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pivotCache/pivotCacheDefinition25.xml" ContentType="application/vnd.openxmlformats-officedocument.spreadsheetml.pivotCacheDefinition+xml"/>
  <Override PartName="/xl/pivotCache/pivotCacheRecords25.xml" ContentType="application/vnd.openxmlformats-officedocument.spreadsheetml.pivotCacheRecords+xml"/>
  <Override PartName="/xl/pivotCache/pivotCacheDefinition26.xml" ContentType="application/vnd.openxmlformats-officedocument.spreadsheetml.pivotCacheDefinition+xml"/>
  <Override PartName="/xl/pivotCache/pivotCacheRecords26.xml" ContentType="application/vnd.openxmlformats-officedocument.spreadsheetml.pivotCacheRecords+xml"/>
  <Override PartName="/xl/pivotCache/pivotCacheDefinition27.xml" ContentType="application/vnd.openxmlformats-officedocument.spreadsheetml.pivotCacheDefinition+xml"/>
  <Override PartName="/xl/pivotCache/pivotCacheRecords27.xml" ContentType="application/vnd.openxmlformats-officedocument.spreadsheetml.pivotCacheRecords+xml"/>
  <Override PartName="/xl/pivotCache/pivotCacheDefinition28.xml" ContentType="application/vnd.openxmlformats-officedocument.spreadsheetml.pivotCacheDefinition+xml"/>
  <Override PartName="/xl/pivotCache/pivotCacheRecords28.xml" ContentType="application/vnd.openxmlformats-officedocument.spreadsheetml.pivotCacheRecords+xml"/>
  <Override PartName="/xl/pivotCache/pivotCacheDefinition29.xml" ContentType="application/vnd.openxmlformats-officedocument.spreadsheetml.pivotCacheDefinition+xml"/>
  <Override PartName="/xl/pivotCache/pivotCacheRecords29.xml" ContentType="application/vnd.openxmlformats-officedocument.spreadsheetml.pivotCacheRecords+xml"/>
  <Override PartName="/xl/pivotCache/pivotCacheDefinition30.xml" ContentType="application/vnd.openxmlformats-officedocument.spreadsheetml.pivotCacheDefinition+xml"/>
  <Override PartName="/xl/pivotCache/pivotCacheRecords30.xml" ContentType="application/vnd.openxmlformats-officedocument.spreadsheetml.pivotCacheRecords+xml"/>
  <Override PartName="/xl/pivotCache/pivotCacheDefinition31.xml" ContentType="application/vnd.openxmlformats-officedocument.spreadsheetml.pivotCacheDefinition+xml"/>
  <Override PartName="/xl/pivotCache/pivotCacheRecords31.xml" ContentType="application/vnd.openxmlformats-officedocument.spreadsheetml.pivotCacheRecords+xml"/>
  <Override PartName="/xl/pivotCache/pivotCacheDefinition32.xml" ContentType="application/vnd.openxmlformats-officedocument.spreadsheetml.pivotCacheDefinition+xml"/>
  <Override PartName="/xl/pivotCache/pivotCacheRecords32.xml" ContentType="application/vnd.openxmlformats-officedocument.spreadsheetml.pivotCacheRecords+xml"/>
  <Override PartName="/xl/pivotCache/pivotCacheDefinition33.xml" ContentType="application/vnd.openxmlformats-officedocument.spreadsheetml.pivotCacheDefinition+xml"/>
  <Override PartName="/xl/pivotCache/pivotCacheRecords33.xml" ContentType="application/vnd.openxmlformats-officedocument.spreadsheetml.pivotCacheRecords+xml"/>
  <Override PartName="/xl/pivotCache/pivotCacheDefinition34.xml" ContentType="application/vnd.openxmlformats-officedocument.spreadsheetml.pivotCacheDefinition+xml"/>
  <Override PartName="/xl/pivotCache/pivotCacheRecords34.xml" ContentType="application/vnd.openxmlformats-officedocument.spreadsheetml.pivotCacheRecords+xml"/>
  <Override PartName="/xl/pivotCache/pivotCacheDefinition35.xml" ContentType="application/vnd.openxmlformats-officedocument.spreadsheetml.pivotCacheDefinition+xml"/>
  <Override PartName="/xl/pivotCache/pivotCacheRecords35.xml" ContentType="application/vnd.openxmlformats-officedocument.spreadsheetml.pivotCacheRecords+xml"/>
  <Override PartName="/xl/pivotCache/pivotCacheDefinition36.xml" ContentType="application/vnd.openxmlformats-officedocument.spreadsheetml.pivotCacheDefinition+xml"/>
  <Override PartName="/xl/pivotCache/pivotCacheRecords36.xml" ContentType="application/vnd.openxmlformats-officedocument.spreadsheetml.pivotCacheRecords+xml"/>
  <Override PartName="/xl/pivotCache/pivotCacheDefinition37.xml" ContentType="application/vnd.openxmlformats-officedocument.spreadsheetml.pivotCacheDefinition+xml"/>
  <Override PartName="/xl/pivotCache/pivotCacheRecords37.xml" ContentType="application/vnd.openxmlformats-officedocument.spreadsheetml.pivotCacheRecords+xml"/>
  <Override PartName="/xl/pivotCache/pivotCacheDefinition38.xml" ContentType="application/vnd.openxmlformats-officedocument.spreadsheetml.pivotCacheDefinition+xml"/>
  <Override PartName="/xl/pivotCache/pivotCacheRecords38.xml" ContentType="application/vnd.openxmlformats-officedocument.spreadsheetml.pivotCacheRecords+xml"/>
  <Override PartName="/xl/pivotCache/pivotCacheDefinition39.xml" ContentType="application/vnd.openxmlformats-officedocument.spreadsheetml.pivotCacheDefinition+xml"/>
  <Override PartName="/xl/pivotCache/pivotCacheRecords39.xml" ContentType="application/vnd.openxmlformats-officedocument.spreadsheetml.pivotCacheRecords+xml"/>
  <Override PartName="/xl/pivotCache/pivotCacheDefinition40.xml" ContentType="application/vnd.openxmlformats-officedocument.spreadsheetml.pivotCacheDefinition+xml"/>
  <Override PartName="/xl/pivotCache/pivotCacheRecords40.xml" ContentType="application/vnd.openxmlformats-officedocument.spreadsheetml.pivotCacheRecords+xml"/>
  <Override PartName="/xl/pivotCache/pivotCacheDefinition41.xml" ContentType="application/vnd.openxmlformats-officedocument.spreadsheetml.pivotCacheDefinition+xml"/>
  <Override PartName="/xl/pivotCache/pivotCacheRecords41.xml" ContentType="application/vnd.openxmlformats-officedocument.spreadsheetml.pivotCacheRecords+xml"/>
  <Override PartName="/xl/pivotCache/pivotCacheDefinition42.xml" ContentType="application/vnd.openxmlformats-officedocument.spreadsheetml.pivotCacheDefinition+xml"/>
  <Override PartName="/xl/pivotCache/pivotCacheRecords42.xml" ContentType="application/vnd.openxmlformats-officedocument.spreadsheetml.pivotCacheRecords+xml"/>
  <Override PartName="/xl/pivotCache/pivotCacheDefinition43.xml" ContentType="application/vnd.openxmlformats-officedocument.spreadsheetml.pivotCacheDefinition+xml"/>
  <Override PartName="/xl/pivotCache/pivotCacheRecords43.xml" ContentType="application/vnd.openxmlformats-officedocument.spreadsheetml.pivotCacheRecords+xml"/>
  <Override PartName="/xl/pivotCache/pivotCacheDefinition44.xml" ContentType="application/vnd.openxmlformats-officedocument.spreadsheetml.pivotCacheDefinition+xml"/>
  <Override PartName="/xl/pivotCache/pivotCacheRecords44.xml" ContentType="application/vnd.openxmlformats-officedocument.spreadsheetml.pivotCacheRecords+xml"/>
  <Override PartName="/xl/pivotCache/pivotCacheDefinition45.xml" ContentType="application/vnd.openxmlformats-officedocument.spreadsheetml.pivotCacheDefinition+xml"/>
  <Override PartName="/xl/pivotCache/pivotCacheRecords45.xml" ContentType="application/vnd.openxmlformats-officedocument.spreadsheetml.pivotCacheRecords+xml"/>
  <Override PartName="/xl/pivotCache/pivotCacheDefinition46.xml" ContentType="application/vnd.openxmlformats-officedocument.spreadsheetml.pivotCacheDefinition+xml"/>
  <Override PartName="/xl/pivotCache/pivotCacheRecords46.xml" ContentType="application/vnd.openxmlformats-officedocument.spreadsheetml.pivotCacheRecords+xml"/>
  <Override PartName="/xl/pivotCache/pivotCacheDefinition47.xml" ContentType="application/vnd.openxmlformats-officedocument.spreadsheetml.pivotCacheDefinition+xml"/>
  <Override PartName="/xl/pivotCache/pivotCacheRecords47.xml" ContentType="application/vnd.openxmlformats-officedocument.spreadsheetml.pivotCacheRecords+xml"/>
  <Override PartName="/xl/pivotCache/pivotCacheDefinition48.xml" ContentType="application/vnd.openxmlformats-officedocument.spreadsheetml.pivotCacheDefinition+xml"/>
  <Override PartName="/xl/pivotCache/pivotCacheRecords48.xml" ContentType="application/vnd.openxmlformats-officedocument.spreadsheetml.pivotCacheRecords+xml"/>
  <Override PartName="/xl/pivotCache/pivotCacheDefinition49.xml" ContentType="application/vnd.openxmlformats-officedocument.spreadsheetml.pivotCacheDefinition+xml"/>
  <Override PartName="/xl/pivotCache/pivotCacheRecords4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helenarobalinho/Desktop/Data Analytics/2. Data Immersion/Achievement 5 - Data Ethics &amp; Applied Analytics/PigEbank GitHub repository/"/>
    </mc:Choice>
  </mc:AlternateContent>
  <xr:revisionPtr revIDLastSave="0" documentId="13_ncr:1_{2A8F13B7-6580-F24D-9F34-A0A7D728FF36}" xr6:coauthVersionLast="47" xr6:coauthVersionMax="47" xr10:uidLastSave="{00000000-0000-0000-0000-000000000000}"/>
  <bookViews>
    <workbookView xWindow="0" yWindow="660" windowWidth="29400" windowHeight="17180" firstSheet="6" activeTab="12" xr2:uid="{83BC221A-BC7B-4D01-973E-B517B5708B17}"/>
  </bookViews>
  <sheets>
    <sheet name="01 - Raw data" sheetId="1" r:id="rId1"/>
    <sheet name="02 - Data Profiling" sheetId="2" r:id="rId2"/>
    <sheet name="03 - Data Integrity" sheetId="3" r:id="rId3"/>
    <sheet name="04 - Data Quality" sheetId="9" r:id="rId4"/>
    <sheet name="05 - Cleaned data" sheetId="11" r:id="rId5"/>
    <sheet name="06 - Data Profiling_Cleaned" sheetId="13" r:id="rId6"/>
    <sheet name="07 - Data Integrity_Cleaned" sheetId="14" r:id="rId7"/>
    <sheet name="08 - Derived data" sheetId="20" r:id="rId8"/>
    <sheet name="09 - Customers stayed" sheetId="16" r:id="rId9"/>
    <sheet name="10 - Customers left" sheetId="17" r:id="rId10"/>
    <sheet name="11 - Pivot tables" sheetId="18" r:id="rId11"/>
    <sheet name="12 - Descriptive statistics" sheetId="15" r:id="rId12"/>
    <sheet name="13 - Decision Tree" sheetId="24" r:id="rId13"/>
    <sheet name="14 - Time Series" sheetId="27" r:id="rId14"/>
    <sheet name="15 - Recommendations" sheetId="28" r:id="rId15"/>
  </sheets>
  <definedNames>
    <definedName name="_xlnm._FilterDatabase" localSheetId="0" hidden="1">'01 - Raw data'!$A$1:$N$992</definedName>
    <definedName name="_xlnm._FilterDatabase" localSheetId="1" hidden="1">'02 - Data Profiling'!$A$5:$F$20</definedName>
    <definedName name="_xlnm._FilterDatabase" localSheetId="4" hidden="1">'05 - Cleaned data'!$A$1:$N$992</definedName>
    <definedName name="_xlnm._FilterDatabase" localSheetId="5" hidden="1">'06 - Data Profiling_Cleaned'!$A$5:$F$5</definedName>
    <definedName name="_xlnm._FilterDatabase" localSheetId="7" hidden="1">'08 - Derived data'!$A$1:$R$992</definedName>
    <definedName name="_xlnm._FilterDatabase" localSheetId="8" hidden="1">'09 - Customers stayed'!$A$1:$N$992</definedName>
    <definedName name="_xlnm._FilterDatabase" localSheetId="9" hidden="1">'10 - Customers left'!$A$1:$N$992</definedName>
    <definedName name="Slicer_country">#N/A</definedName>
    <definedName name="Slicer_gender">#N/A</definedName>
    <definedName name="Slicer_is_active_member">#N/A</definedName>
    <definedName name="Slicer_num_of_products">#N/A</definedName>
  </definedNames>
  <calcPr calcId="191029"/>
  <pivotCaches>
    <pivotCache cacheId="49" r:id="rId16"/>
    <pivotCache cacheId="50" r:id="rId17"/>
    <pivotCache cacheId="51" r:id="rId18"/>
    <pivotCache cacheId="52" r:id="rId19"/>
    <pivotCache cacheId="53" r:id="rId20"/>
    <pivotCache cacheId="54" r:id="rId21"/>
    <pivotCache cacheId="55" r:id="rId22"/>
    <pivotCache cacheId="56" r:id="rId23"/>
    <pivotCache cacheId="57" r:id="rId24"/>
    <pivotCache cacheId="58" r:id="rId25"/>
    <pivotCache cacheId="59" r:id="rId26"/>
    <pivotCache cacheId="60" r:id="rId27"/>
    <pivotCache cacheId="61" r:id="rId28"/>
    <pivotCache cacheId="62" r:id="rId29"/>
    <pivotCache cacheId="63" r:id="rId30"/>
    <pivotCache cacheId="64" r:id="rId31"/>
    <pivotCache cacheId="65" r:id="rId32"/>
    <pivotCache cacheId="66" r:id="rId33"/>
    <pivotCache cacheId="67" r:id="rId34"/>
    <pivotCache cacheId="68" r:id="rId35"/>
    <pivotCache cacheId="69" r:id="rId36"/>
    <pivotCache cacheId="70" r:id="rId37"/>
    <pivotCache cacheId="71" r:id="rId38"/>
    <pivotCache cacheId="72" r:id="rId39"/>
    <pivotCache cacheId="73" r:id="rId40"/>
    <pivotCache cacheId="74" r:id="rId41"/>
    <pivotCache cacheId="75" r:id="rId42"/>
    <pivotCache cacheId="76" r:id="rId43"/>
    <pivotCache cacheId="77" r:id="rId44"/>
    <pivotCache cacheId="78" r:id="rId45"/>
    <pivotCache cacheId="79" r:id="rId46"/>
    <pivotCache cacheId="80" r:id="rId47"/>
    <pivotCache cacheId="81" r:id="rId48"/>
    <pivotCache cacheId="82" r:id="rId49"/>
    <pivotCache cacheId="83" r:id="rId50"/>
    <pivotCache cacheId="84" r:id="rId51"/>
    <pivotCache cacheId="85" r:id="rId52"/>
    <pivotCache cacheId="86" r:id="rId53"/>
    <pivotCache cacheId="87" r:id="rId54"/>
    <pivotCache cacheId="88" r:id="rId55"/>
    <pivotCache cacheId="89" r:id="rId56"/>
    <pivotCache cacheId="90" r:id="rId57"/>
    <pivotCache cacheId="91" r:id="rId58"/>
    <pivotCache cacheId="92" r:id="rId59"/>
    <pivotCache cacheId="93" r:id="rId60"/>
    <pivotCache cacheId="94" r:id="rId61"/>
    <pivotCache cacheId="95" r:id="rId62"/>
    <pivotCache cacheId="96" r:id="rId63"/>
    <pivotCache cacheId="97" r:id="rId64"/>
  </pivotCaches>
  <extLst>
    <ext xmlns:x14="http://schemas.microsoft.com/office/spreadsheetml/2009/9/main" uri="{BBE1A952-AA13-448e-AADC-164F8A28A991}">
      <x14:slicerCaches>
        <x14:slicerCache r:id="rId65"/>
        <x14:slicerCache r:id="rId66"/>
        <x14:slicerCache r:id="rId67"/>
        <x14:slicerCache r:id="rId6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34" i="27" l="1"/>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E38" i="15"/>
  <c r="E37" i="15"/>
  <c r="E36" i="15"/>
  <c r="E35" i="15"/>
  <c r="E34" i="15"/>
  <c r="E33" i="15"/>
  <c r="E26" i="15"/>
  <c r="E25" i="15"/>
  <c r="E24" i="15"/>
  <c r="E23" i="15"/>
  <c r="E22" i="15"/>
  <c r="E21" i="15"/>
  <c r="D38" i="15"/>
  <c r="D37" i="15"/>
  <c r="D36" i="15"/>
  <c r="D35" i="15"/>
  <c r="D34" i="15"/>
  <c r="D33" i="15"/>
  <c r="D26" i="15"/>
  <c r="D25" i="15"/>
  <c r="D24" i="15"/>
  <c r="D23" i="15"/>
  <c r="D22" i="15"/>
  <c r="D21" i="15"/>
  <c r="C38" i="15"/>
  <c r="C37" i="15"/>
  <c r="C36" i="15"/>
  <c r="C35" i="15"/>
  <c r="C34" i="15"/>
  <c r="C33" i="15"/>
  <c r="C26" i="15"/>
  <c r="C25" i="15"/>
  <c r="C24" i="15"/>
  <c r="C23" i="15"/>
  <c r="C22" i="15"/>
  <c r="C21" i="15"/>
  <c r="R32" i="20"/>
  <c r="R8" i="20"/>
  <c r="R5" i="20"/>
  <c r="R3" i="20"/>
  <c r="R4" i="20"/>
  <c r="R6" i="20"/>
  <c r="R7" i="20"/>
  <c r="R9" i="20"/>
  <c r="R10" i="20"/>
  <c r="R11" i="20"/>
  <c r="R12" i="20"/>
  <c r="R13" i="20"/>
  <c r="R14" i="20"/>
  <c r="R15" i="20"/>
  <c r="R16" i="20"/>
  <c r="R17" i="20"/>
  <c r="R18" i="20"/>
  <c r="R19" i="20"/>
  <c r="R20" i="20"/>
  <c r="R21" i="20"/>
  <c r="R22" i="20"/>
  <c r="R23" i="20"/>
  <c r="R24" i="20"/>
  <c r="R25" i="20"/>
  <c r="R26" i="20"/>
  <c r="R27" i="20"/>
  <c r="R28" i="20"/>
  <c r="R29" i="20"/>
  <c r="R30" i="20"/>
  <c r="R31" i="20"/>
  <c r="R33" i="20"/>
  <c r="R34" i="20"/>
  <c r="R35" i="20"/>
  <c r="R36" i="20"/>
  <c r="R37" i="20"/>
  <c r="R38" i="20"/>
  <c r="R39" i="20"/>
  <c r="R40" i="20"/>
  <c r="R41" i="20"/>
  <c r="R42" i="20"/>
  <c r="R43" i="20"/>
  <c r="R44" i="20"/>
  <c r="R45" i="20"/>
  <c r="R46" i="20"/>
  <c r="R47" i="20"/>
  <c r="R48" i="20"/>
  <c r="R49" i="20"/>
  <c r="R50" i="20"/>
  <c r="R51" i="20"/>
  <c r="R52" i="20"/>
  <c r="R53" i="20"/>
  <c r="R54" i="20"/>
  <c r="R55" i="20"/>
  <c r="R56" i="20"/>
  <c r="R57" i="20"/>
  <c r="R58" i="20"/>
  <c r="R59" i="20"/>
  <c r="R60" i="20"/>
  <c r="R61" i="20"/>
  <c r="R62" i="20"/>
  <c r="R63" i="20"/>
  <c r="R64" i="20"/>
  <c r="R65" i="20"/>
  <c r="R66" i="20"/>
  <c r="R67" i="20"/>
  <c r="R68" i="20"/>
  <c r="R69" i="20"/>
  <c r="R70" i="20"/>
  <c r="R71" i="20"/>
  <c r="R72" i="20"/>
  <c r="R73" i="20"/>
  <c r="R74" i="20"/>
  <c r="R75" i="20"/>
  <c r="R76" i="20"/>
  <c r="R77" i="20"/>
  <c r="R78" i="20"/>
  <c r="R79" i="20"/>
  <c r="R80" i="20"/>
  <c r="R81" i="20"/>
  <c r="R82" i="20"/>
  <c r="R83" i="20"/>
  <c r="R84" i="20"/>
  <c r="R85" i="20"/>
  <c r="R86" i="20"/>
  <c r="R87" i="20"/>
  <c r="R88" i="20"/>
  <c r="R89" i="20"/>
  <c r="R90" i="20"/>
  <c r="R91" i="20"/>
  <c r="R92" i="20"/>
  <c r="R93" i="20"/>
  <c r="R94" i="20"/>
  <c r="R95" i="20"/>
  <c r="R96" i="20"/>
  <c r="R97" i="20"/>
  <c r="R98" i="20"/>
  <c r="R99" i="20"/>
  <c r="R100" i="20"/>
  <c r="R101" i="20"/>
  <c r="R102" i="20"/>
  <c r="R103" i="20"/>
  <c r="R104" i="20"/>
  <c r="R105" i="20"/>
  <c r="R106" i="20"/>
  <c r="R107" i="20"/>
  <c r="R108" i="20"/>
  <c r="R109" i="20"/>
  <c r="R110" i="20"/>
  <c r="R111" i="20"/>
  <c r="R112" i="20"/>
  <c r="R113" i="20"/>
  <c r="R114" i="20"/>
  <c r="R115" i="20"/>
  <c r="R116" i="20"/>
  <c r="R117" i="20"/>
  <c r="R118" i="20"/>
  <c r="R119" i="20"/>
  <c r="R120" i="20"/>
  <c r="R121" i="20"/>
  <c r="R122" i="20"/>
  <c r="R123" i="20"/>
  <c r="R124" i="20"/>
  <c r="R125" i="20"/>
  <c r="R126" i="20"/>
  <c r="R127" i="20"/>
  <c r="R128" i="20"/>
  <c r="R129" i="20"/>
  <c r="R130" i="20"/>
  <c r="R131" i="20"/>
  <c r="R132" i="20"/>
  <c r="R133" i="20"/>
  <c r="R134" i="20"/>
  <c r="R135" i="20"/>
  <c r="R136" i="20"/>
  <c r="R137" i="20"/>
  <c r="R138" i="20"/>
  <c r="R139" i="20"/>
  <c r="R140" i="20"/>
  <c r="R141" i="20"/>
  <c r="R142" i="20"/>
  <c r="R143" i="20"/>
  <c r="R144" i="20"/>
  <c r="R145" i="20"/>
  <c r="R146" i="20"/>
  <c r="R147" i="20"/>
  <c r="R148" i="20"/>
  <c r="R149" i="20"/>
  <c r="R150" i="20"/>
  <c r="R151" i="20"/>
  <c r="R152" i="20"/>
  <c r="R153" i="20"/>
  <c r="R154" i="20"/>
  <c r="R155" i="20"/>
  <c r="R156" i="20"/>
  <c r="R157" i="20"/>
  <c r="R158" i="20"/>
  <c r="R159" i="20"/>
  <c r="R160" i="20"/>
  <c r="R161" i="20"/>
  <c r="R162" i="20"/>
  <c r="R163" i="20"/>
  <c r="R164" i="20"/>
  <c r="R165" i="20"/>
  <c r="R166" i="20"/>
  <c r="R167" i="20"/>
  <c r="R168" i="20"/>
  <c r="R169" i="20"/>
  <c r="R170" i="20"/>
  <c r="R171" i="20"/>
  <c r="R172" i="20"/>
  <c r="R173" i="20"/>
  <c r="R174" i="20"/>
  <c r="R175" i="20"/>
  <c r="R176" i="20"/>
  <c r="R177" i="20"/>
  <c r="R178" i="20"/>
  <c r="R179" i="20"/>
  <c r="R180" i="20"/>
  <c r="R181" i="20"/>
  <c r="R182" i="20"/>
  <c r="R183" i="20"/>
  <c r="R184" i="20"/>
  <c r="R185" i="20"/>
  <c r="R186" i="20"/>
  <c r="R187" i="20"/>
  <c r="R188" i="20"/>
  <c r="R189" i="20"/>
  <c r="R190" i="20"/>
  <c r="R191" i="20"/>
  <c r="R192" i="20"/>
  <c r="R193" i="20"/>
  <c r="R194" i="20"/>
  <c r="R195" i="20"/>
  <c r="R196" i="20"/>
  <c r="R197" i="20"/>
  <c r="R198" i="20"/>
  <c r="R199" i="20"/>
  <c r="R200" i="20"/>
  <c r="R201" i="20"/>
  <c r="R202" i="20"/>
  <c r="R203" i="20"/>
  <c r="R204" i="20"/>
  <c r="R205" i="20"/>
  <c r="R206" i="20"/>
  <c r="R207" i="20"/>
  <c r="R208" i="20"/>
  <c r="R209" i="20"/>
  <c r="R210" i="20"/>
  <c r="R211" i="20"/>
  <c r="R212" i="20"/>
  <c r="R213" i="20"/>
  <c r="R214" i="20"/>
  <c r="R215" i="20"/>
  <c r="R216" i="20"/>
  <c r="R217" i="20"/>
  <c r="R218" i="20"/>
  <c r="R219" i="20"/>
  <c r="R220" i="20"/>
  <c r="R221" i="20"/>
  <c r="R222" i="20"/>
  <c r="R223" i="20"/>
  <c r="R224" i="20"/>
  <c r="R225" i="20"/>
  <c r="R226" i="20"/>
  <c r="R227" i="20"/>
  <c r="R228" i="20"/>
  <c r="R229" i="20"/>
  <c r="R230" i="20"/>
  <c r="R231" i="20"/>
  <c r="R232" i="20"/>
  <c r="R233" i="20"/>
  <c r="R234" i="20"/>
  <c r="R235" i="20"/>
  <c r="R236" i="20"/>
  <c r="R237" i="20"/>
  <c r="R238" i="20"/>
  <c r="R239" i="20"/>
  <c r="R240" i="20"/>
  <c r="R241" i="20"/>
  <c r="R242" i="20"/>
  <c r="R243" i="20"/>
  <c r="R244" i="20"/>
  <c r="R245" i="20"/>
  <c r="R246" i="20"/>
  <c r="R247" i="20"/>
  <c r="R248" i="20"/>
  <c r="R249" i="20"/>
  <c r="R250" i="20"/>
  <c r="R251" i="20"/>
  <c r="R252" i="20"/>
  <c r="R253" i="20"/>
  <c r="R254" i="20"/>
  <c r="R255" i="20"/>
  <c r="R256" i="20"/>
  <c r="R257" i="20"/>
  <c r="R258" i="20"/>
  <c r="R259" i="20"/>
  <c r="R260" i="20"/>
  <c r="R261" i="20"/>
  <c r="R262" i="20"/>
  <c r="R263" i="20"/>
  <c r="R264" i="20"/>
  <c r="R265" i="20"/>
  <c r="R266" i="20"/>
  <c r="R267" i="20"/>
  <c r="R268" i="20"/>
  <c r="R269" i="20"/>
  <c r="R270" i="20"/>
  <c r="R271" i="20"/>
  <c r="R272" i="20"/>
  <c r="R273" i="20"/>
  <c r="R274" i="20"/>
  <c r="R275" i="20"/>
  <c r="R276" i="20"/>
  <c r="R277" i="20"/>
  <c r="R278" i="20"/>
  <c r="R279" i="20"/>
  <c r="R280" i="20"/>
  <c r="R281" i="20"/>
  <c r="R282" i="20"/>
  <c r="R283" i="20"/>
  <c r="R284" i="20"/>
  <c r="R285" i="20"/>
  <c r="R286" i="20"/>
  <c r="R287" i="20"/>
  <c r="R288" i="20"/>
  <c r="R289" i="20"/>
  <c r="R290" i="20"/>
  <c r="R291" i="20"/>
  <c r="R292" i="20"/>
  <c r="R293" i="20"/>
  <c r="R294" i="20"/>
  <c r="R295" i="20"/>
  <c r="R296" i="20"/>
  <c r="R297" i="20"/>
  <c r="R298" i="20"/>
  <c r="R299" i="20"/>
  <c r="R300" i="20"/>
  <c r="R301" i="20"/>
  <c r="R302" i="20"/>
  <c r="R303" i="20"/>
  <c r="R304" i="20"/>
  <c r="R305" i="20"/>
  <c r="R306" i="20"/>
  <c r="R307" i="20"/>
  <c r="R308" i="20"/>
  <c r="R309" i="20"/>
  <c r="R310" i="20"/>
  <c r="R311" i="20"/>
  <c r="R312" i="20"/>
  <c r="R313" i="20"/>
  <c r="R314" i="20"/>
  <c r="R315" i="20"/>
  <c r="R316" i="20"/>
  <c r="R317" i="20"/>
  <c r="R318" i="20"/>
  <c r="R319" i="20"/>
  <c r="R320" i="20"/>
  <c r="R321" i="20"/>
  <c r="R322" i="20"/>
  <c r="R323" i="20"/>
  <c r="R324" i="20"/>
  <c r="R325" i="20"/>
  <c r="R326" i="20"/>
  <c r="R327" i="20"/>
  <c r="R328" i="20"/>
  <c r="R329" i="20"/>
  <c r="R330" i="20"/>
  <c r="R331" i="20"/>
  <c r="R332" i="20"/>
  <c r="R333" i="20"/>
  <c r="R334" i="20"/>
  <c r="R335" i="20"/>
  <c r="R336" i="20"/>
  <c r="R337" i="20"/>
  <c r="R338" i="20"/>
  <c r="R339" i="20"/>
  <c r="R340" i="20"/>
  <c r="R341" i="20"/>
  <c r="R342" i="20"/>
  <c r="R343" i="20"/>
  <c r="R344" i="20"/>
  <c r="R345" i="20"/>
  <c r="R346" i="20"/>
  <c r="R347" i="20"/>
  <c r="R348" i="20"/>
  <c r="R349" i="20"/>
  <c r="R350" i="20"/>
  <c r="R351" i="20"/>
  <c r="R352" i="20"/>
  <c r="R353" i="20"/>
  <c r="R354" i="20"/>
  <c r="R355" i="20"/>
  <c r="R356" i="20"/>
  <c r="R357" i="20"/>
  <c r="R358" i="20"/>
  <c r="R359" i="20"/>
  <c r="R360" i="20"/>
  <c r="R361" i="20"/>
  <c r="R362" i="20"/>
  <c r="R363" i="20"/>
  <c r="R364" i="20"/>
  <c r="R365" i="20"/>
  <c r="R366" i="20"/>
  <c r="R367" i="20"/>
  <c r="R368" i="20"/>
  <c r="R369" i="20"/>
  <c r="R370" i="20"/>
  <c r="R371" i="20"/>
  <c r="R372" i="20"/>
  <c r="R373" i="20"/>
  <c r="R374" i="20"/>
  <c r="R375" i="20"/>
  <c r="R376" i="20"/>
  <c r="R377" i="20"/>
  <c r="R378" i="20"/>
  <c r="R379" i="20"/>
  <c r="R380" i="20"/>
  <c r="R381" i="20"/>
  <c r="R382" i="20"/>
  <c r="R383" i="20"/>
  <c r="R384" i="20"/>
  <c r="R385" i="20"/>
  <c r="R386" i="20"/>
  <c r="R387" i="20"/>
  <c r="R388" i="20"/>
  <c r="R389" i="20"/>
  <c r="R390" i="20"/>
  <c r="R391" i="20"/>
  <c r="R392" i="20"/>
  <c r="R393" i="20"/>
  <c r="R394" i="20"/>
  <c r="R395" i="20"/>
  <c r="R396" i="20"/>
  <c r="R397" i="20"/>
  <c r="R398" i="20"/>
  <c r="R399" i="20"/>
  <c r="R400" i="20"/>
  <c r="R401" i="20"/>
  <c r="R402" i="20"/>
  <c r="R403" i="20"/>
  <c r="R404" i="20"/>
  <c r="R405" i="20"/>
  <c r="R406" i="20"/>
  <c r="R407" i="20"/>
  <c r="R408" i="20"/>
  <c r="R409" i="20"/>
  <c r="R410" i="20"/>
  <c r="R411" i="20"/>
  <c r="R412" i="20"/>
  <c r="R413" i="20"/>
  <c r="R414" i="20"/>
  <c r="R415" i="20"/>
  <c r="R416" i="20"/>
  <c r="R417" i="20"/>
  <c r="R418" i="20"/>
  <c r="R419" i="20"/>
  <c r="R420" i="20"/>
  <c r="R421" i="20"/>
  <c r="R422" i="20"/>
  <c r="R423" i="20"/>
  <c r="R424" i="20"/>
  <c r="R425" i="20"/>
  <c r="R426" i="20"/>
  <c r="R427" i="20"/>
  <c r="R428" i="20"/>
  <c r="R429" i="20"/>
  <c r="R430" i="20"/>
  <c r="R431" i="20"/>
  <c r="R432" i="20"/>
  <c r="R433" i="20"/>
  <c r="R434" i="20"/>
  <c r="R435" i="20"/>
  <c r="R436" i="20"/>
  <c r="R437" i="20"/>
  <c r="R438" i="20"/>
  <c r="R439" i="20"/>
  <c r="R440" i="20"/>
  <c r="R441" i="20"/>
  <c r="R442" i="20"/>
  <c r="R443" i="20"/>
  <c r="R444" i="20"/>
  <c r="R445" i="20"/>
  <c r="R446" i="20"/>
  <c r="R447" i="20"/>
  <c r="R448" i="20"/>
  <c r="R449" i="20"/>
  <c r="R450" i="20"/>
  <c r="R451" i="20"/>
  <c r="R452" i="20"/>
  <c r="R453" i="20"/>
  <c r="R454" i="20"/>
  <c r="R455" i="20"/>
  <c r="R456" i="20"/>
  <c r="R457" i="20"/>
  <c r="R458" i="20"/>
  <c r="R459" i="20"/>
  <c r="R460" i="20"/>
  <c r="R461" i="20"/>
  <c r="R462" i="20"/>
  <c r="R463" i="20"/>
  <c r="R464" i="20"/>
  <c r="R465" i="20"/>
  <c r="R466" i="20"/>
  <c r="R467" i="20"/>
  <c r="R468" i="20"/>
  <c r="R469" i="20"/>
  <c r="R470" i="20"/>
  <c r="R471" i="20"/>
  <c r="R472" i="20"/>
  <c r="R473" i="20"/>
  <c r="R474" i="20"/>
  <c r="R475" i="20"/>
  <c r="R476" i="20"/>
  <c r="R477" i="20"/>
  <c r="R478" i="20"/>
  <c r="R479" i="20"/>
  <c r="R480" i="20"/>
  <c r="R481" i="20"/>
  <c r="R482" i="20"/>
  <c r="R483" i="20"/>
  <c r="R484" i="20"/>
  <c r="R485" i="20"/>
  <c r="R486" i="20"/>
  <c r="R487" i="20"/>
  <c r="R488" i="20"/>
  <c r="R489" i="20"/>
  <c r="R490" i="20"/>
  <c r="R491" i="20"/>
  <c r="R492" i="20"/>
  <c r="R493" i="20"/>
  <c r="R494" i="20"/>
  <c r="R495" i="20"/>
  <c r="R496" i="20"/>
  <c r="R497" i="20"/>
  <c r="R498" i="20"/>
  <c r="R499" i="20"/>
  <c r="R500" i="20"/>
  <c r="R501" i="20"/>
  <c r="R502" i="20"/>
  <c r="R503" i="20"/>
  <c r="R504" i="20"/>
  <c r="R505" i="20"/>
  <c r="R506" i="20"/>
  <c r="R507" i="20"/>
  <c r="R508" i="20"/>
  <c r="R509" i="20"/>
  <c r="R510" i="20"/>
  <c r="R511" i="20"/>
  <c r="R512" i="20"/>
  <c r="R513" i="20"/>
  <c r="R514" i="20"/>
  <c r="R515" i="20"/>
  <c r="R516" i="20"/>
  <c r="R517" i="20"/>
  <c r="R518" i="20"/>
  <c r="R519" i="20"/>
  <c r="R520" i="20"/>
  <c r="R521" i="20"/>
  <c r="R522" i="20"/>
  <c r="R523" i="20"/>
  <c r="R524" i="20"/>
  <c r="R525" i="20"/>
  <c r="R526" i="20"/>
  <c r="R527" i="20"/>
  <c r="R528" i="20"/>
  <c r="R529" i="20"/>
  <c r="R530" i="20"/>
  <c r="R531" i="20"/>
  <c r="R532" i="20"/>
  <c r="R533" i="20"/>
  <c r="R534" i="20"/>
  <c r="R535" i="20"/>
  <c r="R536" i="20"/>
  <c r="R537" i="20"/>
  <c r="R538" i="20"/>
  <c r="R539" i="20"/>
  <c r="R540" i="20"/>
  <c r="R541" i="20"/>
  <c r="R542" i="20"/>
  <c r="R543" i="20"/>
  <c r="R544" i="20"/>
  <c r="R545" i="20"/>
  <c r="R546" i="20"/>
  <c r="R547" i="20"/>
  <c r="R548" i="20"/>
  <c r="R549" i="20"/>
  <c r="R550" i="20"/>
  <c r="R551" i="20"/>
  <c r="R552" i="20"/>
  <c r="R553" i="20"/>
  <c r="R554" i="20"/>
  <c r="R555" i="20"/>
  <c r="R556" i="20"/>
  <c r="R557" i="20"/>
  <c r="R558" i="20"/>
  <c r="R559" i="20"/>
  <c r="R560" i="20"/>
  <c r="R561" i="20"/>
  <c r="R562" i="20"/>
  <c r="R563" i="20"/>
  <c r="R564" i="20"/>
  <c r="R565" i="20"/>
  <c r="R566" i="20"/>
  <c r="R567" i="20"/>
  <c r="R568" i="20"/>
  <c r="R569" i="20"/>
  <c r="R570" i="20"/>
  <c r="R571" i="20"/>
  <c r="R572" i="20"/>
  <c r="R573" i="20"/>
  <c r="R574" i="20"/>
  <c r="R575" i="20"/>
  <c r="R576" i="20"/>
  <c r="R577" i="20"/>
  <c r="R578" i="20"/>
  <c r="R579" i="20"/>
  <c r="R580" i="20"/>
  <c r="R581" i="20"/>
  <c r="R582" i="20"/>
  <c r="R583" i="20"/>
  <c r="R584" i="20"/>
  <c r="R585" i="20"/>
  <c r="R586" i="20"/>
  <c r="R587" i="20"/>
  <c r="R588" i="20"/>
  <c r="R589" i="20"/>
  <c r="R590" i="20"/>
  <c r="R591" i="20"/>
  <c r="R592" i="20"/>
  <c r="R593" i="20"/>
  <c r="R594" i="20"/>
  <c r="R595" i="20"/>
  <c r="R596" i="20"/>
  <c r="R597" i="20"/>
  <c r="R598" i="20"/>
  <c r="R599" i="20"/>
  <c r="R600" i="20"/>
  <c r="R601" i="20"/>
  <c r="R602" i="20"/>
  <c r="R603" i="20"/>
  <c r="R604" i="20"/>
  <c r="R605" i="20"/>
  <c r="R606" i="20"/>
  <c r="R607" i="20"/>
  <c r="R608" i="20"/>
  <c r="R609" i="20"/>
  <c r="R610" i="20"/>
  <c r="R611" i="20"/>
  <c r="R612" i="20"/>
  <c r="R613" i="20"/>
  <c r="R614" i="20"/>
  <c r="R615" i="20"/>
  <c r="R616" i="20"/>
  <c r="R617" i="20"/>
  <c r="R618" i="20"/>
  <c r="R619" i="20"/>
  <c r="R620" i="20"/>
  <c r="R621" i="20"/>
  <c r="R622" i="20"/>
  <c r="R623" i="20"/>
  <c r="R624" i="20"/>
  <c r="R625" i="20"/>
  <c r="R626" i="20"/>
  <c r="R627" i="20"/>
  <c r="R628" i="20"/>
  <c r="R629" i="20"/>
  <c r="R630" i="20"/>
  <c r="R631" i="20"/>
  <c r="R632" i="20"/>
  <c r="R633" i="20"/>
  <c r="R634" i="20"/>
  <c r="R635" i="20"/>
  <c r="R636" i="20"/>
  <c r="R637" i="20"/>
  <c r="R638" i="20"/>
  <c r="R639" i="20"/>
  <c r="R640" i="20"/>
  <c r="R641" i="20"/>
  <c r="R642" i="20"/>
  <c r="R643" i="20"/>
  <c r="R644" i="20"/>
  <c r="R645" i="20"/>
  <c r="R646" i="20"/>
  <c r="R647" i="20"/>
  <c r="R648" i="20"/>
  <c r="R649" i="20"/>
  <c r="R650" i="20"/>
  <c r="R651" i="20"/>
  <c r="R652" i="20"/>
  <c r="R653" i="20"/>
  <c r="R654" i="20"/>
  <c r="R655" i="20"/>
  <c r="R656" i="20"/>
  <c r="R657" i="20"/>
  <c r="R658" i="20"/>
  <c r="R659" i="20"/>
  <c r="R660" i="20"/>
  <c r="R661" i="20"/>
  <c r="R662" i="20"/>
  <c r="R663" i="20"/>
  <c r="R664" i="20"/>
  <c r="R665" i="20"/>
  <c r="R666" i="20"/>
  <c r="R667" i="20"/>
  <c r="R668" i="20"/>
  <c r="R669" i="20"/>
  <c r="R670" i="20"/>
  <c r="R671" i="20"/>
  <c r="R672" i="20"/>
  <c r="R673" i="20"/>
  <c r="R674" i="20"/>
  <c r="R675" i="20"/>
  <c r="R676" i="20"/>
  <c r="R677" i="20"/>
  <c r="R678" i="20"/>
  <c r="R679" i="20"/>
  <c r="R680" i="20"/>
  <c r="R681" i="20"/>
  <c r="R682" i="20"/>
  <c r="R683" i="20"/>
  <c r="R684" i="20"/>
  <c r="R685" i="20"/>
  <c r="R686" i="20"/>
  <c r="R687" i="20"/>
  <c r="R688" i="20"/>
  <c r="R689" i="20"/>
  <c r="R690" i="20"/>
  <c r="R691" i="20"/>
  <c r="R692" i="20"/>
  <c r="R693" i="20"/>
  <c r="R694" i="20"/>
  <c r="R695" i="20"/>
  <c r="R696" i="20"/>
  <c r="R697" i="20"/>
  <c r="R698" i="20"/>
  <c r="R699" i="20"/>
  <c r="R700" i="20"/>
  <c r="R701" i="20"/>
  <c r="R702" i="20"/>
  <c r="R703" i="20"/>
  <c r="R704" i="20"/>
  <c r="R705" i="20"/>
  <c r="R706" i="20"/>
  <c r="R707" i="20"/>
  <c r="R708" i="20"/>
  <c r="R709" i="20"/>
  <c r="R710" i="20"/>
  <c r="R711" i="20"/>
  <c r="R712" i="20"/>
  <c r="R713" i="20"/>
  <c r="R714" i="20"/>
  <c r="R715" i="20"/>
  <c r="R716" i="20"/>
  <c r="R717" i="20"/>
  <c r="R718" i="20"/>
  <c r="R719" i="20"/>
  <c r="R720" i="20"/>
  <c r="R721" i="20"/>
  <c r="R722" i="20"/>
  <c r="R723" i="20"/>
  <c r="R724" i="20"/>
  <c r="R725" i="20"/>
  <c r="R726" i="20"/>
  <c r="R727" i="20"/>
  <c r="R728" i="20"/>
  <c r="R729" i="20"/>
  <c r="R730" i="20"/>
  <c r="R731" i="20"/>
  <c r="R732" i="20"/>
  <c r="R733" i="20"/>
  <c r="R734" i="20"/>
  <c r="R735" i="20"/>
  <c r="R736" i="20"/>
  <c r="R737" i="20"/>
  <c r="R738" i="20"/>
  <c r="R739" i="20"/>
  <c r="R740" i="20"/>
  <c r="R741" i="20"/>
  <c r="R742" i="20"/>
  <c r="R743" i="20"/>
  <c r="R744" i="20"/>
  <c r="R745" i="20"/>
  <c r="R746" i="20"/>
  <c r="R747" i="20"/>
  <c r="R748" i="20"/>
  <c r="R749" i="20"/>
  <c r="R750" i="20"/>
  <c r="R751" i="20"/>
  <c r="R752" i="20"/>
  <c r="R753" i="20"/>
  <c r="R754" i="20"/>
  <c r="R755" i="20"/>
  <c r="R756" i="20"/>
  <c r="R757" i="20"/>
  <c r="R758" i="20"/>
  <c r="R759" i="20"/>
  <c r="R760" i="20"/>
  <c r="R761" i="20"/>
  <c r="R762" i="20"/>
  <c r="R763" i="20"/>
  <c r="R764" i="20"/>
  <c r="R765" i="20"/>
  <c r="R766" i="20"/>
  <c r="R767" i="20"/>
  <c r="R768" i="20"/>
  <c r="R769" i="20"/>
  <c r="R770" i="20"/>
  <c r="R771" i="20"/>
  <c r="R772" i="20"/>
  <c r="R773" i="20"/>
  <c r="R774" i="20"/>
  <c r="R775" i="20"/>
  <c r="R776" i="20"/>
  <c r="R777" i="20"/>
  <c r="R778" i="20"/>
  <c r="R779" i="20"/>
  <c r="R780" i="20"/>
  <c r="R781" i="20"/>
  <c r="R782" i="20"/>
  <c r="R783" i="20"/>
  <c r="R784" i="20"/>
  <c r="R785" i="20"/>
  <c r="R786" i="20"/>
  <c r="R787" i="20"/>
  <c r="R788" i="20"/>
  <c r="R789" i="20"/>
  <c r="R790" i="20"/>
  <c r="R791" i="20"/>
  <c r="R792" i="20"/>
  <c r="R793" i="20"/>
  <c r="R794" i="20"/>
  <c r="R795" i="20"/>
  <c r="R796" i="20"/>
  <c r="R797" i="20"/>
  <c r="R798" i="20"/>
  <c r="R799" i="20"/>
  <c r="R800" i="20"/>
  <c r="R801" i="20"/>
  <c r="R802" i="20"/>
  <c r="R803" i="20"/>
  <c r="R804" i="20"/>
  <c r="R805" i="20"/>
  <c r="R806" i="20"/>
  <c r="R807" i="20"/>
  <c r="R808" i="20"/>
  <c r="R809" i="20"/>
  <c r="R810" i="20"/>
  <c r="R811" i="20"/>
  <c r="R812" i="20"/>
  <c r="R813" i="20"/>
  <c r="R814" i="20"/>
  <c r="R815" i="20"/>
  <c r="R816" i="20"/>
  <c r="R817" i="20"/>
  <c r="R818" i="20"/>
  <c r="R819" i="20"/>
  <c r="R820" i="20"/>
  <c r="R821" i="20"/>
  <c r="R822" i="20"/>
  <c r="R823" i="20"/>
  <c r="R824" i="20"/>
  <c r="R825" i="20"/>
  <c r="R826" i="20"/>
  <c r="R827" i="20"/>
  <c r="R828" i="20"/>
  <c r="R829" i="20"/>
  <c r="R830" i="20"/>
  <c r="R831" i="20"/>
  <c r="R832" i="20"/>
  <c r="R833" i="20"/>
  <c r="R834" i="20"/>
  <c r="R835" i="20"/>
  <c r="R836" i="20"/>
  <c r="R837" i="20"/>
  <c r="R838" i="20"/>
  <c r="R839" i="20"/>
  <c r="R840" i="20"/>
  <c r="R841" i="20"/>
  <c r="R842" i="20"/>
  <c r="R843" i="20"/>
  <c r="R844" i="20"/>
  <c r="R845" i="20"/>
  <c r="R846" i="20"/>
  <c r="R847" i="20"/>
  <c r="R848" i="20"/>
  <c r="R849" i="20"/>
  <c r="R850" i="20"/>
  <c r="R851" i="20"/>
  <c r="R852" i="20"/>
  <c r="R853" i="20"/>
  <c r="R854" i="20"/>
  <c r="R855" i="20"/>
  <c r="R856" i="20"/>
  <c r="R857" i="20"/>
  <c r="R858" i="20"/>
  <c r="R859" i="20"/>
  <c r="R860" i="20"/>
  <c r="R861" i="20"/>
  <c r="R862" i="20"/>
  <c r="R863" i="20"/>
  <c r="R864" i="20"/>
  <c r="R865" i="20"/>
  <c r="R866" i="20"/>
  <c r="R867" i="20"/>
  <c r="R868" i="20"/>
  <c r="R869" i="20"/>
  <c r="R870" i="20"/>
  <c r="R871" i="20"/>
  <c r="R872" i="20"/>
  <c r="R873" i="20"/>
  <c r="R874" i="20"/>
  <c r="R875" i="20"/>
  <c r="R876" i="20"/>
  <c r="R877" i="20"/>
  <c r="R878" i="20"/>
  <c r="R879" i="20"/>
  <c r="R880" i="20"/>
  <c r="R881" i="20"/>
  <c r="R882" i="20"/>
  <c r="R883" i="20"/>
  <c r="R884" i="20"/>
  <c r="R885" i="20"/>
  <c r="R886" i="20"/>
  <c r="R887" i="20"/>
  <c r="R888" i="20"/>
  <c r="R889" i="20"/>
  <c r="R890" i="20"/>
  <c r="R891" i="20"/>
  <c r="R892" i="20"/>
  <c r="R893" i="20"/>
  <c r="R894" i="20"/>
  <c r="R895" i="20"/>
  <c r="R896" i="20"/>
  <c r="R897" i="20"/>
  <c r="R898" i="20"/>
  <c r="R899" i="20"/>
  <c r="R900" i="20"/>
  <c r="R901" i="20"/>
  <c r="R902" i="20"/>
  <c r="R903" i="20"/>
  <c r="R904" i="20"/>
  <c r="R905" i="20"/>
  <c r="R906" i="20"/>
  <c r="R907" i="20"/>
  <c r="R908" i="20"/>
  <c r="R909" i="20"/>
  <c r="R910" i="20"/>
  <c r="R911" i="20"/>
  <c r="R912" i="20"/>
  <c r="R913" i="20"/>
  <c r="R914" i="20"/>
  <c r="R915" i="20"/>
  <c r="R916" i="20"/>
  <c r="R917" i="20"/>
  <c r="R918" i="20"/>
  <c r="R919" i="20"/>
  <c r="R920" i="20"/>
  <c r="R921" i="20"/>
  <c r="R922" i="20"/>
  <c r="R923" i="20"/>
  <c r="R924" i="20"/>
  <c r="R925" i="20"/>
  <c r="R926" i="20"/>
  <c r="R927" i="20"/>
  <c r="R928" i="20"/>
  <c r="R929" i="20"/>
  <c r="R930" i="20"/>
  <c r="R931" i="20"/>
  <c r="R932" i="20"/>
  <c r="R933" i="20"/>
  <c r="R934" i="20"/>
  <c r="R935" i="20"/>
  <c r="R936" i="20"/>
  <c r="R937" i="20"/>
  <c r="R938" i="20"/>
  <c r="R939" i="20"/>
  <c r="R940" i="20"/>
  <c r="R941" i="20"/>
  <c r="R942" i="20"/>
  <c r="R943" i="20"/>
  <c r="R944" i="20"/>
  <c r="R945" i="20"/>
  <c r="R946" i="20"/>
  <c r="R947" i="20"/>
  <c r="R948" i="20"/>
  <c r="R949" i="20"/>
  <c r="R950" i="20"/>
  <c r="R951" i="20"/>
  <c r="R952" i="20"/>
  <c r="R953" i="20"/>
  <c r="R954" i="20"/>
  <c r="R955" i="20"/>
  <c r="R956" i="20"/>
  <c r="R957" i="20"/>
  <c r="R958" i="20"/>
  <c r="R959" i="20"/>
  <c r="R960" i="20"/>
  <c r="R961" i="20"/>
  <c r="R962" i="20"/>
  <c r="R963" i="20"/>
  <c r="R964" i="20"/>
  <c r="R965" i="20"/>
  <c r="R966" i="20"/>
  <c r="R967" i="20"/>
  <c r="R968" i="20"/>
  <c r="R969" i="20"/>
  <c r="R970" i="20"/>
  <c r="R971" i="20"/>
  <c r="R972" i="20"/>
  <c r="R973" i="20"/>
  <c r="R974" i="20"/>
  <c r="R975" i="20"/>
  <c r="R976" i="20"/>
  <c r="R977" i="20"/>
  <c r="R978" i="20"/>
  <c r="R979" i="20"/>
  <c r="R980" i="20"/>
  <c r="R981" i="20"/>
  <c r="R982" i="20"/>
  <c r="R983" i="20"/>
  <c r="R984" i="20"/>
  <c r="R985" i="20"/>
  <c r="R986" i="20"/>
  <c r="R987" i="20"/>
  <c r="R988" i="20"/>
  <c r="R989" i="20"/>
  <c r="R990" i="20"/>
  <c r="R991" i="20"/>
  <c r="R992" i="20"/>
  <c r="R2" i="20"/>
  <c r="Q10" i="20"/>
  <c r="Q14" i="20"/>
  <c r="Q3" i="20"/>
  <c r="Q4" i="20"/>
  <c r="Q5" i="20"/>
  <c r="Q6" i="20"/>
  <c r="Q7" i="20"/>
  <c r="Q8" i="20"/>
  <c r="Q9" i="20"/>
  <c r="Q11" i="20"/>
  <c r="Q12" i="20"/>
  <c r="Q13" i="20"/>
  <c r="Q15" i="20"/>
  <c r="Q16" i="20"/>
  <c r="Q17" i="20"/>
  <c r="Q18" i="20"/>
  <c r="Q19" i="20"/>
  <c r="Q20" i="20"/>
  <c r="Q21" i="20"/>
  <c r="Q22" i="20"/>
  <c r="Q23" i="20"/>
  <c r="Q24" i="20"/>
  <c r="Q25" i="20"/>
  <c r="Q26" i="20"/>
  <c r="Q27" i="20"/>
  <c r="Q28" i="20"/>
  <c r="Q29" i="20"/>
  <c r="Q30" i="20"/>
  <c r="Q31" i="20"/>
  <c r="Q32" i="20"/>
  <c r="Q33" i="20"/>
  <c r="Q34" i="20"/>
  <c r="Q35" i="20"/>
  <c r="Q36" i="20"/>
  <c r="Q37" i="20"/>
  <c r="Q38" i="20"/>
  <c r="Q39" i="20"/>
  <c r="Q40" i="20"/>
  <c r="Q41" i="20"/>
  <c r="Q42" i="20"/>
  <c r="Q43" i="20"/>
  <c r="Q44" i="20"/>
  <c r="Q45" i="20"/>
  <c r="Q46" i="20"/>
  <c r="Q47" i="20"/>
  <c r="Q48" i="20"/>
  <c r="Q49" i="20"/>
  <c r="Q50" i="20"/>
  <c r="Q51" i="20"/>
  <c r="Q52" i="20"/>
  <c r="Q53" i="20"/>
  <c r="Q54" i="20"/>
  <c r="Q55" i="20"/>
  <c r="Q56" i="20"/>
  <c r="Q57" i="20"/>
  <c r="Q58" i="20"/>
  <c r="Q59" i="20"/>
  <c r="Q60" i="20"/>
  <c r="Q61" i="20"/>
  <c r="Q62" i="20"/>
  <c r="Q63" i="20"/>
  <c r="Q64" i="20"/>
  <c r="Q65" i="20"/>
  <c r="Q66" i="20"/>
  <c r="Q67" i="20"/>
  <c r="Q68" i="20"/>
  <c r="Q69" i="20"/>
  <c r="Q70" i="20"/>
  <c r="Q71" i="20"/>
  <c r="Q72" i="20"/>
  <c r="Q73" i="20"/>
  <c r="Q74" i="20"/>
  <c r="Q75" i="20"/>
  <c r="Q76" i="20"/>
  <c r="Q77" i="20"/>
  <c r="Q78" i="20"/>
  <c r="Q79" i="20"/>
  <c r="Q80" i="20"/>
  <c r="Q81" i="20"/>
  <c r="Q82" i="20"/>
  <c r="Q83" i="20"/>
  <c r="Q84" i="20"/>
  <c r="Q85" i="20"/>
  <c r="Q86" i="20"/>
  <c r="Q87" i="20"/>
  <c r="Q88" i="20"/>
  <c r="Q89" i="20"/>
  <c r="Q90" i="20"/>
  <c r="Q91" i="20"/>
  <c r="Q92" i="20"/>
  <c r="Q93" i="20"/>
  <c r="Q94" i="20"/>
  <c r="Q95" i="20"/>
  <c r="Q96" i="20"/>
  <c r="Q97" i="20"/>
  <c r="Q98" i="20"/>
  <c r="Q99" i="20"/>
  <c r="Q100" i="20"/>
  <c r="Q101" i="20"/>
  <c r="Q102" i="20"/>
  <c r="Q103" i="20"/>
  <c r="Q104" i="20"/>
  <c r="Q105" i="20"/>
  <c r="Q106" i="20"/>
  <c r="Q107" i="20"/>
  <c r="Q108" i="20"/>
  <c r="Q109" i="20"/>
  <c r="Q110" i="20"/>
  <c r="Q111" i="20"/>
  <c r="Q112" i="20"/>
  <c r="Q113" i="20"/>
  <c r="Q114" i="20"/>
  <c r="Q115" i="20"/>
  <c r="Q116" i="20"/>
  <c r="Q117" i="20"/>
  <c r="Q118" i="20"/>
  <c r="Q119" i="20"/>
  <c r="Q120" i="20"/>
  <c r="Q121" i="20"/>
  <c r="Q122" i="20"/>
  <c r="Q123" i="20"/>
  <c r="Q124" i="20"/>
  <c r="Q125" i="20"/>
  <c r="Q126" i="20"/>
  <c r="Q127" i="20"/>
  <c r="Q128" i="20"/>
  <c r="Q129" i="20"/>
  <c r="Q130" i="20"/>
  <c r="Q131" i="20"/>
  <c r="Q132" i="20"/>
  <c r="Q133" i="20"/>
  <c r="Q134" i="20"/>
  <c r="Q135" i="20"/>
  <c r="Q136" i="20"/>
  <c r="Q137" i="20"/>
  <c r="Q138" i="20"/>
  <c r="Q139" i="20"/>
  <c r="Q140" i="20"/>
  <c r="Q141" i="20"/>
  <c r="Q142" i="20"/>
  <c r="Q143" i="20"/>
  <c r="Q144" i="20"/>
  <c r="Q145" i="20"/>
  <c r="Q146" i="20"/>
  <c r="Q147" i="20"/>
  <c r="Q148" i="20"/>
  <c r="Q149" i="20"/>
  <c r="Q150" i="20"/>
  <c r="Q151" i="20"/>
  <c r="Q152" i="20"/>
  <c r="Q153" i="20"/>
  <c r="Q154" i="20"/>
  <c r="Q155" i="20"/>
  <c r="Q156" i="20"/>
  <c r="Q157" i="20"/>
  <c r="Q158" i="20"/>
  <c r="Q159" i="20"/>
  <c r="Q160" i="20"/>
  <c r="Q161" i="20"/>
  <c r="Q162" i="20"/>
  <c r="Q163" i="20"/>
  <c r="Q164" i="20"/>
  <c r="Q165" i="20"/>
  <c r="Q166" i="20"/>
  <c r="Q167" i="20"/>
  <c r="Q168" i="20"/>
  <c r="Q169" i="20"/>
  <c r="Q170" i="20"/>
  <c r="Q171" i="20"/>
  <c r="Q172" i="20"/>
  <c r="Q173" i="20"/>
  <c r="Q174" i="20"/>
  <c r="Q175" i="20"/>
  <c r="Q176" i="20"/>
  <c r="Q177" i="20"/>
  <c r="Q178" i="20"/>
  <c r="Q179" i="20"/>
  <c r="Q180" i="20"/>
  <c r="Q181" i="20"/>
  <c r="Q182" i="20"/>
  <c r="Q183" i="20"/>
  <c r="Q184" i="20"/>
  <c r="Q185" i="20"/>
  <c r="Q186" i="20"/>
  <c r="Q187" i="20"/>
  <c r="Q188" i="20"/>
  <c r="Q189" i="20"/>
  <c r="Q190" i="20"/>
  <c r="Q191" i="20"/>
  <c r="Q192" i="20"/>
  <c r="Q193" i="20"/>
  <c r="Q194" i="20"/>
  <c r="Q195" i="20"/>
  <c r="Q196" i="20"/>
  <c r="Q197" i="20"/>
  <c r="Q198" i="20"/>
  <c r="Q199" i="20"/>
  <c r="Q200" i="20"/>
  <c r="Q201" i="20"/>
  <c r="Q202" i="20"/>
  <c r="Q203" i="20"/>
  <c r="Q204" i="20"/>
  <c r="Q205" i="20"/>
  <c r="Q206" i="20"/>
  <c r="Q207" i="20"/>
  <c r="Q208" i="20"/>
  <c r="Q209" i="20"/>
  <c r="Q210" i="20"/>
  <c r="Q211" i="20"/>
  <c r="Q212" i="20"/>
  <c r="Q213" i="20"/>
  <c r="Q214" i="20"/>
  <c r="Q215" i="20"/>
  <c r="Q216" i="20"/>
  <c r="Q217" i="20"/>
  <c r="Q218" i="20"/>
  <c r="Q219" i="20"/>
  <c r="Q220" i="20"/>
  <c r="Q221" i="20"/>
  <c r="Q222" i="20"/>
  <c r="Q223" i="20"/>
  <c r="Q224" i="20"/>
  <c r="Q225" i="20"/>
  <c r="Q226" i="20"/>
  <c r="Q227" i="20"/>
  <c r="Q228" i="20"/>
  <c r="Q229" i="20"/>
  <c r="Q230" i="20"/>
  <c r="Q231" i="20"/>
  <c r="Q232" i="20"/>
  <c r="Q233" i="20"/>
  <c r="Q234" i="20"/>
  <c r="Q235" i="20"/>
  <c r="Q236" i="20"/>
  <c r="Q237" i="20"/>
  <c r="Q238" i="20"/>
  <c r="Q239" i="20"/>
  <c r="Q240" i="20"/>
  <c r="Q241" i="20"/>
  <c r="Q242" i="20"/>
  <c r="Q243" i="20"/>
  <c r="Q244" i="20"/>
  <c r="Q245" i="20"/>
  <c r="Q246" i="20"/>
  <c r="Q247" i="20"/>
  <c r="Q248" i="20"/>
  <c r="Q249" i="20"/>
  <c r="Q250" i="20"/>
  <c r="Q251" i="20"/>
  <c r="Q252" i="20"/>
  <c r="Q253" i="20"/>
  <c r="Q254" i="20"/>
  <c r="Q255" i="20"/>
  <c r="Q256" i="20"/>
  <c r="Q257" i="20"/>
  <c r="Q258" i="20"/>
  <c r="Q259" i="20"/>
  <c r="Q260" i="20"/>
  <c r="Q261" i="20"/>
  <c r="Q262" i="20"/>
  <c r="Q263" i="20"/>
  <c r="Q264" i="20"/>
  <c r="Q265" i="20"/>
  <c r="Q266" i="20"/>
  <c r="Q267" i="20"/>
  <c r="Q268" i="20"/>
  <c r="Q269" i="20"/>
  <c r="Q270" i="20"/>
  <c r="Q271" i="20"/>
  <c r="Q272" i="20"/>
  <c r="Q273" i="20"/>
  <c r="Q274" i="20"/>
  <c r="Q275" i="20"/>
  <c r="Q276" i="20"/>
  <c r="Q277" i="20"/>
  <c r="Q278" i="20"/>
  <c r="Q279" i="20"/>
  <c r="Q280" i="20"/>
  <c r="Q281" i="20"/>
  <c r="Q282" i="20"/>
  <c r="Q283" i="20"/>
  <c r="Q284" i="20"/>
  <c r="Q285" i="20"/>
  <c r="Q286" i="20"/>
  <c r="Q287" i="20"/>
  <c r="Q288" i="20"/>
  <c r="Q289" i="20"/>
  <c r="Q290" i="20"/>
  <c r="Q291" i="20"/>
  <c r="Q292" i="20"/>
  <c r="Q293" i="20"/>
  <c r="Q294" i="20"/>
  <c r="Q295" i="20"/>
  <c r="Q296" i="20"/>
  <c r="Q297" i="20"/>
  <c r="Q298" i="20"/>
  <c r="Q299" i="20"/>
  <c r="Q300" i="20"/>
  <c r="Q301" i="20"/>
  <c r="Q302" i="20"/>
  <c r="Q303" i="20"/>
  <c r="Q304" i="20"/>
  <c r="Q305" i="20"/>
  <c r="Q306" i="20"/>
  <c r="Q307" i="20"/>
  <c r="Q308" i="20"/>
  <c r="Q309" i="20"/>
  <c r="Q310" i="20"/>
  <c r="Q311" i="20"/>
  <c r="Q312" i="20"/>
  <c r="Q313" i="20"/>
  <c r="Q314" i="20"/>
  <c r="Q315" i="20"/>
  <c r="Q316" i="20"/>
  <c r="Q317" i="20"/>
  <c r="Q318" i="20"/>
  <c r="Q319" i="20"/>
  <c r="Q320" i="20"/>
  <c r="Q321" i="20"/>
  <c r="Q322" i="20"/>
  <c r="Q323" i="20"/>
  <c r="Q324" i="20"/>
  <c r="Q325" i="20"/>
  <c r="Q326" i="20"/>
  <c r="Q327" i="20"/>
  <c r="Q328" i="20"/>
  <c r="Q329" i="20"/>
  <c r="Q330" i="20"/>
  <c r="Q331" i="20"/>
  <c r="Q332" i="20"/>
  <c r="Q333" i="20"/>
  <c r="Q334" i="20"/>
  <c r="Q335" i="20"/>
  <c r="Q336" i="20"/>
  <c r="Q337" i="20"/>
  <c r="Q338" i="20"/>
  <c r="Q339" i="20"/>
  <c r="Q340" i="20"/>
  <c r="Q341" i="20"/>
  <c r="Q342" i="20"/>
  <c r="Q343" i="20"/>
  <c r="Q344" i="20"/>
  <c r="Q345" i="20"/>
  <c r="Q346" i="20"/>
  <c r="Q347" i="20"/>
  <c r="Q348" i="20"/>
  <c r="Q349" i="20"/>
  <c r="Q350" i="20"/>
  <c r="Q351" i="20"/>
  <c r="Q352" i="20"/>
  <c r="Q353" i="20"/>
  <c r="Q354" i="20"/>
  <c r="Q355" i="20"/>
  <c r="Q356" i="20"/>
  <c r="Q357" i="20"/>
  <c r="Q358" i="20"/>
  <c r="Q359" i="20"/>
  <c r="Q360" i="20"/>
  <c r="Q361" i="20"/>
  <c r="Q362" i="20"/>
  <c r="Q363" i="20"/>
  <c r="Q364" i="20"/>
  <c r="Q365" i="20"/>
  <c r="Q366" i="20"/>
  <c r="Q367" i="20"/>
  <c r="Q368" i="20"/>
  <c r="Q369" i="20"/>
  <c r="Q370" i="20"/>
  <c r="Q371" i="20"/>
  <c r="Q372" i="20"/>
  <c r="Q373" i="20"/>
  <c r="Q374" i="20"/>
  <c r="Q375" i="20"/>
  <c r="Q376" i="20"/>
  <c r="Q377" i="20"/>
  <c r="Q378" i="20"/>
  <c r="Q379" i="20"/>
  <c r="Q380" i="20"/>
  <c r="Q381" i="20"/>
  <c r="Q382" i="20"/>
  <c r="Q383" i="20"/>
  <c r="Q384" i="20"/>
  <c r="Q385" i="20"/>
  <c r="Q386" i="20"/>
  <c r="Q387" i="20"/>
  <c r="Q388" i="20"/>
  <c r="Q389" i="20"/>
  <c r="Q390" i="20"/>
  <c r="Q391" i="20"/>
  <c r="Q392" i="20"/>
  <c r="Q393" i="20"/>
  <c r="Q394" i="20"/>
  <c r="Q395" i="20"/>
  <c r="Q396" i="20"/>
  <c r="Q397" i="20"/>
  <c r="Q398" i="20"/>
  <c r="Q399" i="20"/>
  <c r="Q400" i="20"/>
  <c r="Q401" i="20"/>
  <c r="Q402" i="20"/>
  <c r="Q403" i="20"/>
  <c r="Q404" i="20"/>
  <c r="Q405" i="20"/>
  <c r="Q406" i="20"/>
  <c r="Q407" i="20"/>
  <c r="Q408" i="20"/>
  <c r="Q409" i="20"/>
  <c r="Q410" i="20"/>
  <c r="Q411" i="20"/>
  <c r="Q412" i="20"/>
  <c r="Q413" i="20"/>
  <c r="Q414" i="20"/>
  <c r="Q415" i="20"/>
  <c r="Q416" i="20"/>
  <c r="Q417" i="20"/>
  <c r="Q418" i="20"/>
  <c r="Q419" i="20"/>
  <c r="Q420" i="20"/>
  <c r="Q421" i="20"/>
  <c r="Q422" i="20"/>
  <c r="Q423" i="20"/>
  <c r="Q424" i="20"/>
  <c r="Q425" i="20"/>
  <c r="Q426" i="20"/>
  <c r="Q427" i="20"/>
  <c r="Q428" i="20"/>
  <c r="Q429" i="20"/>
  <c r="Q430" i="20"/>
  <c r="Q431" i="20"/>
  <c r="Q432" i="20"/>
  <c r="Q433" i="20"/>
  <c r="Q434" i="20"/>
  <c r="Q435" i="20"/>
  <c r="Q436" i="20"/>
  <c r="Q437" i="20"/>
  <c r="Q438" i="20"/>
  <c r="Q439" i="20"/>
  <c r="Q440" i="20"/>
  <c r="Q441" i="20"/>
  <c r="Q442" i="20"/>
  <c r="Q443" i="20"/>
  <c r="Q444" i="20"/>
  <c r="Q445" i="20"/>
  <c r="Q446" i="20"/>
  <c r="Q447" i="20"/>
  <c r="Q448" i="20"/>
  <c r="Q449" i="20"/>
  <c r="Q450" i="20"/>
  <c r="Q451" i="20"/>
  <c r="Q452" i="20"/>
  <c r="Q453" i="20"/>
  <c r="Q454" i="20"/>
  <c r="Q455" i="20"/>
  <c r="Q456" i="20"/>
  <c r="Q457" i="20"/>
  <c r="Q458" i="20"/>
  <c r="Q459" i="20"/>
  <c r="Q460" i="20"/>
  <c r="Q461" i="20"/>
  <c r="Q462" i="20"/>
  <c r="Q463" i="20"/>
  <c r="Q464" i="20"/>
  <c r="Q465" i="20"/>
  <c r="Q466" i="20"/>
  <c r="Q467" i="20"/>
  <c r="Q468" i="20"/>
  <c r="Q469" i="20"/>
  <c r="Q470" i="20"/>
  <c r="Q471" i="20"/>
  <c r="Q472" i="20"/>
  <c r="Q473" i="20"/>
  <c r="Q474" i="20"/>
  <c r="Q475" i="20"/>
  <c r="Q476" i="20"/>
  <c r="Q477" i="20"/>
  <c r="Q478" i="20"/>
  <c r="Q479" i="20"/>
  <c r="Q480" i="20"/>
  <c r="Q481" i="20"/>
  <c r="Q482" i="20"/>
  <c r="Q483" i="20"/>
  <c r="Q484" i="20"/>
  <c r="Q485" i="20"/>
  <c r="Q486" i="20"/>
  <c r="Q487" i="20"/>
  <c r="Q488" i="20"/>
  <c r="Q489" i="20"/>
  <c r="Q490" i="20"/>
  <c r="Q491" i="20"/>
  <c r="Q492" i="20"/>
  <c r="Q493" i="20"/>
  <c r="Q494" i="20"/>
  <c r="Q495" i="20"/>
  <c r="Q496" i="20"/>
  <c r="Q497" i="20"/>
  <c r="Q498" i="20"/>
  <c r="Q499" i="20"/>
  <c r="Q500" i="20"/>
  <c r="Q501" i="20"/>
  <c r="Q502" i="20"/>
  <c r="Q503" i="20"/>
  <c r="Q504" i="20"/>
  <c r="Q505" i="20"/>
  <c r="Q506" i="20"/>
  <c r="Q507" i="20"/>
  <c r="Q508" i="20"/>
  <c r="Q509" i="20"/>
  <c r="Q510" i="20"/>
  <c r="Q511" i="20"/>
  <c r="Q512" i="20"/>
  <c r="Q513" i="20"/>
  <c r="Q514" i="20"/>
  <c r="Q515" i="20"/>
  <c r="Q516" i="20"/>
  <c r="Q517" i="20"/>
  <c r="Q518" i="20"/>
  <c r="Q519" i="20"/>
  <c r="Q520" i="20"/>
  <c r="Q521" i="20"/>
  <c r="Q522" i="20"/>
  <c r="Q523" i="20"/>
  <c r="Q524" i="20"/>
  <c r="Q525" i="20"/>
  <c r="Q526" i="20"/>
  <c r="Q527" i="20"/>
  <c r="Q528" i="20"/>
  <c r="Q529" i="20"/>
  <c r="Q530" i="20"/>
  <c r="Q531" i="20"/>
  <c r="Q532" i="20"/>
  <c r="Q533" i="20"/>
  <c r="Q534" i="20"/>
  <c r="Q535" i="20"/>
  <c r="Q536" i="20"/>
  <c r="Q537" i="20"/>
  <c r="Q538" i="20"/>
  <c r="Q539" i="20"/>
  <c r="Q540" i="20"/>
  <c r="Q541" i="20"/>
  <c r="Q542" i="20"/>
  <c r="Q543" i="20"/>
  <c r="Q544" i="20"/>
  <c r="Q545" i="20"/>
  <c r="Q546" i="20"/>
  <c r="Q547" i="20"/>
  <c r="Q548" i="20"/>
  <c r="Q549" i="20"/>
  <c r="Q550" i="20"/>
  <c r="Q551" i="20"/>
  <c r="Q552" i="20"/>
  <c r="Q553" i="20"/>
  <c r="Q554" i="20"/>
  <c r="Q555" i="20"/>
  <c r="Q556" i="20"/>
  <c r="Q557" i="20"/>
  <c r="Q558" i="20"/>
  <c r="Q559" i="20"/>
  <c r="Q560" i="20"/>
  <c r="Q561" i="20"/>
  <c r="Q562" i="20"/>
  <c r="Q563" i="20"/>
  <c r="Q564" i="20"/>
  <c r="Q565" i="20"/>
  <c r="Q566" i="20"/>
  <c r="Q567" i="20"/>
  <c r="Q568" i="20"/>
  <c r="Q569" i="20"/>
  <c r="Q570" i="20"/>
  <c r="Q571" i="20"/>
  <c r="Q572" i="20"/>
  <c r="Q573" i="20"/>
  <c r="Q574" i="20"/>
  <c r="Q575" i="20"/>
  <c r="Q576" i="20"/>
  <c r="Q577" i="20"/>
  <c r="Q578" i="20"/>
  <c r="Q579" i="20"/>
  <c r="Q580" i="20"/>
  <c r="Q581" i="20"/>
  <c r="Q582" i="20"/>
  <c r="Q583" i="20"/>
  <c r="Q584" i="20"/>
  <c r="Q585" i="20"/>
  <c r="Q586" i="20"/>
  <c r="Q587" i="20"/>
  <c r="Q588" i="20"/>
  <c r="Q589" i="20"/>
  <c r="Q590" i="20"/>
  <c r="Q591" i="20"/>
  <c r="Q592" i="20"/>
  <c r="Q593" i="20"/>
  <c r="Q594" i="20"/>
  <c r="Q595" i="20"/>
  <c r="Q596" i="20"/>
  <c r="Q597" i="20"/>
  <c r="Q598" i="20"/>
  <c r="Q599" i="20"/>
  <c r="Q600" i="20"/>
  <c r="Q601" i="20"/>
  <c r="Q602" i="20"/>
  <c r="Q603" i="20"/>
  <c r="Q604" i="20"/>
  <c r="Q605" i="20"/>
  <c r="Q606" i="20"/>
  <c r="Q607" i="20"/>
  <c r="Q608" i="20"/>
  <c r="Q609" i="20"/>
  <c r="Q610" i="20"/>
  <c r="Q611" i="20"/>
  <c r="Q612" i="20"/>
  <c r="Q613" i="20"/>
  <c r="Q614" i="20"/>
  <c r="Q615" i="20"/>
  <c r="Q616" i="20"/>
  <c r="Q617" i="20"/>
  <c r="Q618" i="20"/>
  <c r="Q619" i="20"/>
  <c r="Q620" i="20"/>
  <c r="Q621" i="20"/>
  <c r="Q622" i="20"/>
  <c r="Q623" i="20"/>
  <c r="Q624" i="20"/>
  <c r="Q625" i="20"/>
  <c r="Q626" i="20"/>
  <c r="Q627" i="20"/>
  <c r="Q628" i="20"/>
  <c r="Q629" i="20"/>
  <c r="Q630" i="20"/>
  <c r="Q631" i="20"/>
  <c r="Q632" i="20"/>
  <c r="Q633" i="20"/>
  <c r="Q634" i="20"/>
  <c r="Q635" i="20"/>
  <c r="Q636" i="20"/>
  <c r="Q637" i="20"/>
  <c r="Q638" i="20"/>
  <c r="Q639" i="20"/>
  <c r="Q640" i="20"/>
  <c r="Q641" i="20"/>
  <c r="Q642" i="20"/>
  <c r="Q643" i="20"/>
  <c r="Q644" i="20"/>
  <c r="Q645" i="20"/>
  <c r="Q646" i="20"/>
  <c r="Q647" i="20"/>
  <c r="Q648" i="20"/>
  <c r="Q649" i="20"/>
  <c r="Q650" i="20"/>
  <c r="Q651" i="20"/>
  <c r="Q652" i="20"/>
  <c r="Q653" i="20"/>
  <c r="Q654" i="20"/>
  <c r="Q655" i="20"/>
  <c r="Q656" i="20"/>
  <c r="Q657" i="20"/>
  <c r="Q658" i="20"/>
  <c r="Q659" i="20"/>
  <c r="Q660" i="20"/>
  <c r="Q661" i="20"/>
  <c r="Q662" i="20"/>
  <c r="Q663" i="20"/>
  <c r="Q664" i="20"/>
  <c r="Q665" i="20"/>
  <c r="Q666" i="20"/>
  <c r="Q667" i="20"/>
  <c r="Q668" i="20"/>
  <c r="Q669" i="20"/>
  <c r="Q670" i="20"/>
  <c r="Q671" i="20"/>
  <c r="Q672" i="20"/>
  <c r="Q673" i="20"/>
  <c r="Q674" i="20"/>
  <c r="Q675" i="20"/>
  <c r="Q676" i="20"/>
  <c r="Q677" i="20"/>
  <c r="Q678" i="20"/>
  <c r="Q679" i="20"/>
  <c r="Q680" i="20"/>
  <c r="Q681" i="20"/>
  <c r="Q682" i="20"/>
  <c r="Q683" i="20"/>
  <c r="Q684" i="20"/>
  <c r="Q685" i="20"/>
  <c r="Q686" i="20"/>
  <c r="Q687" i="20"/>
  <c r="Q688" i="20"/>
  <c r="Q689" i="20"/>
  <c r="Q690" i="20"/>
  <c r="Q691" i="20"/>
  <c r="Q692" i="20"/>
  <c r="Q693" i="20"/>
  <c r="Q694" i="20"/>
  <c r="Q695" i="20"/>
  <c r="Q696" i="20"/>
  <c r="Q697" i="20"/>
  <c r="Q698" i="20"/>
  <c r="Q699" i="20"/>
  <c r="Q700" i="20"/>
  <c r="Q701" i="20"/>
  <c r="Q702" i="20"/>
  <c r="Q703" i="20"/>
  <c r="Q704" i="20"/>
  <c r="Q705" i="20"/>
  <c r="Q706" i="20"/>
  <c r="Q707" i="20"/>
  <c r="Q708" i="20"/>
  <c r="Q709" i="20"/>
  <c r="Q710" i="20"/>
  <c r="Q711" i="20"/>
  <c r="Q712" i="20"/>
  <c r="Q713" i="20"/>
  <c r="Q714" i="20"/>
  <c r="Q715" i="20"/>
  <c r="Q716" i="20"/>
  <c r="Q717" i="20"/>
  <c r="Q718" i="20"/>
  <c r="Q719" i="20"/>
  <c r="Q720" i="20"/>
  <c r="Q721" i="20"/>
  <c r="Q722" i="20"/>
  <c r="Q723" i="20"/>
  <c r="Q724" i="20"/>
  <c r="Q725" i="20"/>
  <c r="Q726" i="20"/>
  <c r="Q727" i="20"/>
  <c r="Q728" i="20"/>
  <c r="Q729" i="20"/>
  <c r="Q730" i="20"/>
  <c r="Q731" i="20"/>
  <c r="Q732" i="20"/>
  <c r="Q733" i="20"/>
  <c r="Q734" i="20"/>
  <c r="Q735" i="20"/>
  <c r="Q736" i="20"/>
  <c r="Q737" i="20"/>
  <c r="Q738" i="20"/>
  <c r="Q739" i="20"/>
  <c r="Q740" i="20"/>
  <c r="Q741" i="20"/>
  <c r="Q742" i="20"/>
  <c r="Q743" i="20"/>
  <c r="Q744" i="20"/>
  <c r="Q745" i="20"/>
  <c r="Q746" i="20"/>
  <c r="Q747" i="20"/>
  <c r="Q748" i="20"/>
  <c r="Q749" i="20"/>
  <c r="Q750" i="20"/>
  <c r="Q751" i="20"/>
  <c r="Q752" i="20"/>
  <c r="Q753" i="20"/>
  <c r="Q754" i="20"/>
  <c r="Q755" i="20"/>
  <c r="Q756" i="20"/>
  <c r="Q757" i="20"/>
  <c r="Q758" i="20"/>
  <c r="Q759" i="20"/>
  <c r="Q760" i="20"/>
  <c r="Q761" i="20"/>
  <c r="Q762" i="20"/>
  <c r="Q763" i="20"/>
  <c r="Q764" i="20"/>
  <c r="Q765" i="20"/>
  <c r="Q766" i="20"/>
  <c r="Q767" i="20"/>
  <c r="Q768" i="20"/>
  <c r="Q769" i="20"/>
  <c r="Q770" i="20"/>
  <c r="Q771" i="20"/>
  <c r="Q772" i="20"/>
  <c r="Q773" i="20"/>
  <c r="Q774" i="20"/>
  <c r="Q775" i="20"/>
  <c r="Q776" i="20"/>
  <c r="Q777" i="20"/>
  <c r="Q778" i="20"/>
  <c r="Q779" i="20"/>
  <c r="Q780" i="20"/>
  <c r="Q781" i="20"/>
  <c r="Q782" i="20"/>
  <c r="Q783" i="20"/>
  <c r="Q784" i="20"/>
  <c r="Q785" i="20"/>
  <c r="Q786" i="20"/>
  <c r="Q787" i="20"/>
  <c r="Q788" i="20"/>
  <c r="Q789" i="20"/>
  <c r="Q790" i="20"/>
  <c r="Q791" i="20"/>
  <c r="Q792" i="20"/>
  <c r="Q793" i="20"/>
  <c r="Q794" i="20"/>
  <c r="Q795" i="20"/>
  <c r="Q796" i="20"/>
  <c r="Q797" i="20"/>
  <c r="Q798" i="20"/>
  <c r="Q799" i="20"/>
  <c r="Q800" i="20"/>
  <c r="Q801" i="20"/>
  <c r="Q802" i="20"/>
  <c r="Q803" i="20"/>
  <c r="Q804" i="20"/>
  <c r="Q805" i="20"/>
  <c r="Q806" i="20"/>
  <c r="Q807" i="20"/>
  <c r="Q808" i="20"/>
  <c r="Q809" i="20"/>
  <c r="Q810" i="20"/>
  <c r="Q811" i="20"/>
  <c r="Q812" i="20"/>
  <c r="Q813" i="20"/>
  <c r="Q814" i="20"/>
  <c r="Q815" i="20"/>
  <c r="Q816" i="20"/>
  <c r="Q817" i="20"/>
  <c r="Q818" i="20"/>
  <c r="Q819" i="20"/>
  <c r="Q820" i="20"/>
  <c r="Q821" i="20"/>
  <c r="Q822" i="20"/>
  <c r="Q823" i="20"/>
  <c r="Q824" i="20"/>
  <c r="Q825" i="20"/>
  <c r="Q826" i="20"/>
  <c r="Q827" i="20"/>
  <c r="Q828" i="20"/>
  <c r="Q829" i="20"/>
  <c r="Q830" i="20"/>
  <c r="Q831" i="20"/>
  <c r="Q832" i="20"/>
  <c r="Q833" i="20"/>
  <c r="Q834" i="20"/>
  <c r="Q835" i="20"/>
  <c r="Q836" i="20"/>
  <c r="Q837" i="20"/>
  <c r="Q838" i="20"/>
  <c r="Q839" i="20"/>
  <c r="Q840" i="20"/>
  <c r="Q841" i="20"/>
  <c r="Q842" i="20"/>
  <c r="Q843" i="20"/>
  <c r="Q844" i="20"/>
  <c r="Q845" i="20"/>
  <c r="Q846" i="20"/>
  <c r="Q847" i="20"/>
  <c r="Q848" i="20"/>
  <c r="Q849" i="20"/>
  <c r="Q850" i="20"/>
  <c r="Q851" i="20"/>
  <c r="Q852" i="20"/>
  <c r="Q853" i="20"/>
  <c r="Q854" i="20"/>
  <c r="Q855" i="20"/>
  <c r="Q856" i="20"/>
  <c r="Q857" i="20"/>
  <c r="Q858" i="20"/>
  <c r="Q859" i="20"/>
  <c r="Q860" i="20"/>
  <c r="Q861" i="20"/>
  <c r="Q862" i="20"/>
  <c r="Q863" i="20"/>
  <c r="Q864" i="20"/>
  <c r="Q865" i="20"/>
  <c r="Q866" i="20"/>
  <c r="Q867" i="20"/>
  <c r="Q868" i="20"/>
  <c r="Q869" i="20"/>
  <c r="Q870" i="20"/>
  <c r="Q871" i="20"/>
  <c r="Q872" i="20"/>
  <c r="Q873" i="20"/>
  <c r="Q874" i="20"/>
  <c r="Q875" i="20"/>
  <c r="Q876" i="20"/>
  <c r="Q877" i="20"/>
  <c r="Q878" i="20"/>
  <c r="Q879" i="20"/>
  <c r="Q880" i="20"/>
  <c r="Q881" i="20"/>
  <c r="Q882" i="20"/>
  <c r="Q883" i="20"/>
  <c r="Q884" i="20"/>
  <c r="Q885" i="20"/>
  <c r="Q886" i="20"/>
  <c r="Q887" i="20"/>
  <c r="Q888" i="20"/>
  <c r="Q889" i="20"/>
  <c r="Q890" i="20"/>
  <c r="Q891" i="20"/>
  <c r="Q892" i="20"/>
  <c r="Q893" i="20"/>
  <c r="Q894" i="20"/>
  <c r="Q895" i="20"/>
  <c r="Q896" i="20"/>
  <c r="Q897" i="20"/>
  <c r="Q898" i="20"/>
  <c r="Q899" i="20"/>
  <c r="Q900" i="20"/>
  <c r="Q901" i="20"/>
  <c r="Q902" i="20"/>
  <c r="Q903" i="20"/>
  <c r="Q904" i="20"/>
  <c r="Q905" i="20"/>
  <c r="Q906" i="20"/>
  <c r="Q907" i="20"/>
  <c r="Q908" i="20"/>
  <c r="Q909" i="20"/>
  <c r="Q910" i="20"/>
  <c r="Q911" i="20"/>
  <c r="Q912" i="20"/>
  <c r="Q913" i="20"/>
  <c r="Q914" i="20"/>
  <c r="Q915" i="20"/>
  <c r="Q916" i="20"/>
  <c r="Q917" i="20"/>
  <c r="Q918" i="20"/>
  <c r="Q919" i="20"/>
  <c r="Q920" i="20"/>
  <c r="Q921" i="20"/>
  <c r="Q922" i="20"/>
  <c r="Q923" i="20"/>
  <c r="Q924" i="20"/>
  <c r="Q925" i="20"/>
  <c r="Q926" i="20"/>
  <c r="Q927" i="20"/>
  <c r="Q928" i="20"/>
  <c r="Q929" i="20"/>
  <c r="Q930" i="20"/>
  <c r="Q931" i="20"/>
  <c r="Q932" i="20"/>
  <c r="Q933" i="20"/>
  <c r="Q934" i="20"/>
  <c r="Q935" i="20"/>
  <c r="Q936" i="20"/>
  <c r="Q937" i="20"/>
  <c r="Q938" i="20"/>
  <c r="Q939" i="20"/>
  <c r="Q940" i="20"/>
  <c r="Q941" i="20"/>
  <c r="Q942" i="20"/>
  <c r="Q943" i="20"/>
  <c r="Q944" i="20"/>
  <c r="Q945" i="20"/>
  <c r="Q946" i="20"/>
  <c r="Q947" i="20"/>
  <c r="Q948" i="20"/>
  <c r="Q949" i="20"/>
  <c r="Q950" i="20"/>
  <c r="Q951" i="20"/>
  <c r="Q952" i="20"/>
  <c r="Q953" i="20"/>
  <c r="Q954" i="20"/>
  <c r="Q955" i="20"/>
  <c r="Q956" i="20"/>
  <c r="Q957" i="20"/>
  <c r="Q958" i="20"/>
  <c r="Q959" i="20"/>
  <c r="Q960" i="20"/>
  <c r="Q961" i="20"/>
  <c r="Q962" i="20"/>
  <c r="Q963" i="20"/>
  <c r="Q964" i="20"/>
  <c r="Q965" i="20"/>
  <c r="Q966" i="20"/>
  <c r="Q967" i="20"/>
  <c r="Q968" i="20"/>
  <c r="Q969" i="20"/>
  <c r="Q970" i="20"/>
  <c r="Q971" i="20"/>
  <c r="Q972" i="20"/>
  <c r="Q973" i="20"/>
  <c r="Q974" i="20"/>
  <c r="Q975" i="20"/>
  <c r="Q976" i="20"/>
  <c r="Q977" i="20"/>
  <c r="Q978" i="20"/>
  <c r="Q979" i="20"/>
  <c r="Q980" i="20"/>
  <c r="Q981" i="20"/>
  <c r="Q982" i="20"/>
  <c r="Q983" i="20"/>
  <c r="Q984" i="20"/>
  <c r="Q985" i="20"/>
  <c r="Q986" i="20"/>
  <c r="Q987" i="20"/>
  <c r="Q988" i="20"/>
  <c r="Q989" i="20"/>
  <c r="Q990" i="20"/>
  <c r="Q991" i="20"/>
  <c r="Q992" i="20"/>
  <c r="Q2" i="20"/>
  <c r="P3" i="20"/>
  <c r="P4" i="20"/>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14" i="20"/>
  <c r="P115" i="20"/>
  <c r="P116" i="20"/>
  <c r="P117" i="20"/>
  <c r="P118" i="20"/>
  <c r="P119" i="20"/>
  <c r="P120" i="20"/>
  <c r="P121" i="20"/>
  <c r="P122" i="20"/>
  <c r="P123" i="20"/>
  <c r="P124" i="20"/>
  <c r="P125" i="20"/>
  <c r="P126" i="20"/>
  <c r="P127" i="20"/>
  <c r="P128" i="20"/>
  <c r="P129" i="20"/>
  <c r="P130" i="20"/>
  <c r="P131" i="20"/>
  <c r="P132" i="20"/>
  <c r="P133" i="20"/>
  <c r="P134" i="20"/>
  <c r="P135" i="20"/>
  <c r="P136" i="20"/>
  <c r="P137" i="20"/>
  <c r="P138" i="20"/>
  <c r="P139" i="20"/>
  <c r="P140" i="20"/>
  <c r="P141" i="20"/>
  <c r="P142" i="20"/>
  <c r="P143" i="20"/>
  <c r="P144" i="20"/>
  <c r="P145" i="20"/>
  <c r="P146" i="20"/>
  <c r="P147" i="20"/>
  <c r="P148" i="20"/>
  <c r="P149" i="20"/>
  <c r="P150" i="20"/>
  <c r="P151" i="20"/>
  <c r="P152" i="20"/>
  <c r="P153" i="20"/>
  <c r="P154" i="20"/>
  <c r="P155" i="20"/>
  <c r="P156" i="20"/>
  <c r="P157" i="20"/>
  <c r="P158" i="20"/>
  <c r="P159" i="20"/>
  <c r="P160" i="20"/>
  <c r="P161" i="20"/>
  <c r="P162" i="20"/>
  <c r="P163" i="20"/>
  <c r="P164" i="20"/>
  <c r="P165" i="20"/>
  <c r="P166" i="20"/>
  <c r="P167" i="20"/>
  <c r="P168" i="20"/>
  <c r="P169" i="20"/>
  <c r="P170" i="20"/>
  <c r="P171" i="20"/>
  <c r="P172" i="20"/>
  <c r="P173" i="20"/>
  <c r="P174" i="20"/>
  <c r="P175" i="20"/>
  <c r="P176" i="20"/>
  <c r="P177" i="20"/>
  <c r="P178" i="20"/>
  <c r="P179" i="20"/>
  <c r="P180" i="20"/>
  <c r="P181" i="20"/>
  <c r="P182" i="20"/>
  <c r="P183" i="20"/>
  <c r="P184" i="20"/>
  <c r="P185" i="20"/>
  <c r="P186" i="20"/>
  <c r="P187" i="20"/>
  <c r="P188" i="20"/>
  <c r="P189" i="20"/>
  <c r="P190" i="20"/>
  <c r="P191" i="20"/>
  <c r="P192" i="20"/>
  <c r="P193" i="20"/>
  <c r="P194" i="20"/>
  <c r="P195" i="20"/>
  <c r="P196" i="20"/>
  <c r="P197" i="20"/>
  <c r="P198" i="20"/>
  <c r="P199" i="20"/>
  <c r="P200" i="20"/>
  <c r="P201" i="20"/>
  <c r="P202" i="20"/>
  <c r="P203" i="20"/>
  <c r="P204" i="20"/>
  <c r="P205" i="20"/>
  <c r="P206" i="20"/>
  <c r="P207" i="20"/>
  <c r="P208" i="20"/>
  <c r="P209" i="20"/>
  <c r="P210" i="20"/>
  <c r="P211" i="20"/>
  <c r="P212" i="20"/>
  <c r="P213" i="20"/>
  <c r="P214" i="20"/>
  <c r="P215" i="20"/>
  <c r="P216" i="20"/>
  <c r="P217" i="20"/>
  <c r="P218" i="20"/>
  <c r="P219" i="20"/>
  <c r="P220" i="20"/>
  <c r="P221" i="20"/>
  <c r="P222" i="20"/>
  <c r="P223" i="20"/>
  <c r="P224" i="20"/>
  <c r="P225" i="20"/>
  <c r="P226" i="20"/>
  <c r="P227" i="20"/>
  <c r="P228" i="20"/>
  <c r="P229" i="20"/>
  <c r="P230" i="20"/>
  <c r="P231" i="20"/>
  <c r="P232" i="20"/>
  <c r="P233" i="20"/>
  <c r="P234" i="20"/>
  <c r="P235" i="20"/>
  <c r="P236" i="20"/>
  <c r="P237" i="20"/>
  <c r="P238" i="20"/>
  <c r="P239" i="20"/>
  <c r="P240" i="20"/>
  <c r="P241" i="20"/>
  <c r="P242" i="20"/>
  <c r="P243" i="20"/>
  <c r="P244" i="20"/>
  <c r="P245" i="20"/>
  <c r="P246" i="20"/>
  <c r="P247" i="20"/>
  <c r="P248" i="20"/>
  <c r="P249" i="20"/>
  <c r="P250" i="20"/>
  <c r="P251" i="20"/>
  <c r="P252" i="20"/>
  <c r="P253" i="20"/>
  <c r="P254" i="20"/>
  <c r="P255" i="20"/>
  <c r="P256" i="20"/>
  <c r="P257" i="20"/>
  <c r="P258" i="20"/>
  <c r="P259" i="20"/>
  <c r="P260" i="20"/>
  <c r="P261" i="20"/>
  <c r="P262" i="20"/>
  <c r="P263" i="20"/>
  <c r="P264" i="20"/>
  <c r="P265" i="20"/>
  <c r="P266" i="20"/>
  <c r="P267" i="20"/>
  <c r="P268" i="20"/>
  <c r="P269" i="20"/>
  <c r="P270" i="20"/>
  <c r="P271" i="20"/>
  <c r="P272" i="20"/>
  <c r="P273" i="20"/>
  <c r="P274" i="20"/>
  <c r="P275" i="20"/>
  <c r="P276" i="20"/>
  <c r="P277" i="20"/>
  <c r="P278" i="20"/>
  <c r="P279" i="20"/>
  <c r="P280" i="20"/>
  <c r="P281" i="20"/>
  <c r="P282" i="20"/>
  <c r="P283" i="20"/>
  <c r="P284" i="20"/>
  <c r="P285" i="20"/>
  <c r="P286" i="20"/>
  <c r="P287" i="20"/>
  <c r="P288" i="20"/>
  <c r="P289" i="20"/>
  <c r="P290" i="20"/>
  <c r="P291" i="20"/>
  <c r="P292" i="20"/>
  <c r="P293" i="20"/>
  <c r="P294" i="20"/>
  <c r="P295" i="20"/>
  <c r="P296" i="20"/>
  <c r="P297" i="20"/>
  <c r="P298" i="20"/>
  <c r="P299" i="20"/>
  <c r="P300" i="20"/>
  <c r="P301" i="20"/>
  <c r="P302" i="20"/>
  <c r="P303" i="20"/>
  <c r="P304" i="20"/>
  <c r="P305" i="20"/>
  <c r="P306" i="20"/>
  <c r="P307" i="20"/>
  <c r="P308" i="20"/>
  <c r="P309" i="20"/>
  <c r="P310" i="20"/>
  <c r="P311" i="20"/>
  <c r="P312" i="20"/>
  <c r="P313" i="20"/>
  <c r="P314" i="20"/>
  <c r="P315" i="20"/>
  <c r="P316" i="20"/>
  <c r="P317" i="20"/>
  <c r="P318" i="20"/>
  <c r="P319" i="20"/>
  <c r="P320" i="20"/>
  <c r="P321" i="20"/>
  <c r="P322" i="20"/>
  <c r="P323" i="20"/>
  <c r="P324" i="20"/>
  <c r="P325" i="20"/>
  <c r="P326" i="20"/>
  <c r="P327" i="20"/>
  <c r="P328" i="20"/>
  <c r="P329" i="20"/>
  <c r="P330" i="20"/>
  <c r="P331" i="20"/>
  <c r="P332" i="20"/>
  <c r="P333" i="20"/>
  <c r="P334" i="20"/>
  <c r="P335" i="20"/>
  <c r="P336" i="20"/>
  <c r="P337" i="20"/>
  <c r="P338" i="20"/>
  <c r="P339" i="20"/>
  <c r="P340" i="20"/>
  <c r="P341" i="20"/>
  <c r="P342" i="20"/>
  <c r="P343" i="20"/>
  <c r="P344" i="20"/>
  <c r="P345" i="20"/>
  <c r="P346" i="20"/>
  <c r="P347" i="20"/>
  <c r="P348" i="20"/>
  <c r="P349" i="20"/>
  <c r="P350" i="20"/>
  <c r="P351" i="20"/>
  <c r="P352" i="20"/>
  <c r="P353" i="20"/>
  <c r="P354" i="20"/>
  <c r="P355" i="20"/>
  <c r="P356" i="20"/>
  <c r="P357" i="20"/>
  <c r="P358" i="20"/>
  <c r="P359" i="20"/>
  <c r="P360" i="20"/>
  <c r="P361" i="20"/>
  <c r="P362" i="20"/>
  <c r="P363" i="20"/>
  <c r="P364" i="20"/>
  <c r="P365" i="20"/>
  <c r="P366" i="20"/>
  <c r="P367" i="20"/>
  <c r="P368" i="20"/>
  <c r="P369" i="20"/>
  <c r="P370" i="20"/>
  <c r="P371" i="20"/>
  <c r="P372" i="20"/>
  <c r="P373" i="20"/>
  <c r="P374" i="20"/>
  <c r="P375" i="20"/>
  <c r="P376" i="20"/>
  <c r="P377" i="20"/>
  <c r="P378" i="20"/>
  <c r="P379" i="20"/>
  <c r="P380" i="20"/>
  <c r="P381" i="20"/>
  <c r="P382" i="20"/>
  <c r="P383" i="20"/>
  <c r="P384" i="20"/>
  <c r="P385" i="20"/>
  <c r="P386" i="20"/>
  <c r="P387" i="20"/>
  <c r="P388" i="20"/>
  <c r="P389" i="20"/>
  <c r="P390" i="20"/>
  <c r="P391" i="20"/>
  <c r="P392" i="20"/>
  <c r="P393" i="20"/>
  <c r="P394" i="20"/>
  <c r="P395" i="20"/>
  <c r="P396" i="20"/>
  <c r="P397" i="20"/>
  <c r="P398" i="20"/>
  <c r="P399" i="20"/>
  <c r="P400" i="20"/>
  <c r="P401" i="20"/>
  <c r="P402" i="20"/>
  <c r="P403" i="20"/>
  <c r="P404" i="20"/>
  <c r="P405" i="20"/>
  <c r="P406" i="20"/>
  <c r="P407" i="20"/>
  <c r="P408" i="20"/>
  <c r="P409" i="20"/>
  <c r="P410" i="20"/>
  <c r="P411" i="20"/>
  <c r="P412" i="20"/>
  <c r="P413" i="20"/>
  <c r="P414" i="20"/>
  <c r="P415" i="20"/>
  <c r="P416" i="20"/>
  <c r="P417" i="20"/>
  <c r="P418" i="20"/>
  <c r="P419" i="20"/>
  <c r="P420" i="20"/>
  <c r="P421" i="20"/>
  <c r="P422" i="20"/>
  <c r="P423" i="20"/>
  <c r="P424" i="20"/>
  <c r="P425" i="20"/>
  <c r="P426" i="20"/>
  <c r="P427" i="20"/>
  <c r="P428" i="20"/>
  <c r="P429" i="20"/>
  <c r="P430" i="20"/>
  <c r="P431" i="20"/>
  <c r="P432" i="20"/>
  <c r="P433" i="20"/>
  <c r="P434" i="20"/>
  <c r="P435" i="20"/>
  <c r="P436" i="20"/>
  <c r="P437" i="20"/>
  <c r="P438" i="20"/>
  <c r="P439" i="20"/>
  <c r="P440" i="20"/>
  <c r="P441" i="20"/>
  <c r="P442" i="20"/>
  <c r="P443" i="20"/>
  <c r="P444" i="20"/>
  <c r="P445" i="20"/>
  <c r="P446" i="20"/>
  <c r="P447" i="20"/>
  <c r="P448" i="20"/>
  <c r="P449" i="20"/>
  <c r="P450" i="20"/>
  <c r="P451" i="20"/>
  <c r="P452" i="20"/>
  <c r="P453" i="20"/>
  <c r="P454" i="20"/>
  <c r="P455" i="20"/>
  <c r="P456" i="20"/>
  <c r="P457" i="20"/>
  <c r="P458" i="20"/>
  <c r="P459" i="20"/>
  <c r="P460" i="20"/>
  <c r="P461" i="20"/>
  <c r="P462" i="20"/>
  <c r="P463" i="20"/>
  <c r="P464" i="20"/>
  <c r="P465" i="20"/>
  <c r="P466" i="20"/>
  <c r="P467" i="20"/>
  <c r="P468" i="20"/>
  <c r="P469" i="20"/>
  <c r="P470" i="20"/>
  <c r="P471" i="20"/>
  <c r="P472" i="20"/>
  <c r="P473" i="20"/>
  <c r="P474" i="20"/>
  <c r="P475" i="20"/>
  <c r="P476" i="20"/>
  <c r="P477" i="20"/>
  <c r="P478" i="20"/>
  <c r="P479" i="20"/>
  <c r="P480" i="20"/>
  <c r="P481" i="20"/>
  <c r="P482" i="20"/>
  <c r="P483" i="20"/>
  <c r="P484" i="20"/>
  <c r="P485" i="20"/>
  <c r="P486" i="20"/>
  <c r="P487" i="20"/>
  <c r="P488" i="20"/>
  <c r="P489" i="20"/>
  <c r="P490" i="20"/>
  <c r="P491" i="20"/>
  <c r="P492" i="20"/>
  <c r="P493" i="20"/>
  <c r="P494" i="20"/>
  <c r="P495" i="20"/>
  <c r="P496" i="20"/>
  <c r="P497" i="20"/>
  <c r="P498" i="20"/>
  <c r="P499" i="20"/>
  <c r="P500" i="20"/>
  <c r="P501" i="20"/>
  <c r="P502" i="20"/>
  <c r="P503" i="20"/>
  <c r="P504" i="20"/>
  <c r="P505" i="20"/>
  <c r="P506" i="20"/>
  <c r="P507" i="20"/>
  <c r="P508" i="20"/>
  <c r="P509" i="20"/>
  <c r="P510" i="20"/>
  <c r="P511" i="20"/>
  <c r="P512" i="20"/>
  <c r="P513" i="20"/>
  <c r="P514" i="20"/>
  <c r="P515" i="20"/>
  <c r="P516" i="20"/>
  <c r="P517" i="20"/>
  <c r="P518" i="20"/>
  <c r="P519" i="20"/>
  <c r="P520" i="20"/>
  <c r="P521" i="20"/>
  <c r="P522" i="20"/>
  <c r="P523" i="20"/>
  <c r="P524" i="20"/>
  <c r="P525" i="20"/>
  <c r="P526" i="20"/>
  <c r="P527" i="20"/>
  <c r="P528" i="20"/>
  <c r="P529" i="20"/>
  <c r="P530" i="20"/>
  <c r="P531" i="20"/>
  <c r="P532" i="20"/>
  <c r="P533" i="20"/>
  <c r="P534" i="20"/>
  <c r="P535" i="20"/>
  <c r="P536" i="20"/>
  <c r="P537" i="20"/>
  <c r="P538" i="20"/>
  <c r="P539" i="20"/>
  <c r="P540" i="20"/>
  <c r="P541" i="20"/>
  <c r="P542" i="20"/>
  <c r="P543" i="20"/>
  <c r="P544" i="20"/>
  <c r="P545" i="20"/>
  <c r="P546" i="20"/>
  <c r="P547" i="20"/>
  <c r="P548" i="20"/>
  <c r="P549" i="20"/>
  <c r="P550" i="20"/>
  <c r="P551" i="20"/>
  <c r="P552" i="20"/>
  <c r="P553" i="20"/>
  <c r="P554" i="20"/>
  <c r="P555" i="20"/>
  <c r="P556" i="20"/>
  <c r="P557" i="20"/>
  <c r="P558" i="20"/>
  <c r="P559" i="20"/>
  <c r="P560" i="20"/>
  <c r="P561" i="20"/>
  <c r="P562" i="20"/>
  <c r="P563" i="20"/>
  <c r="P564" i="20"/>
  <c r="P565" i="20"/>
  <c r="P566" i="20"/>
  <c r="P567" i="20"/>
  <c r="P568" i="20"/>
  <c r="P569" i="20"/>
  <c r="P570" i="20"/>
  <c r="P571" i="20"/>
  <c r="P572" i="20"/>
  <c r="P573" i="20"/>
  <c r="P574" i="20"/>
  <c r="P575" i="20"/>
  <c r="P576" i="20"/>
  <c r="P577" i="20"/>
  <c r="P578" i="20"/>
  <c r="P579" i="20"/>
  <c r="P580" i="20"/>
  <c r="P581" i="20"/>
  <c r="P582" i="20"/>
  <c r="P583" i="20"/>
  <c r="P584" i="20"/>
  <c r="P585" i="20"/>
  <c r="P586" i="20"/>
  <c r="P587" i="20"/>
  <c r="P588" i="20"/>
  <c r="P589" i="20"/>
  <c r="P590" i="20"/>
  <c r="P591" i="20"/>
  <c r="P592" i="20"/>
  <c r="P593" i="20"/>
  <c r="P594" i="20"/>
  <c r="P595" i="20"/>
  <c r="P596" i="20"/>
  <c r="P597" i="20"/>
  <c r="P598" i="20"/>
  <c r="P599" i="20"/>
  <c r="P600" i="20"/>
  <c r="P601" i="20"/>
  <c r="P602" i="20"/>
  <c r="P603" i="20"/>
  <c r="P604" i="20"/>
  <c r="P605" i="20"/>
  <c r="P606" i="20"/>
  <c r="P607" i="20"/>
  <c r="P608" i="20"/>
  <c r="P609" i="20"/>
  <c r="P610" i="20"/>
  <c r="P611" i="20"/>
  <c r="P612" i="20"/>
  <c r="P613" i="20"/>
  <c r="P614" i="20"/>
  <c r="P615" i="20"/>
  <c r="P616" i="20"/>
  <c r="P617" i="20"/>
  <c r="P618" i="20"/>
  <c r="P619" i="20"/>
  <c r="P620" i="20"/>
  <c r="P621" i="20"/>
  <c r="P622" i="20"/>
  <c r="P623" i="20"/>
  <c r="P624" i="20"/>
  <c r="P625" i="20"/>
  <c r="P626" i="20"/>
  <c r="P627" i="20"/>
  <c r="P628" i="20"/>
  <c r="P629" i="20"/>
  <c r="P630" i="20"/>
  <c r="P631" i="20"/>
  <c r="P632" i="20"/>
  <c r="P633" i="20"/>
  <c r="P634" i="20"/>
  <c r="P635" i="20"/>
  <c r="P636" i="20"/>
  <c r="P637" i="20"/>
  <c r="P638" i="20"/>
  <c r="P639" i="20"/>
  <c r="P640" i="20"/>
  <c r="P641" i="20"/>
  <c r="P642" i="20"/>
  <c r="P643" i="20"/>
  <c r="P644" i="20"/>
  <c r="P645" i="20"/>
  <c r="P646" i="20"/>
  <c r="P647" i="20"/>
  <c r="P648" i="20"/>
  <c r="P649" i="20"/>
  <c r="P650" i="20"/>
  <c r="P651" i="20"/>
  <c r="P652" i="20"/>
  <c r="P653" i="20"/>
  <c r="P654" i="20"/>
  <c r="P655" i="20"/>
  <c r="P656" i="20"/>
  <c r="P657" i="20"/>
  <c r="P658" i="20"/>
  <c r="P659" i="20"/>
  <c r="P660" i="20"/>
  <c r="P661" i="20"/>
  <c r="P662" i="20"/>
  <c r="P663" i="20"/>
  <c r="P664" i="20"/>
  <c r="P665" i="20"/>
  <c r="P666" i="20"/>
  <c r="P667" i="20"/>
  <c r="P668" i="20"/>
  <c r="P669" i="20"/>
  <c r="P670" i="20"/>
  <c r="P671" i="20"/>
  <c r="P672" i="20"/>
  <c r="P673" i="20"/>
  <c r="P674" i="20"/>
  <c r="P675" i="20"/>
  <c r="P676" i="20"/>
  <c r="P677" i="20"/>
  <c r="P678" i="20"/>
  <c r="P679" i="20"/>
  <c r="P680" i="20"/>
  <c r="P681" i="20"/>
  <c r="P682" i="20"/>
  <c r="P683" i="20"/>
  <c r="P684" i="20"/>
  <c r="P685" i="20"/>
  <c r="P686" i="20"/>
  <c r="P687" i="20"/>
  <c r="P688" i="20"/>
  <c r="P689" i="20"/>
  <c r="P690" i="20"/>
  <c r="P691" i="20"/>
  <c r="P692" i="20"/>
  <c r="P693" i="20"/>
  <c r="P694" i="20"/>
  <c r="P695" i="20"/>
  <c r="P696" i="20"/>
  <c r="P697" i="20"/>
  <c r="P698" i="20"/>
  <c r="P699" i="20"/>
  <c r="P700" i="20"/>
  <c r="P701" i="20"/>
  <c r="P702" i="20"/>
  <c r="P703" i="20"/>
  <c r="P704" i="20"/>
  <c r="P705" i="20"/>
  <c r="P706" i="20"/>
  <c r="P707" i="20"/>
  <c r="P708" i="20"/>
  <c r="P709" i="20"/>
  <c r="P710" i="20"/>
  <c r="P711" i="20"/>
  <c r="P712" i="20"/>
  <c r="P713" i="20"/>
  <c r="P714" i="20"/>
  <c r="P715" i="20"/>
  <c r="P716" i="20"/>
  <c r="P717" i="20"/>
  <c r="P718" i="20"/>
  <c r="P719" i="20"/>
  <c r="P720" i="20"/>
  <c r="P721" i="20"/>
  <c r="P722" i="20"/>
  <c r="P723" i="20"/>
  <c r="P724" i="20"/>
  <c r="P725" i="20"/>
  <c r="P726" i="20"/>
  <c r="P727" i="20"/>
  <c r="P728" i="20"/>
  <c r="P729" i="20"/>
  <c r="P730" i="20"/>
  <c r="P731" i="20"/>
  <c r="P732" i="20"/>
  <c r="P733" i="20"/>
  <c r="P734" i="20"/>
  <c r="P735" i="20"/>
  <c r="P736" i="20"/>
  <c r="P737" i="20"/>
  <c r="P738" i="20"/>
  <c r="P739" i="20"/>
  <c r="P740" i="20"/>
  <c r="P741" i="20"/>
  <c r="P742" i="20"/>
  <c r="P743" i="20"/>
  <c r="P744" i="20"/>
  <c r="P745" i="20"/>
  <c r="P746" i="20"/>
  <c r="P747" i="20"/>
  <c r="P748" i="20"/>
  <c r="P749" i="20"/>
  <c r="P750" i="20"/>
  <c r="P751" i="20"/>
  <c r="P752" i="20"/>
  <c r="P753" i="20"/>
  <c r="P754" i="20"/>
  <c r="P755" i="20"/>
  <c r="P756" i="20"/>
  <c r="P757" i="20"/>
  <c r="P758" i="20"/>
  <c r="P759" i="20"/>
  <c r="P760" i="20"/>
  <c r="P761" i="20"/>
  <c r="P762" i="20"/>
  <c r="P763" i="20"/>
  <c r="P764" i="20"/>
  <c r="P765" i="20"/>
  <c r="P766" i="20"/>
  <c r="P767" i="20"/>
  <c r="P768" i="20"/>
  <c r="P769" i="20"/>
  <c r="P770" i="20"/>
  <c r="P771" i="20"/>
  <c r="P772" i="20"/>
  <c r="P773" i="20"/>
  <c r="P774" i="20"/>
  <c r="P775" i="20"/>
  <c r="P776" i="20"/>
  <c r="P777" i="20"/>
  <c r="P778" i="20"/>
  <c r="P779" i="20"/>
  <c r="P780" i="20"/>
  <c r="P781" i="20"/>
  <c r="P782" i="20"/>
  <c r="P783" i="20"/>
  <c r="P784" i="20"/>
  <c r="P785" i="20"/>
  <c r="P786" i="20"/>
  <c r="P787" i="20"/>
  <c r="P788" i="20"/>
  <c r="P789" i="20"/>
  <c r="P790" i="20"/>
  <c r="P791" i="20"/>
  <c r="P792" i="20"/>
  <c r="P793" i="20"/>
  <c r="P794" i="20"/>
  <c r="P795" i="20"/>
  <c r="P796" i="20"/>
  <c r="P797" i="20"/>
  <c r="P798" i="20"/>
  <c r="P799" i="20"/>
  <c r="P800" i="20"/>
  <c r="P801" i="20"/>
  <c r="P802" i="20"/>
  <c r="P803" i="20"/>
  <c r="P804" i="20"/>
  <c r="P805" i="20"/>
  <c r="P806" i="20"/>
  <c r="P807" i="20"/>
  <c r="P808" i="20"/>
  <c r="P809" i="20"/>
  <c r="P810" i="20"/>
  <c r="P811" i="20"/>
  <c r="P812" i="20"/>
  <c r="P813" i="20"/>
  <c r="P814" i="20"/>
  <c r="P815" i="20"/>
  <c r="P816" i="20"/>
  <c r="P817" i="20"/>
  <c r="P818" i="20"/>
  <c r="P819" i="20"/>
  <c r="P820" i="20"/>
  <c r="P821" i="20"/>
  <c r="P822" i="20"/>
  <c r="P823" i="20"/>
  <c r="P824" i="20"/>
  <c r="P825" i="20"/>
  <c r="P826" i="20"/>
  <c r="P827" i="20"/>
  <c r="P828" i="20"/>
  <c r="P829" i="20"/>
  <c r="P830" i="20"/>
  <c r="P831" i="20"/>
  <c r="P832" i="20"/>
  <c r="P833" i="20"/>
  <c r="P834" i="20"/>
  <c r="P835" i="20"/>
  <c r="P836" i="20"/>
  <c r="P837" i="20"/>
  <c r="P838" i="20"/>
  <c r="P839" i="20"/>
  <c r="P840" i="20"/>
  <c r="P841" i="20"/>
  <c r="P842" i="20"/>
  <c r="P843" i="20"/>
  <c r="P844" i="20"/>
  <c r="P845" i="20"/>
  <c r="P846" i="20"/>
  <c r="P847" i="20"/>
  <c r="P848" i="20"/>
  <c r="P849" i="20"/>
  <c r="P850" i="20"/>
  <c r="P851" i="20"/>
  <c r="P852" i="20"/>
  <c r="P853" i="20"/>
  <c r="P854" i="20"/>
  <c r="P855" i="20"/>
  <c r="P856" i="20"/>
  <c r="P857" i="20"/>
  <c r="P858" i="20"/>
  <c r="P859" i="20"/>
  <c r="P860" i="20"/>
  <c r="P861" i="20"/>
  <c r="P862" i="20"/>
  <c r="P863" i="20"/>
  <c r="P864" i="20"/>
  <c r="P865" i="20"/>
  <c r="P866" i="20"/>
  <c r="P867" i="20"/>
  <c r="P868" i="20"/>
  <c r="P869" i="20"/>
  <c r="P870" i="20"/>
  <c r="P871" i="20"/>
  <c r="P872" i="20"/>
  <c r="P873" i="20"/>
  <c r="P874" i="20"/>
  <c r="P875" i="20"/>
  <c r="P876" i="20"/>
  <c r="P877" i="20"/>
  <c r="P878" i="20"/>
  <c r="P879" i="20"/>
  <c r="P880" i="20"/>
  <c r="P881" i="20"/>
  <c r="P882" i="20"/>
  <c r="P883" i="20"/>
  <c r="P884" i="20"/>
  <c r="P885" i="20"/>
  <c r="P886" i="20"/>
  <c r="P887" i="20"/>
  <c r="P888" i="20"/>
  <c r="P889" i="20"/>
  <c r="P890" i="20"/>
  <c r="P891" i="20"/>
  <c r="P892" i="20"/>
  <c r="P893" i="20"/>
  <c r="P894" i="20"/>
  <c r="P895" i="20"/>
  <c r="P896" i="20"/>
  <c r="P897" i="20"/>
  <c r="P898" i="20"/>
  <c r="P899" i="20"/>
  <c r="P900" i="20"/>
  <c r="P901" i="20"/>
  <c r="P902" i="20"/>
  <c r="P903" i="20"/>
  <c r="P904" i="20"/>
  <c r="P905" i="20"/>
  <c r="P906" i="20"/>
  <c r="P907" i="20"/>
  <c r="P908" i="20"/>
  <c r="P909" i="20"/>
  <c r="P910" i="20"/>
  <c r="P911" i="20"/>
  <c r="P912" i="20"/>
  <c r="P913" i="20"/>
  <c r="P914" i="20"/>
  <c r="P915" i="20"/>
  <c r="P916" i="20"/>
  <c r="P917" i="20"/>
  <c r="P918" i="20"/>
  <c r="P919" i="20"/>
  <c r="P920" i="20"/>
  <c r="P921" i="20"/>
  <c r="P922" i="20"/>
  <c r="P923" i="20"/>
  <c r="P924" i="20"/>
  <c r="P925" i="20"/>
  <c r="P926" i="20"/>
  <c r="P927" i="20"/>
  <c r="P928" i="20"/>
  <c r="P929" i="20"/>
  <c r="P930" i="20"/>
  <c r="P931" i="20"/>
  <c r="P932" i="20"/>
  <c r="P933" i="20"/>
  <c r="P934" i="20"/>
  <c r="P935" i="20"/>
  <c r="P936" i="20"/>
  <c r="P937" i="20"/>
  <c r="P938" i="20"/>
  <c r="P939" i="20"/>
  <c r="P940" i="20"/>
  <c r="P941" i="20"/>
  <c r="P942" i="20"/>
  <c r="P943" i="20"/>
  <c r="P944" i="20"/>
  <c r="P945" i="20"/>
  <c r="P946" i="20"/>
  <c r="P947" i="20"/>
  <c r="P948" i="20"/>
  <c r="P949" i="20"/>
  <c r="P950" i="20"/>
  <c r="P951" i="20"/>
  <c r="P952" i="20"/>
  <c r="P953" i="20"/>
  <c r="P954" i="20"/>
  <c r="P955" i="20"/>
  <c r="P956" i="20"/>
  <c r="P957" i="20"/>
  <c r="P958" i="20"/>
  <c r="P959" i="20"/>
  <c r="P960" i="20"/>
  <c r="P961" i="20"/>
  <c r="P962" i="20"/>
  <c r="P963" i="20"/>
  <c r="P964" i="20"/>
  <c r="P965" i="20"/>
  <c r="P966" i="20"/>
  <c r="P967" i="20"/>
  <c r="P968" i="20"/>
  <c r="P969" i="20"/>
  <c r="P970" i="20"/>
  <c r="P971" i="20"/>
  <c r="P972" i="20"/>
  <c r="P973" i="20"/>
  <c r="P974" i="20"/>
  <c r="P975" i="20"/>
  <c r="P976" i="20"/>
  <c r="P977" i="20"/>
  <c r="P978" i="20"/>
  <c r="P979" i="20"/>
  <c r="P980" i="20"/>
  <c r="P981" i="20"/>
  <c r="P982" i="20"/>
  <c r="P983" i="20"/>
  <c r="P984" i="20"/>
  <c r="P985" i="20"/>
  <c r="P986" i="20"/>
  <c r="P987" i="20"/>
  <c r="P988" i="20"/>
  <c r="P989" i="20"/>
  <c r="P990" i="20"/>
  <c r="P991" i="20"/>
  <c r="P992" i="20"/>
  <c r="P2" i="20"/>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431" i="20"/>
  <c r="O432" i="20"/>
  <c r="O433" i="20"/>
  <c r="O434" i="20"/>
  <c r="O435" i="20"/>
  <c r="O436" i="20"/>
  <c r="O437" i="20"/>
  <c r="O438" i="20"/>
  <c r="O439" i="20"/>
  <c r="O440" i="20"/>
  <c r="O441" i="20"/>
  <c r="O442" i="20"/>
  <c r="O443" i="20"/>
  <c r="O444" i="20"/>
  <c r="O445" i="20"/>
  <c r="O446" i="20"/>
  <c r="O447" i="20"/>
  <c r="O448" i="20"/>
  <c r="O449" i="20"/>
  <c r="O450" i="20"/>
  <c r="O451" i="20"/>
  <c r="O452" i="20"/>
  <c r="O453" i="20"/>
  <c r="O454" i="20"/>
  <c r="O455" i="20"/>
  <c r="O456" i="20"/>
  <c r="O457" i="20"/>
  <c r="O458" i="20"/>
  <c r="O459" i="20"/>
  <c r="O460" i="20"/>
  <c r="O461" i="20"/>
  <c r="O462" i="20"/>
  <c r="O463" i="20"/>
  <c r="O464" i="20"/>
  <c r="O465" i="20"/>
  <c r="O466" i="20"/>
  <c r="O467" i="20"/>
  <c r="O468" i="20"/>
  <c r="O469" i="20"/>
  <c r="O470" i="20"/>
  <c r="O471" i="20"/>
  <c r="O472" i="20"/>
  <c r="O473" i="20"/>
  <c r="O474" i="20"/>
  <c r="O475" i="20"/>
  <c r="O476" i="20"/>
  <c r="O477" i="20"/>
  <c r="O478" i="20"/>
  <c r="O479" i="20"/>
  <c r="O480" i="20"/>
  <c r="O481" i="20"/>
  <c r="O482" i="20"/>
  <c r="O483" i="20"/>
  <c r="O484" i="20"/>
  <c r="O485" i="20"/>
  <c r="O486" i="20"/>
  <c r="O487" i="20"/>
  <c r="O488" i="20"/>
  <c r="O489" i="20"/>
  <c r="O490" i="20"/>
  <c r="O491" i="20"/>
  <c r="O492" i="20"/>
  <c r="O493" i="20"/>
  <c r="O494" i="20"/>
  <c r="O495" i="20"/>
  <c r="O496" i="20"/>
  <c r="O497" i="20"/>
  <c r="O498" i="20"/>
  <c r="O499" i="20"/>
  <c r="O500" i="20"/>
  <c r="O501" i="20"/>
  <c r="O502" i="20"/>
  <c r="O503" i="20"/>
  <c r="O504" i="20"/>
  <c r="O505" i="20"/>
  <c r="O506" i="20"/>
  <c r="O507" i="20"/>
  <c r="O508" i="20"/>
  <c r="O509" i="20"/>
  <c r="O510" i="20"/>
  <c r="O511" i="20"/>
  <c r="O512" i="20"/>
  <c r="O513" i="20"/>
  <c r="O514" i="20"/>
  <c r="O515" i="20"/>
  <c r="O516" i="20"/>
  <c r="O517" i="20"/>
  <c r="O518" i="20"/>
  <c r="O519" i="20"/>
  <c r="O520" i="20"/>
  <c r="O521" i="20"/>
  <c r="O522" i="20"/>
  <c r="O523" i="20"/>
  <c r="O524" i="20"/>
  <c r="O525" i="20"/>
  <c r="O526" i="20"/>
  <c r="O527" i="20"/>
  <c r="O528" i="20"/>
  <c r="O529" i="20"/>
  <c r="O530" i="20"/>
  <c r="O531" i="20"/>
  <c r="O532" i="20"/>
  <c r="O533" i="20"/>
  <c r="O534" i="20"/>
  <c r="O535" i="20"/>
  <c r="O536" i="20"/>
  <c r="O537" i="20"/>
  <c r="O538" i="20"/>
  <c r="O539" i="20"/>
  <c r="O540" i="20"/>
  <c r="O541" i="20"/>
  <c r="O542" i="20"/>
  <c r="O543" i="20"/>
  <c r="O544" i="20"/>
  <c r="O545" i="20"/>
  <c r="O546" i="20"/>
  <c r="O547" i="20"/>
  <c r="O548" i="20"/>
  <c r="O549" i="20"/>
  <c r="O550" i="20"/>
  <c r="O551" i="20"/>
  <c r="O552" i="20"/>
  <c r="O553" i="20"/>
  <c r="O554" i="20"/>
  <c r="O555" i="20"/>
  <c r="O556" i="20"/>
  <c r="O557" i="20"/>
  <c r="O558" i="20"/>
  <c r="O559" i="20"/>
  <c r="O560" i="20"/>
  <c r="O561" i="20"/>
  <c r="O562" i="20"/>
  <c r="O563" i="20"/>
  <c r="O564" i="20"/>
  <c r="O565" i="20"/>
  <c r="O566" i="20"/>
  <c r="O567" i="20"/>
  <c r="O568" i="20"/>
  <c r="O569" i="20"/>
  <c r="O570" i="20"/>
  <c r="O571" i="20"/>
  <c r="O572" i="20"/>
  <c r="O573" i="20"/>
  <c r="O574" i="20"/>
  <c r="O575" i="20"/>
  <c r="O576" i="20"/>
  <c r="O577" i="20"/>
  <c r="O578" i="20"/>
  <c r="O579" i="20"/>
  <c r="O580" i="20"/>
  <c r="O581" i="20"/>
  <c r="O582" i="20"/>
  <c r="O583" i="20"/>
  <c r="O584" i="20"/>
  <c r="O585" i="20"/>
  <c r="O586" i="20"/>
  <c r="O587" i="20"/>
  <c r="O588" i="20"/>
  <c r="O589" i="20"/>
  <c r="O590" i="20"/>
  <c r="O591" i="20"/>
  <c r="O592" i="20"/>
  <c r="O593" i="20"/>
  <c r="O594" i="20"/>
  <c r="O595" i="20"/>
  <c r="O596" i="20"/>
  <c r="O597" i="20"/>
  <c r="O598" i="20"/>
  <c r="O599" i="20"/>
  <c r="O600" i="20"/>
  <c r="O601" i="20"/>
  <c r="O602" i="20"/>
  <c r="O603" i="20"/>
  <c r="O604" i="20"/>
  <c r="O605" i="20"/>
  <c r="O606" i="20"/>
  <c r="O607" i="20"/>
  <c r="O608" i="20"/>
  <c r="O609" i="20"/>
  <c r="O610" i="20"/>
  <c r="O611" i="20"/>
  <c r="O612" i="20"/>
  <c r="O613" i="20"/>
  <c r="O614" i="20"/>
  <c r="O615" i="20"/>
  <c r="O616" i="20"/>
  <c r="O617" i="20"/>
  <c r="O618" i="20"/>
  <c r="O619" i="20"/>
  <c r="O620" i="20"/>
  <c r="O621" i="20"/>
  <c r="O622" i="20"/>
  <c r="O623" i="20"/>
  <c r="O624" i="20"/>
  <c r="O625" i="20"/>
  <c r="O626" i="20"/>
  <c r="O627" i="20"/>
  <c r="O628" i="20"/>
  <c r="O629" i="20"/>
  <c r="O630" i="20"/>
  <c r="O631" i="20"/>
  <c r="O632" i="20"/>
  <c r="O633" i="20"/>
  <c r="O634" i="20"/>
  <c r="O635" i="20"/>
  <c r="O636" i="20"/>
  <c r="O637" i="20"/>
  <c r="O638" i="20"/>
  <c r="O639" i="20"/>
  <c r="O640" i="20"/>
  <c r="O641" i="20"/>
  <c r="O642" i="20"/>
  <c r="O643" i="20"/>
  <c r="O644" i="20"/>
  <c r="O645" i="20"/>
  <c r="O646" i="20"/>
  <c r="O647" i="20"/>
  <c r="O648" i="20"/>
  <c r="O649" i="20"/>
  <c r="O650" i="20"/>
  <c r="O651" i="20"/>
  <c r="O652" i="20"/>
  <c r="O653" i="20"/>
  <c r="O654" i="20"/>
  <c r="O655" i="20"/>
  <c r="O656" i="20"/>
  <c r="O657" i="20"/>
  <c r="O658" i="20"/>
  <c r="O659" i="20"/>
  <c r="O660" i="20"/>
  <c r="O661" i="20"/>
  <c r="O662" i="20"/>
  <c r="O663" i="20"/>
  <c r="O664" i="20"/>
  <c r="O665" i="20"/>
  <c r="O666" i="20"/>
  <c r="O667" i="20"/>
  <c r="O668" i="20"/>
  <c r="O669" i="20"/>
  <c r="O670" i="20"/>
  <c r="O671" i="20"/>
  <c r="O672" i="20"/>
  <c r="O673" i="20"/>
  <c r="O674" i="20"/>
  <c r="O675" i="20"/>
  <c r="O676" i="20"/>
  <c r="O677" i="20"/>
  <c r="O678" i="20"/>
  <c r="O679" i="20"/>
  <c r="O680" i="20"/>
  <c r="O681" i="20"/>
  <c r="O682" i="20"/>
  <c r="O683" i="20"/>
  <c r="O684" i="20"/>
  <c r="O685" i="20"/>
  <c r="O686" i="20"/>
  <c r="O687" i="20"/>
  <c r="O688" i="20"/>
  <c r="O689" i="20"/>
  <c r="O690" i="20"/>
  <c r="O691" i="20"/>
  <c r="O692" i="20"/>
  <c r="O693" i="20"/>
  <c r="O694" i="20"/>
  <c r="O695" i="20"/>
  <c r="O696" i="20"/>
  <c r="O697" i="20"/>
  <c r="O698" i="20"/>
  <c r="O699" i="20"/>
  <c r="O700" i="20"/>
  <c r="O701" i="20"/>
  <c r="O702" i="20"/>
  <c r="O703" i="20"/>
  <c r="O704" i="20"/>
  <c r="O705" i="20"/>
  <c r="O706" i="20"/>
  <c r="O707" i="20"/>
  <c r="O708" i="20"/>
  <c r="O709" i="20"/>
  <c r="O710" i="20"/>
  <c r="O711" i="20"/>
  <c r="O712" i="20"/>
  <c r="O713" i="20"/>
  <c r="O714" i="20"/>
  <c r="O715" i="20"/>
  <c r="O716" i="20"/>
  <c r="O717" i="20"/>
  <c r="O718" i="20"/>
  <c r="O719" i="20"/>
  <c r="O720" i="20"/>
  <c r="O721" i="20"/>
  <c r="O722" i="20"/>
  <c r="O723" i="20"/>
  <c r="O724" i="20"/>
  <c r="O725" i="20"/>
  <c r="O726" i="20"/>
  <c r="O727" i="20"/>
  <c r="O728" i="20"/>
  <c r="O729" i="20"/>
  <c r="O730" i="20"/>
  <c r="O731" i="20"/>
  <c r="O732" i="20"/>
  <c r="O733" i="20"/>
  <c r="O734" i="20"/>
  <c r="O735" i="20"/>
  <c r="O736" i="20"/>
  <c r="O737" i="20"/>
  <c r="O738" i="20"/>
  <c r="O739" i="20"/>
  <c r="O740" i="20"/>
  <c r="O741" i="20"/>
  <c r="O742" i="20"/>
  <c r="O743" i="20"/>
  <c r="O744" i="20"/>
  <c r="O745" i="20"/>
  <c r="O746" i="20"/>
  <c r="O747" i="20"/>
  <c r="O748" i="20"/>
  <c r="O749" i="20"/>
  <c r="O750" i="20"/>
  <c r="O751" i="20"/>
  <c r="O752" i="20"/>
  <c r="O753" i="20"/>
  <c r="O754" i="20"/>
  <c r="O755" i="20"/>
  <c r="O756" i="20"/>
  <c r="O757" i="20"/>
  <c r="O758" i="20"/>
  <c r="O759" i="20"/>
  <c r="O760" i="20"/>
  <c r="O761" i="20"/>
  <c r="O762" i="20"/>
  <c r="O763" i="20"/>
  <c r="O764" i="20"/>
  <c r="O765" i="20"/>
  <c r="O766" i="20"/>
  <c r="O767" i="20"/>
  <c r="O768" i="20"/>
  <c r="O769" i="20"/>
  <c r="O770" i="20"/>
  <c r="O771" i="20"/>
  <c r="O772" i="20"/>
  <c r="O773" i="20"/>
  <c r="O774" i="20"/>
  <c r="O775" i="20"/>
  <c r="O776" i="20"/>
  <c r="O777" i="20"/>
  <c r="O778" i="20"/>
  <c r="O779" i="20"/>
  <c r="O780" i="20"/>
  <c r="O781" i="20"/>
  <c r="O782" i="20"/>
  <c r="O783" i="20"/>
  <c r="O784" i="20"/>
  <c r="O785" i="20"/>
  <c r="O786" i="20"/>
  <c r="O787" i="20"/>
  <c r="O788" i="20"/>
  <c r="O789" i="20"/>
  <c r="O790" i="20"/>
  <c r="O791" i="20"/>
  <c r="O792" i="20"/>
  <c r="O793" i="20"/>
  <c r="O794" i="20"/>
  <c r="O795" i="20"/>
  <c r="O796" i="20"/>
  <c r="O797" i="20"/>
  <c r="O798" i="20"/>
  <c r="O799" i="20"/>
  <c r="O800" i="20"/>
  <c r="O801" i="20"/>
  <c r="O802" i="20"/>
  <c r="O803" i="20"/>
  <c r="O804" i="20"/>
  <c r="O805" i="20"/>
  <c r="O806" i="20"/>
  <c r="O807" i="20"/>
  <c r="O808" i="20"/>
  <c r="O809" i="20"/>
  <c r="O810" i="20"/>
  <c r="O811" i="20"/>
  <c r="O812" i="20"/>
  <c r="O813" i="20"/>
  <c r="O814" i="20"/>
  <c r="O815" i="20"/>
  <c r="O816" i="20"/>
  <c r="O817" i="20"/>
  <c r="O818" i="20"/>
  <c r="O819" i="20"/>
  <c r="O820" i="20"/>
  <c r="O821" i="20"/>
  <c r="O822" i="20"/>
  <c r="O823" i="20"/>
  <c r="O824" i="20"/>
  <c r="O825" i="20"/>
  <c r="O826" i="20"/>
  <c r="O827" i="20"/>
  <c r="O828" i="20"/>
  <c r="O829" i="20"/>
  <c r="O830" i="20"/>
  <c r="O831" i="20"/>
  <c r="O832" i="20"/>
  <c r="O833" i="20"/>
  <c r="O834" i="20"/>
  <c r="O835" i="20"/>
  <c r="O836" i="20"/>
  <c r="O837" i="20"/>
  <c r="O838" i="20"/>
  <c r="O839" i="20"/>
  <c r="O840" i="20"/>
  <c r="O841" i="20"/>
  <c r="O842" i="20"/>
  <c r="O843" i="20"/>
  <c r="O844" i="20"/>
  <c r="O845" i="20"/>
  <c r="O846" i="20"/>
  <c r="O847" i="20"/>
  <c r="O848" i="20"/>
  <c r="O849" i="20"/>
  <c r="O850" i="20"/>
  <c r="O851" i="20"/>
  <c r="O852" i="20"/>
  <c r="O853" i="20"/>
  <c r="O854" i="20"/>
  <c r="O855" i="20"/>
  <c r="O856" i="20"/>
  <c r="O857" i="20"/>
  <c r="O858" i="20"/>
  <c r="O859" i="20"/>
  <c r="O860" i="20"/>
  <c r="O861" i="20"/>
  <c r="O862" i="20"/>
  <c r="O863" i="20"/>
  <c r="O864" i="20"/>
  <c r="O865" i="20"/>
  <c r="O866" i="20"/>
  <c r="O867" i="20"/>
  <c r="O868" i="20"/>
  <c r="O869" i="20"/>
  <c r="O870" i="20"/>
  <c r="O871" i="20"/>
  <c r="O872" i="20"/>
  <c r="O873" i="20"/>
  <c r="O874" i="20"/>
  <c r="O875" i="20"/>
  <c r="O876" i="20"/>
  <c r="O877" i="20"/>
  <c r="O878" i="20"/>
  <c r="O879" i="20"/>
  <c r="O880" i="20"/>
  <c r="O881" i="20"/>
  <c r="O882" i="20"/>
  <c r="O883" i="20"/>
  <c r="O884" i="20"/>
  <c r="O885" i="20"/>
  <c r="O886" i="20"/>
  <c r="O887" i="20"/>
  <c r="O888" i="20"/>
  <c r="O889" i="20"/>
  <c r="O890" i="20"/>
  <c r="O891" i="20"/>
  <c r="O892" i="20"/>
  <c r="O893" i="20"/>
  <c r="O894" i="20"/>
  <c r="O895" i="20"/>
  <c r="O896" i="20"/>
  <c r="O897" i="20"/>
  <c r="O898" i="20"/>
  <c r="O899" i="20"/>
  <c r="O900" i="20"/>
  <c r="O901" i="20"/>
  <c r="O902" i="20"/>
  <c r="O903" i="20"/>
  <c r="O904" i="20"/>
  <c r="O905" i="20"/>
  <c r="O906" i="20"/>
  <c r="O907" i="20"/>
  <c r="O908" i="20"/>
  <c r="O909" i="20"/>
  <c r="O910" i="20"/>
  <c r="O911" i="20"/>
  <c r="O912" i="20"/>
  <c r="O913" i="20"/>
  <c r="O914" i="20"/>
  <c r="O915" i="20"/>
  <c r="O916" i="20"/>
  <c r="O917" i="20"/>
  <c r="O918" i="20"/>
  <c r="O919" i="20"/>
  <c r="O920" i="20"/>
  <c r="O921" i="20"/>
  <c r="O922" i="20"/>
  <c r="O923" i="20"/>
  <c r="O924" i="20"/>
  <c r="O925" i="20"/>
  <c r="O926" i="20"/>
  <c r="O927" i="20"/>
  <c r="O928" i="20"/>
  <c r="O929" i="20"/>
  <c r="O930" i="20"/>
  <c r="O931" i="20"/>
  <c r="O932" i="20"/>
  <c r="O933" i="20"/>
  <c r="O934" i="20"/>
  <c r="O935" i="20"/>
  <c r="O936" i="20"/>
  <c r="O937" i="20"/>
  <c r="O938" i="20"/>
  <c r="O939" i="20"/>
  <c r="O940" i="20"/>
  <c r="O941" i="20"/>
  <c r="O942" i="20"/>
  <c r="O943" i="20"/>
  <c r="O944" i="20"/>
  <c r="O945" i="20"/>
  <c r="O946" i="20"/>
  <c r="O947" i="20"/>
  <c r="O948" i="20"/>
  <c r="O949" i="20"/>
  <c r="O950" i="20"/>
  <c r="O951" i="20"/>
  <c r="O952" i="20"/>
  <c r="O953" i="20"/>
  <c r="O954" i="20"/>
  <c r="O955" i="20"/>
  <c r="O956" i="20"/>
  <c r="O957" i="20"/>
  <c r="O958" i="20"/>
  <c r="O959" i="20"/>
  <c r="O960" i="20"/>
  <c r="O961" i="20"/>
  <c r="O962" i="20"/>
  <c r="O963" i="20"/>
  <c r="O964" i="20"/>
  <c r="O965" i="20"/>
  <c r="O966" i="20"/>
  <c r="O967" i="20"/>
  <c r="O968" i="20"/>
  <c r="O969" i="20"/>
  <c r="O970" i="20"/>
  <c r="O971" i="20"/>
  <c r="O972" i="20"/>
  <c r="O973" i="20"/>
  <c r="O974" i="20"/>
  <c r="O975" i="20"/>
  <c r="O976" i="20"/>
  <c r="O977" i="20"/>
  <c r="O978" i="20"/>
  <c r="O979" i="20"/>
  <c r="O980" i="20"/>
  <c r="O981" i="20"/>
  <c r="O982" i="20"/>
  <c r="O983" i="20"/>
  <c r="O984" i="20"/>
  <c r="O985" i="20"/>
  <c r="O986" i="20"/>
  <c r="O987" i="20"/>
  <c r="O988" i="20"/>
  <c r="O989" i="20"/>
  <c r="O990" i="20"/>
  <c r="O991" i="20"/>
  <c r="O992" i="20"/>
  <c r="O2" i="20"/>
  <c r="E10" i="14"/>
  <c r="E9" i="14"/>
  <c r="E8" i="14"/>
  <c r="E7" i="14"/>
  <c r="E6" i="14"/>
  <c r="E5" i="14"/>
  <c r="D10" i="14"/>
  <c r="D9" i="14"/>
  <c r="D8" i="14"/>
  <c r="D7" i="14"/>
  <c r="D6" i="14"/>
  <c r="D5" i="14"/>
  <c r="C10" i="14"/>
  <c r="C9" i="14"/>
  <c r="C8" i="14"/>
  <c r="C7" i="14"/>
  <c r="C6" i="14"/>
  <c r="C5" i="14"/>
  <c r="P43" i="18"/>
  <c r="P42" i="18"/>
  <c r="P36" i="18"/>
  <c r="P35" i="18"/>
  <c r="P34" i="18"/>
  <c r="L53" i="18"/>
  <c r="L52" i="18"/>
  <c r="L51" i="18"/>
  <c r="L50" i="18"/>
  <c r="L45" i="18"/>
  <c r="L44" i="18"/>
  <c r="L43" i="18"/>
  <c r="L42" i="18"/>
  <c r="L35" i="18"/>
  <c r="L34" i="18"/>
  <c r="H51" i="18"/>
  <c r="H50" i="18"/>
  <c r="H44" i="18"/>
  <c r="H43" i="18"/>
  <c r="H42" i="18"/>
  <c r="H36" i="18"/>
  <c r="H35" i="18"/>
  <c r="H34" i="18"/>
  <c r="D52" i="18"/>
  <c r="D51" i="18"/>
  <c r="D50" i="18"/>
  <c r="D49" i="18"/>
  <c r="D48" i="18"/>
  <c r="D47" i="18"/>
  <c r="D46" i="18"/>
  <c r="D45" i="18"/>
  <c r="D44" i="18"/>
  <c r="D43" i="18"/>
  <c r="D42" i="18"/>
  <c r="D36" i="18"/>
  <c r="D35" i="18"/>
  <c r="D34" i="18"/>
  <c r="P15" i="18"/>
  <c r="P14" i="18"/>
  <c r="P8" i="18"/>
  <c r="P7" i="18"/>
  <c r="P6" i="18"/>
  <c r="L25" i="18"/>
  <c r="L24" i="18"/>
  <c r="L23" i="18"/>
  <c r="L22" i="18"/>
  <c r="L16" i="18"/>
  <c r="L15" i="18"/>
  <c r="L14" i="18"/>
  <c r="L7" i="18"/>
  <c r="L6" i="18"/>
  <c r="H23" i="18"/>
  <c r="H22" i="18"/>
  <c r="H16" i="18"/>
  <c r="H15" i="18"/>
  <c r="H14" i="18"/>
  <c r="H8" i="18"/>
  <c r="H7" i="18"/>
  <c r="H6" i="18"/>
  <c r="D24" i="18"/>
  <c r="D23" i="18"/>
  <c r="D22" i="18"/>
  <c r="D21" i="18"/>
  <c r="D20" i="18"/>
  <c r="D19" i="18"/>
  <c r="D18" i="18"/>
  <c r="D17" i="18"/>
  <c r="D16" i="18"/>
  <c r="D15" i="18"/>
  <c r="D14" i="18"/>
  <c r="D8" i="18"/>
  <c r="D7" i="18"/>
  <c r="D6" i="18"/>
  <c r="E10" i="3" l="1"/>
  <c r="D10" i="3"/>
  <c r="E9" i="3"/>
  <c r="D9" i="3"/>
  <c r="E8" i="3"/>
  <c r="D8" i="3"/>
  <c r="E7" i="3"/>
  <c r="D7" i="3"/>
  <c r="E6" i="3"/>
  <c r="D6" i="3"/>
  <c r="E5" i="3"/>
  <c r="D5" i="3"/>
  <c r="C10" i="3"/>
  <c r="C9" i="3"/>
  <c r="C8" i="3"/>
  <c r="C7" i="3"/>
  <c r="C6" i="3"/>
  <c r="C5" i="3"/>
</calcChain>
</file>

<file path=xl/sharedStrings.xml><?xml version="1.0" encoding="utf-8"?>
<sst xmlns="http://schemas.openxmlformats.org/spreadsheetml/2006/main" count="17675" uniqueCount="976">
  <si>
    <t>Row_Number</t>
  </si>
  <si>
    <t>Customer_ID</t>
  </si>
  <si>
    <t>Last_Name</t>
  </si>
  <si>
    <t>Credit Score</t>
  </si>
  <si>
    <t>Country</t>
  </si>
  <si>
    <t>Gender</t>
  </si>
  <si>
    <t>Age</t>
  </si>
  <si>
    <t>Tenure</t>
  </si>
  <si>
    <t>Balance</t>
  </si>
  <si>
    <t>NumOfProducts</t>
  </si>
  <si>
    <t>HasCrCard?</t>
  </si>
  <si>
    <t>IsActiveMember</t>
  </si>
  <si>
    <t>Estimated Salary</t>
  </si>
  <si>
    <t>ExitedFromBank?</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</si>
  <si>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</si>
  <si>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</si>
  <si>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</si>
  <si>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</si>
  <si>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</si>
  <si>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</si>
  <si>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</si>
  <si>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</si>
  <si>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</si>
  <si>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</si>
  <si>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</si>
  <si>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</si>
  <si>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</si>
  <si>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</si>
  <si>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</si>
  <si>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</si>
  <si>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</si>
  <si>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</si>
  <si>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</si>
  <si>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</si>
  <si>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</si>
  <si>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</si>
  <si>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</si>
  <si>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</si>
  <si>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</si>
  <si>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</si>
  <si>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</si>
  <si>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</si>
  <si>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</si>
  <si>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</si>
  <si>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</si>
  <si>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</si>
  <si>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</si>
  <si>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</si>
  <si>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</si>
  <si>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</si>
  <si>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</si>
  <si>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</si>
  <si>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</si>
  <si>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</si>
  <si>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</si>
  <si>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</si>
  <si>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</si>
  <si>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</si>
  <si>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</si>
  <si>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</si>
  <si>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</si>
  <si>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</si>
  <si>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</si>
  <si>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</si>
  <si>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</si>
  <si>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</si>
  <si>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</si>
  <si>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</si>
  <si>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</si>
  <si>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</si>
  <si>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</si>
  <si>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</si>
  <si>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</si>
  <si>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</si>
  <si>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</si>
  <si>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</si>
  <si>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</si>
  <si>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</si>
  <si>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</si>
  <si>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</si>
  <si>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</si>
  <si>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</si>
  <si>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</si>
  <si>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</si>
  <si>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</si>
  <si>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</si>
  <si>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</si>
  <si>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</si>
  <si>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</si>
  <si>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</si>
  <si>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</si>
  <si>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</si>
  <si>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</si>
  <si>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</si>
  <si>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</si>
  <si>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</si>
  <si>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</si>
  <si>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</si>
  <si>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</si>
  <si>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</si>
  <si>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</si>
  <si>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</si>
  <si>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</si>
  <si>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</si>
  <si>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</si>
  <si>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</si>
  <si>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</si>
  <si>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</si>
  <si>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</si>
  <si>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</si>
  <si>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</si>
  <si>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</si>
  <si>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</si>
  <si>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</si>
  <si>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</si>
  <si>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</si>
  <si>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</si>
  <si>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</si>
  <si>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</si>
  <si>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</si>
  <si>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</si>
  <si>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</si>
  <si>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</si>
  <si>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</si>
  <si>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</si>
  <si>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</si>
  <si>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</si>
  <si>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</si>
  <si>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</si>
  <si>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</si>
  <si>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</si>
  <si>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</si>
  <si>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</si>
  <si>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</si>
  <si>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</si>
  <si>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</si>
  <si>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</si>
  <si>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</si>
  <si>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</si>
  <si>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</si>
  <si>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</si>
  <si>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</si>
  <si>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</si>
  <si>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</si>
  <si>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</si>
  <si>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</si>
  <si>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</si>
  <si>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</si>
  <si>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</si>
  <si>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</si>
  <si>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</si>
  <si>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</si>
  <si>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</si>
  <si>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</si>
  <si>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</si>
  <si>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</si>
  <si>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</si>
  <si>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</si>
  <si>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</si>
  <si>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</si>
  <si>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</si>
  <si>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</si>
  <si>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</si>
  <si>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</si>
  <si>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</si>
  <si>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</si>
  <si>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</si>
  <si>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</si>
  <si>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</si>
  <si>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</si>
  <si>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</si>
  <si>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</si>
  <si>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</si>
  <si>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</si>
  <si>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</si>
  <si>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</si>
  <si>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</si>
  <si>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</si>
  <si>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</si>
  <si>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</si>
  <si>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</si>
  <si>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</si>
  <si>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</si>
  <si>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</si>
  <si>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</si>
  <si>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</si>
  <si>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</si>
  <si>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</si>
  <si>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</si>
  <si>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</si>
  <si>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</si>
  <si>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</si>
  <si>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</si>
  <si>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</si>
  <si>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</si>
  <si>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</si>
  <si>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</si>
  <si>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</si>
  <si>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</si>
  <si>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</si>
  <si>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</si>
  <si>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</si>
  <si>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</si>
  <si>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</si>
  <si>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</si>
  <si>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</si>
  <si>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</si>
  <si>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</si>
  <si>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</si>
  <si>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</si>
  <si>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</si>
  <si>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</si>
  <si>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</si>
  <si>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</si>
  <si>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</si>
  <si>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</si>
  <si>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</si>
  <si>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</si>
  <si>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</si>
  <si>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</si>
  <si>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</si>
  <si>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</si>
  <si>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</si>
  <si>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</si>
  <si>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</si>
  <si>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</si>
  <si>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</si>
  <si>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</si>
  <si>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</si>
  <si>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</si>
  <si>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</si>
  <si>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</si>
  <si>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</si>
  <si>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</si>
  <si>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</si>
  <si>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</si>
  <si>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</si>
  <si>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</si>
  <si>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</si>
  <si>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</si>
  <si>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</si>
  <si>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</si>
  <si>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</si>
  <si>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</si>
  <si>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</si>
  <si>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</si>
  <si>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</si>
  <si>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</si>
  <si>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</si>
  <si>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</si>
  <si>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</si>
  <si>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</si>
  <si>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</si>
  <si>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</si>
  <si>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</si>
  <si>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</si>
  <si>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</si>
  <si>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</si>
  <si>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</si>
  <si>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</si>
  <si>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</si>
  <si>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</si>
  <si>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</si>
  <si>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</si>
  <si>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</si>
  <si>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</si>
  <si>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</si>
  <si>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</si>
  <si>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</si>
  <si>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</si>
  <si>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</si>
  <si>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</si>
  <si>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</si>
  <si>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</si>
  <si>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</si>
  <si>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</si>
  <si>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</si>
  <si>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</si>
  <si>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</si>
  <si>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</si>
  <si>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</si>
  <si>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</si>
  <si>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</si>
  <si>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</si>
  <si>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</si>
  <si>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</si>
  <si>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</si>
  <si>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</si>
  <si>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</si>
  <si>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</si>
  <si>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</si>
  <si>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</si>
  <si>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</si>
  <si>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</si>
  <si>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</si>
  <si>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</si>
  <si>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</si>
  <si>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</si>
  <si>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</si>
  <si>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</si>
  <si>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</si>
  <si>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</si>
  <si>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</si>
  <si>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</si>
  <si>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</si>
  <si>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</si>
  <si>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</si>
  <si>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</si>
  <si>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</si>
  <si>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</si>
  <si>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</si>
  <si>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</si>
  <si>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</si>
  <si>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</si>
  <si>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</si>
  <si>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</si>
  <si>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</si>
  <si>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</si>
  <si>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</si>
  <si>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</si>
  <si>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</si>
  <si>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</si>
  <si>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</si>
  <si>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</si>
  <si>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</si>
  <si>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</si>
  <si>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</si>
  <si>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</si>
  <si>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</si>
  <si>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</si>
  <si>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</si>
  <si>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</si>
  <si>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</si>
  <si>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</si>
  <si>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</si>
  <si>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</si>
  <si>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</si>
  <si>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</si>
  <si>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</si>
  <si>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</si>
  <si>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</si>
  <si>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</si>
  <si>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</si>
  <si>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</si>
  <si>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</si>
  <si>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</si>
  <si>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</si>
  <si>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</si>
  <si>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</si>
  <si>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</si>
  <si>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</si>
  <si>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</si>
  <si>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</si>
  <si>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</si>
  <si>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</si>
  <si>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</si>
  <si>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</si>
  <si>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</si>
  <si>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</si>
  <si>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</si>
  <si>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</si>
  <si>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</si>
  <si>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</si>
  <si>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</si>
  <si>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</si>
  <si>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</si>
  <si>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</si>
  <si>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</si>
  <si>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</si>
  <si>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</si>
  <si>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</si>
  <si>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</si>
  <si>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</si>
  <si>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</si>
  <si>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</si>
  <si>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</si>
  <si>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</si>
  <si>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</si>
  <si>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</si>
  <si>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</si>
  <si>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</si>
  <si>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</si>
  <si>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</si>
  <si>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</si>
  <si>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</si>
  <si>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</si>
  <si>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</si>
  <si>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</si>
  <si>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</si>
  <si>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</si>
  <si>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</si>
  <si>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</si>
  <si>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</si>
  <si>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</si>
  <si>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</si>
  <si>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</si>
  <si>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</si>
  <si>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</si>
  <si>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</si>
  <si>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</si>
  <si>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</si>
  <si>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</si>
  <si>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</si>
  <si>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</si>
  <si>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</si>
  <si>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</si>
  <si>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</si>
  <si>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</si>
  <si>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</si>
  <si>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</si>
  <si>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</si>
  <si>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</si>
  <si>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</si>
  <si>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</si>
  <si>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</si>
  <si>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</si>
  <si>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</si>
  <si>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</si>
  <si>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</si>
  <si>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</si>
  <si>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</si>
  <si>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</si>
  <si>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</si>
  <si>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</si>
  <si>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</si>
  <si>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</si>
  <si>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</si>
  <si>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</si>
  <si>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</si>
  <si>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</si>
  <si>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</si>
  <si>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</si>
  <si>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</si>
  <si>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</si>
  <si>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</si>
  <si>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</si>
  <si>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</si>
  <si>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</si>
  <si>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</si>
  <si>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</si>
  <si>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</si>
  <si>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</si>
  <si>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</si>
  <si>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</si>
  <si>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</si>
  <si>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</si>
  <si>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</si>
  <si>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</si>
  <si>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</si>
  <si>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</si>
  <si>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</si>
  <si>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</si>
  <si>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</si>
  <si>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</si>
  <si>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</si>
  <si>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</si>
  <si>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</si>
  <si>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</si>
  <si>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</si>
  <si>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</si>
  <si>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</si>
  <si>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</si>
  <si>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</si>
  <si>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</si>
  <si>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</si>
  <si>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</si>
  <si>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</si>
  <si>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</si>
  <si>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</si>
  <si>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</si>
  <si>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</si>
  <si>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</si>
  <si>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</si>
  <si>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</si>
  <si>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</si>
  <si>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</si>
  <si>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</si>
  <si>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</si>
  <si>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</si>
  <si>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</si>
  <si>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</si>
  <si>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</si>
  <si>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</si>
  <si>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</si>
  <si>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</si>
  <si>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</si>
  <si>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</si>
  <si>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</si>
  <si>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</si>
  <si>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</si>
  <si>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</si>
  <si>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</si>
  <si>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</si>
  <si>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</si>
  <si>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</si>
  <si>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</si>
  <si>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</si>
  <si>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</si>
  <si>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</si>
  <si>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</si>
  <si>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</si>
  <si>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</si>
  <si>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</si>
  <si>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</si>
  <si>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</si>
  <si>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</si>
  <si>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</si>
  <si>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</si>
  <si>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</si>
  <si>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</si>
  <si>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</si>
  <si>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</si>
  <si>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</si>
  <si>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</si>
  <si>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</si>
  <si>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</si>
  <si>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</si>
  <si>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</si>
  <si>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</si>
  <si>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</si>
  <si>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</si>
  <si>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</si>
  <si>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</si>
  <si>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</si>
  <si>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</si>
  <si>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</si>
  <si>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</si>
  <si>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</si>
  <si>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</si>
  <si>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</si>
  <si>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</si>
  <si>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</si>
  <si>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</si>
  <si>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</si>
  <si>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</si>
  <si>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</si>
  <si>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</si>
  <si>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</si>
  <si>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</si>
  <si>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</si>
  <si>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</si>
  <si>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</si>
  <si>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</si>
  <si>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</si>
  <si>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</si>
  <si>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</si>
  <si>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</si>
  <si>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</si>
  <si>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</si>
  <si>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</si>
  <si>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</si>
  <si>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</si>
  <si>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</si>
  <si>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</si>
  <si>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</si>
  <si>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</si>
  <si>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</si>
  <si>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</si>
  <si>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</si>
  <si>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</si>
  <si>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</si>
  <si>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</si>
  <si>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</si>
  <si>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</si>
  <si>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</si>
  <si>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</si>
  <si>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</si>
  <si>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</si>
  <si>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</si>
  <si>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</si>
  <si>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</si>
  <si>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</si>
  <si>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</si>
  <si>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</si>
  <si>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</si>
  <si>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</si>
  <si>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</si>
  <si>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</si>
  <si>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</si>
  <si>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</si>
  <si>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</si>
  <si>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</si>
  <si>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</si>
  <si>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</si>
  <si>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</si>
  <si>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</si>
  <si>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</si>
  <si>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</si>
  <si>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</si>
  <si>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</si>
  <si>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</si>
  <si>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</si>
  <si>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</si>
  <si>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</si>
  <si>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</si>
  <si>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</si>
  <si>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</si>
  <si>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</si>
  <si>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</si>
  <si>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</si>
  <si>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</si>
  <si>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</si>
  <si>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</si>
  <si>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</si>
  <si>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</si>
  <si>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</si>
  <si>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</si>
  <si>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</si>
  <si>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</si>
  <si>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</si>
  <si>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</si>
  <si>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</si>
  <si>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</si>
  <si>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</si>
  <si>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</si>
  <si>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</si>
  <si>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</si>
  <si>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</si>
  <si>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</si>
  <si>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</si>
  <si>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</si>
  <si>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</si>
  <si>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</si>
  <si>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</si>
  <si>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</si>
  <si>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</si>
  <si>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</si>
  <si>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</si>
  <si>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</si>
  <si>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</si>
  <si>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</si>
  <si>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</si>
  <si>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</si>
  <si>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</si>
  <si>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</si>
  <si>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</si>
  <si>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</si>
  <si>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</si>
  <si>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</si>
  <si>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</si>
  <si>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</si>
  <si>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</si>
  <si>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</si>
  <si>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</si>
  <si>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</si>
  <si>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</si>
  <si>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</si>
  <si>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</si>
  <si>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</si>
  <si>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</si>
  <si>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</si>
  <si>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</si>
  <si>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</si>
  <si>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</si>
  <si>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</si>
  <si>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</si>
  <si>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</si>
  <si>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</si>
  <si>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</si>
  <si>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</si>
  <si>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</si>
  <si>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</si>
  <si>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</si>
  <si>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</si>
  <si>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</si>
  <si>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</si>
  <si>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</si>
  <si>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</si>
  <si>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</si>
  <si>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</si>
  <si>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</si>
  <si>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</si>
  <si>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</si>
  <si>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</si>
  <si>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</si>
  <si>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</si>
  <si>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</si>
  <si>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</si>
  <si>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</si>
  <si>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</si>
  <si>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</si>
  <si>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</si>
  <si>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</si>
  <si>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</si>
  <si>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</si>
  <si>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</si>
  <si>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</si>
  <si>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</si>
  <si>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</si>
  <si>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</si>
  <si>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</si>
  <si>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</si>
  <si>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</si>
  <si>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</si>
  <si>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</si>
  <si>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</si>
  <si>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</si>
  <si>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</si>
  <si>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</si>
  <si>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</si>
  <si>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</si>
  <si>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</si>
  <si>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</si>
  <si>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</si>
  <si>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</si>
  <si>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</si>
  <si>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</si>
  <si>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</si>
  <si>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</si>
  <si>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</si>
  <si>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</si>
  <si>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</si>
  <si>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</si>
  <si>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</si>
  <si>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</si>
  <si>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</si>
  <si>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</si>
  <si>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</si>
  <si>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</si>
  <si>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</si>
  <si>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</si>
  <si>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</si>
  <si>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</si>
  <si>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</si>
  <si>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</si>
  <si>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</si>
  <si>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</si>
  <si>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</si>
  <si>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</si>
  <si>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</si>
  <si>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</si>
  <si>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</si>
  <si>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</si>
  <si>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</si>
  <si>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</si>
  <si>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</si>
  <si>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</si>
  <si>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</si>
  <si>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</si>
  <si>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</si>
  <si>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</si>
  <si>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</si>
  <si>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</si>
  <si>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</si>
  <si>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</si>
  <si>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</si>
  <si>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</si>
  <si>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</si>
  <si>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</si>
  <si>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</si>
  <si>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</si>
  <si>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</si>
  <si>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</si>
  <si>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NULL</t>
  </si>
  <si>
    <t>FR</t>
  </si>
  <si>
    <t>ES</t>
  </si>
  <si>
    <t>M</t>
  </si>
  <si>
    <t>F</t>
  </si>
  <si>
    <t>DE</t>
  </si>
  <si>
    <t>Variables and Data Types</t>
  </si>
  <si>
    <t>Data Types</t>
  </si>
  <si>
    <t>Variables</t>
  </si>
  <si>
    <t>Time-variant/-invariant</t>
  </si>
  <si>
    <t>Structured/Unstructured</t>
  </si>
  <si>
    <t>Qualitative/Quantitative</t>
  </si>
  <si>
    <t>Qualitative: Nominal/Ordinal 
Quantitative: Discrete/Continuous</t>
  </si>
  <si>
    <t>Time-invariant</t>
  </si>
  <si>
    <t>Structured</t>
  </si>
  <si>
    <t>Qualitative</t>
  </si>
  <si>
    <t>Nominal</t>
  </si>
  <si>
    <t>Time-variant</t>
  </si>
  <si>
    <t>Quantitative</t>
  </si>
  <si>
    <t>Discrete</t>
  </si>
  <si>
    <t>Continuous</t>
  </si>
  <si>
    <t>Data Accuracy</t>
  </si>
  <si>
    <t>(Numeric Columns)</t>
  </si>
  <si>
    <t>Minimum</t>
  </si>
  <si>
    <t>Maximum</t>
  </si>
  <si>
    <t>Mean</t>
  </si>
  <si>
    <t>Data Consistency</t>
  </si>
  <si>
    <t>Count</t>
  </si>
  <si>
    <t>Row Labels</t>
  </si>
  <si>
    <t>Count of Row_Number</t>
  </si>
  <si>
    <t>Count of Customer_ID</t>
  </si>
  <si>
    <t>Count of Last_Name</t>
  </si>
  <si>
    <t>Count of Credit Score</t>
  </si>
  <si>
    <t>Count of Country</t>
  </si>
  <si>
    <t>Count of Gender</t>
  </si>
  <si>
    <t>Count of Age</t>
  </si>
  <si>
    <t>Count of Tenure</t>
  </si>
  <si>
    <t>Count of Balance</t>
  </si>
  <si>
    <t>Count of NumOfProducts</t>
  </si>
  <si>
    <t>Count of HasCrCard?</t>
  </si>
  <si>
    <t>Count of IsActiveMember</t>
  </si>
  <si>
    <t>Count of Estimated Salary</t>
  </si>
  <si>
    <t>Count of ExitedFromBank?</t>
  </si>
  <si>
    <t>Grand Total</t>
  </si>
  <si>
    <t>(blank)</t>
  </si>
  <si>
    <t>row_number</t>
  </si>
  <si>
    <t>customer_id</t>
  </si>
  <si>
    <t>last_name</t>
  </si>
  <si>
    <t>credit_score</t>
  </si>
  <si>
    <t>country</t>
  </si>
  <si>
    <t>gender</t>
  </si>
  <si>
    <t>age</t>
  </si>
  <si>
    <t>tenure</t>
  </si>
  <si>
    <t>balance</t>
  </si>
  <si>
    <t>num_of_products</t>
  </si>
  <si>
    <t>estimated_salary</t>
  </si>
  <si>
    <t>Good</t>
  </si>
  <si>
    <t>Fair</t>
  </si>
  <si>
    <t>Changed column names to lowercase and separated by _ for naming consistency</t>
  </si>
  <si>
    <t>Notes</t>
  </si>
  <si>
    <t>Count of row_number</t>
  </si>
  <si>
    <t>Count of customer_id</t>
  </si>
  <si>
    <t>Count of last_name</t>
  </si>
  <si>
    <t>Count of credit_score</t>
  </si>
  <si>
    <t>Count of country</t>
  </si>
  <si>
    <t>Count of gender</t>
  </si>
  <si>
    <t>Count of age</t>
  </si>
  <si>
    <t>Count of tenure</t>
  </si>
  <si>
    <t>Count of balance</t>
  </si>
  <si>
    <t>Count of num_of_products</t>
  </si>
  <si>
    <t>Count of estimated_salary</t>
  </si>
  <si>
    <t xml:space="preserve">Consistency </t>
  </si>
  <si>
    <t xml:space="preserve">Age </t>
  </si>
  <si>
    <t>Chosen method to solve</t>
  </si>
  <si>
    <t>There is 1 empty cell and 
1 NULL cell</t>
  </si>
  <si>
    <t>There are 349 entries with $0 balance</t>
  </si>
  <si>
    <t>Do nothing - leave as is</t>
  </si>
  <si>
    <t>There is 1 empty cell 
Other entries has a letter followed by ?</t>
  </si>
  <si>
    <t>There are 3 empty cells</t>
  </si>
  <si>
    <t>There is 1 NULL cell</t>
  </si>
  <si>
    <t>Duplicates</t>
  </si>
  <si>
    <t>Binary</t>
  </si>
  <si>
    <t>Minimum age should be 18.</t>
  </si>
  <si>
    <t>-</t>
  </si>
  <si>
    <t>Balance 0 could mean missing data or a real empty account.</t>
  </si>
  <si>
    <t>Blank values</t>
  </si>
  <si>
    <t>1 null value</t>
  </si>
  <si>
    <t>Name varieties</t>
  </si>
  <si>
    <t>Name varieties and 1 null</t>
  </si>
  <si>
    <t>1 null and blank values</t>
  </si>
  <si>
    <t>(Frequency Tables)</t>
  </si>
  <si>
    <t>Problem</t>
  </si>
  <si>
    <t>F changed to Female  (19 cells updated)
M changed to Male (49 cells updated)</t>
  </si>
  <si>
    <t>FR changed to France (244 cells updated)
ES changed to Spain  (118 cells updated)
DE changed to Germany (23 cells updated)</t>
  </si>
  <si>
    <t xml:space="preserve">These entries belong to Spain. </t>
  </si>
  <si>
    <t>The age of 2 should likely be 20 instead (an educated guess), as the age range from Spain goes from 20 to 75. The age of 2 changed to 20 (11 cells updated)</t>
  </si>
  <si>
    <t>Completeness</t>
  </si>
  <si>
    <t>There are 11 entries for an age of 2, which it is outside the age range of the given data and seems out of place</t>
  </si>
  <si>
    <t>NULL: 
- Country = Germany, Gender = Male, Age = 26
- Customer ID #15785542
- Estimated salary average = $113,951.12
BLANK:
- Country = Spain, Gender = Female, Age = 32
- Customer ID #15597945
- Estimated salary average = $63,968.09</t>
  </si>
  <si>
    <t>The NULL cell: I filtered by country, gender, and age to find out the average estimated salary to assign.
Changed to $113,951.12 (1 cell updated).
The BLANK cell: I filtered by country, gender, and age to find out the average estimated salary to assign.
Changed to $63,968.09 (1 cell updated)</t>
  </si>
  <si>
    <t>This variable might not be necessary.
Other entries where (?) is found might be corrupted.</t>
  </si>
  <si>
    <t>The credit score #1 is for (customer ID #15570060).
The credit score #2 is for (customer ID #15785542).
The credit score #3 is for (customer ID #15627801).
I filtered by country, gender, and age to find out the average credit score to assign.
#1: NULL changed to 663 (1 cell updated)
#2: NULL changed to 697 (1 cell updated)
#3: NULL changed to 680 (1 cell updated)</t>
  </si>
  <si>
    <t xml:space="preserve"> - Country = Spain, Gender = Male - even without filtering by country, the most frequent gender is Male
 - Gender = Male</t>
  </si>
  <si>
    <t>The NULL for age (customer ID #15699309):
Since the NULL is for a female from Spain, I filtered by female and Spain and found the average age to assign to the NULL.
This age is the average age for females from Spain.
The Null for Age changed to 38.</t>
  </si>
  <si>
    <t>The gender of (customer ID #15737173).
I filtered by country and gender to find out the frequency of the values to assign the most frequent value to the NULL.
NULL changed to Male (1 cell updated)</t>
  </si>
  <si>
    <t>No duplicated rows found.</t>
  </si>
  <si>
    <t>Xmissing</t>
  </si>
  <si>
    <t>#1: - Country = France, Gender = Female, Age = 43
- Credit score average = 663
#2: - Country = Germany, Gender = Male, Age = 26
- Credit score average = 697
#3: - Country = Spain, Gender = Male, Age = 33
- Credit score average = 680</t>
  </si>
  <si>
    <t>Data Renaming/Reformatting</t>
  </si>
  <si>
    <t>Changes</t>
  </si>
  <si>
    <t>The empty cell: Since this customer ID information is available, it is recommended to go to the source of the data to retrieve this customer's last name.
Here, I would give it a name since I have no access to source data. If source data is available, I would go back and retrieve this customer's last name.
The empty cell is filled with an alias name (Customer ID #15752047) "Not Given"</t>
  </si>
  <si>
    <t>Entire dataset</t>
  </si>
  <si>
    <t>has_credit_card</t>
  </si>
  <si>
    <t>is_active_member</t>
  </si>
  <si>
    <t>exited_from_bank</t>
  </si>
  <si>
    <t>14 variables, 991 records.</t>
  </si>
  <si>
    <t xml:space="preserve">Summary </t>
  </si>
  <si>
    <t>Time-invariant (snapshot), but naturally time-variant</t>
  </si>
  <si>
    <t>Tenure 0 should mean new customers.</t>
  </si>
  <si>
    <t>Customer_ID: 15592389; last_name: H?
Customer_ID: 15624528; last_name: L?
Customer_ID: 15624623; last_name: Hs?
Customer_ID: 15805955; last_name: L?
Customer_ID: 15582616; last_name: Y?an
Customer_ID: 15676521; last_name: Y?an
The question marks (?) indicate encoding problems or data corruption.
The best approach would be to try to retrieve the data from the source with the correct encoding.
As that's not possible, I will mark them as missing "Xmissing".</t>
  </si>
  <si>
    <t>Count of has_credit_card</t>
  </si>
  <si>
    <t>Count of is_active_member</t>
  </si>
  <si>
    <t>Sum of exited_from_bank</t>
  </si>
  <si>
    <t>Count of exited_from_bank</t>
  </si>
  <si>
    <t>The dataset is now structurally sound.</t>
  </si>
  <si>
    <t>Mode</t>
  </si>
  <si>
    <t>Cleaned Data</t>
  </si>
  <si>
    <t>Customers stayed</t>
  </si>
  <si>
    <t>Customers left</t>
  </si>
  <si>
    <t>0 - 50,000</t>
  </si>
  <si>
    <t>Low-Balance</t>
  </si>
  <si>
    <t>51,000 - 100,000</t>
  </si>
  <si>
    <t>Poor</t>
  </si>
  <si>
    <t>Mid-Balance</t>
  </si>
  <si>
    <t>101,000 - 150,000</t>
  </si>
  <si>
    <t>High-Balance</t>
  </si>
  <si>
    <t>151,000 - 200,000</t>
  </si>
  <si>
    <t>credit_score_quality</t>
  </si>
  <si>
    <t>New variable</t>
  </si>
  <si>
    <t>Derived from</t>
  </si>
  <si>
    <t>Categorization</t>
  </si>
  <si>
    <t>Good: 	721 - 850
Fair:	  521 - 720
Poor: 	300 -  520</t>
  </si>
  <si>
    <t>age_category</t>
  </si>
  <si>
    <t>Young adult: 	18 - 39
Middle-aged adult: 40 - 59
Senior adult: 	 60 - 85</t>
  </si>
  <si>
    <t>balance_category</t>
  </si>
  <si>
    <t>0 -  50, 000
51,000 - 100,000
101,000 - 150,000
151,000 - 200,000</t>
  </si>
  <si>
    <t>estimated_salary_range</t>
  </si>
  <si>
    <t>Low-Balance:	 30,000 - 75,000
Mid-Balance:	  76,000 - 125,000
High-Balance:	 126,000 - 200,000+</t>
  </si>
  <si>
    <t>Middle-aged adult</t>
  </si>
  <si>
    <t>Young adult</t>
  </si>
  <si>
    <t xml:space="preserve"> 0 - 50,000</t>
  </si>
  <si>
    <t>151,000 - 200,00</t>
  </si>
  <si>
    <t>Senior adult</t>
  </si>
  <si>
    <t>Count of credit_score_quality</t>
  </si>
  <si>
    <t>Count of age_category</t>
  </si>
  <si>
    <t>Percentage of gender</t>
  </si>
  <si>
    <t>Count of balance_category</t>
  </si>
  <si>
    <t>Credit Score Quality</t>
  </si>
  <si>
    <t>%</t>
  </si>
  <si>
    <t>Balance category</t>
  </si>
  <si>
    <t>Age category</t>
  </si>
  <si>
    <t>Number of products</t>
  </si>
  <si>
    <t>Has credit card?</t>
  </si>
  <si>
    <t>Is active member?</t>
  </si>
  <si>
    <t>Count of estimated_salary_range</t>
  </si>
  <si>
    <t>Estimated salary range</t>
  </si>
  <si>
    <t xml:space="preserve">Country		</t>
  </si>
  <si>
    <t>Percentage of credit_score_quality</t>
  </si>
  <si>
    <t>Percentage of country</t>
  </si>
  <si>
    <t>Percentage of age_category</t>
  </si>
  <si>
    <t>Percentage of tenure</t>
  </si>
  <si>
    <t>Percentage of num_of_products</t>
  </si>
  <si>
    <t>Percentage of has_credit_card</t>
  </si>
  <si>
    <t>Percentage of estimated_salary_range</t>
  </si>
  <si>
    <t>Customers feft</t>
  </si>
  <si>
    <t>Some categorization was performed to handle different variables:</t>
  </si>
  <si>
    <t>Statistical information on both groups:</t>
  </si>
  <si>
    <t>The clients were separated into 2 groups: one for those who have left the bank and a second for those who have stayed ("ExitedFromBank" = 1 represents customers who have left).</t>
  </si>
  <si>
    <t>Comparison between "Customers stayed" and "Customers left" pivot tables</t>
  </si>
  <si>
    <t>Percentage of is_active_member</t>
  </si>
  <si>
    <t>Percentage of balance</t>
  </si>
  <si>
    <t>Comments</t>
  </si>
  <si>
    <t xml:space="preserve">Tenure do not seem to be a factor for customers leaving the bank.	</t>
  </si>
  <si>
    <t>The fact that a customer has a credit card or not, do not seem to be a factor for customers leaving the bank.</t>
  </si>
  <si>
    <t xml:space="preserve">The estimated salary range do not seem to be a reason for customers leaving the bank.	</t>
  </si>
  <si>
    <t>Balance category in customers accounts do not impact if they are leaving or staying.</t>
  </si>
  <si>
    <t>Risk factors that have contributed to customers leaving the bank:</t>
  </si>
  <si>
    <r>
      <t xml:space="preserve">60% of customers who left the bank are middle-aged adults, whereas 68% of customers who stayed are young adults.
</t>
    </r>
    <r>
      <rPr>
        <b/>
        <sz val="12"/>
        <color theme="1"/>
        <rFont val="Calibri"/>
        <family val="2"/>
        <scheme val="minor"/>
      </rPr>
      <t>Middle-aged adults (40–59) are much more likely to leave. Younger people tend to stay.</t>
    </r>
  </si>
  <si>
    <r>
      <t xml:space="preserve">70% of customers who left the bank have only 1 product, compared to 47% of those who stayed. 
</t>
    </r>
    <r>
      <rPr>
        <b/>
        <sz val="12"/>
        <color theme="1"/>
        <rFont val="Calibri"/>
        <family val="2"/>
        <scheme val="minor"/>
      </rPr>
      <t>Customers with only 1 product are much more likely to leave. Customers with 2 products are more loyal.</t>
    </r>
  </si>
  <si>
    <r>
      <t xml:space="preserve">70% of customers who left the bank are not active members.
</t>
    </r>
    <r>
      <rPr>
        <b/>
        <sz val="12"/>
        <color theme="1"/>
        <rFont val="Calibri"/>
        <family val="2"/>
        <scheme val="minor"/>
      </rPr>
      <t>Inactive customers are much more likely to leave.</t>
    </r>
  </si>
  <si>
    <r>
      <rPr>
        <b/>
        <sz val="12"/>
        <color theme="1"/>
        <rFont val="Calibri"/>
        <family val="2"/>
        <scheme val="minor"/>
      </rPr>
      <t>There are important geographical differences.</t>
    </r>
    <r>
      <rPr>
        <sz val="12"/>
        <color theme="1"/>
        <rFont val="Calibri"/>
        <family val="2"/>
        <scheme val="minor"/>
      </rPr>
      <t xml:space="preserve"> The majority of customers who left the bank are in France. However, when calculating churn rates, </t>
    </r>
    <r>
      <rPr>
        <b/>
        <sz val="12"/>
        <color theme="1"/>
        <rFont val="Calibri"/>
        <family val="2"/>
        <scheme val="minor"/>
      </rPr>
      <t xml:space="preserve">Germany shows a higher churn rate </t>
    </r>
    <r>
      <rPr>
        <sz val="12"/>
        <color theme="1"/>
        <rFont val="Calibri"/>
        <family val="2"/>
        <scheme val="minor"/>
      </rPr>
      <t>(29%) than Spain (20%) and France has a lower relative risk (16%).</t>
    </r>
  </si>
  <si>
    <r>
      <rPr>
        <b/>
        <sz val="12"/>
        <color theme="1"/>
        <rFont val="Calibri"/>
        <family val="2"/>
        <scheme val="minor"/>
      </rPr>
      <t>The majority of customers who left the bank are female</t>
    </r>
    <r>
      <rPr>
        <sz val="12"/>
        <color theme="1"/>
        <rFont val="Calibri"/>
        <family val="2"/>
        <scheme val="minor"/>
      </rPr>
      <t>, while the majority of customers who stayed are male.</t>
    </r>
  </si>
  <si>
    <r>
      <t xml:space="preserve">Customers </t>
    </r>
    <r>
      <rPr>
        <b/>
        <sz val="12"/>
        <color theme="1"/>
        <rFont val="Calibri"/>
        <family val="2"/>
        <scheme val="minor"/>
      </rPr>
      <t>who left the bank showed a slightly higher poor credit score quality</t>
    </r>
    <r>
      <rPr>
        <sz val="12"/>
        <color theme="1"/>
        <rFont val="Calibri"/>
        <family val="2"/>
        <scheme val="minor"/>
      </rPr>
      <t xml:space="preserve"> and a lower good credit score quality.</t>
    </r>
  </si>
  <si>
    <t>From the identified risk factors that have contributed to customers leaving the bank, they are now ordered in terms of impact:</t>
  </si>
  <si>
    <t>Note: The activity level will be the top decision node with the greatest impact, because it represents the current engagement and it is simply splited in two (Active/Inactive). This current behaviour is usually more predictive.
The number of products is more a historical engagement of the customer, and it can be splited in 4 options (1-4 products).</t>
  </si>
  <si>
    <r>
      <rPr>
        <b/>
        <sz val="12"/>
        <color theme="1"/>
        <rFont val="Calibri"/>
        <family val="2"/>
        <scheme val="minor"/>
      </rPr>
      <t>1. Activity level:</t>
    </r>
    <r>
      <rPr>
        <sz val="12"/>
        <color theme="1"/>
        <rFont val="Calibri"/>
        <family val="2"/>
        <scheme val="minor"/>
      </rPr>
      <t xml:space="preserve"> Inactive: </t>
    </r>
    <r>
      <rPr>
        <b/>
        <sz val="12"/>
        <color theme="1"/>
        <rFont val="Calibri"/>
        <family val="2"/>
        <scheme val="minor"/>
      </rPr>
      <t>70%</t>
    </r>
    <r>
      <rPr>
        <sz val="12"/>
        <color theme="1"/>
        <rFont val="Calibri"/>
        <family val="2"/>
        <scheme val="minor"/>
      </rPr>
      <t xml:space="preserve"> left</t>
    </r>
  </si>
  <si>
    <r>
      <rPr>
        <b/>
        <sz val="12"/>
        <color theme="1"/>
        <rFont val="Calibri"/>
        <family val="2"/>
        <scheme val="minor"/>
      </rPr>
      <t xml:space="preserve">2. Number of products: </t>
    </r>
    <r>
      <rPr>
        <sz val="12"/>
        <color theme="1"/>
        <rFont val="Calibri"/>
        <family val="2"/>
        <scheme val="minor"/>
      </rPr>
      <t xml:space="preserve">1 product: </t>
    </r>
    <r>
      <rPr>
        <b/>
        <sz val="12"/>
        <color theme="1"/>
        <rFont val="Calibri"/>
        <family val="2"/>
        <scheme val="minor"/>
      </rPr>
      <t>70%</t>
    </r>
    <r>
      <rPr>
        <sz val="12"/>
        <color theme="1"/>
        <rFont val="Calibri"/>
        <family val="2"/>
        <scheme val="minor"/>
      </rPr>
      <t xml:space="preserve"> left</t>
    </r>
  </si>
  <si>
    <r>
      <rPr>
        <b/>
        <sz val="12"/>
        <color theme="1"/>
        <rFont val="Calibri"/>
        <family val="2"/>
        <scheme val="minor"/>
      </rPr>
      <t xml:space="preserve">3. Age: </t>
    </r>
    <r>
      <rPr>
        <sz val="12"/>
        <color theme="1"/>
        <rFont val="Calibri"/>
        <family val="2"/>
        <scheme val="minor"/>
      </rPr>
      <t xml:space="preserve">Middle-aged adults: </t>
    </r>
    <r>
      <rPr>
        <b/>
        <sz val="12"/>
        <color theme="1"/>
        <rFont val="Calibri"/>
        <family val="2"/>
        <scheme val="minor"/>
      </rPr>
      <t>60%</t>
    </r>
    <r>
      <rPr>
        <sz val="12"/>
        <color theme="1"/>
        <rFont val="Calibri"/>
        <family val="2"/>
        <scheme val="minor"/>
      </rPr>
      <t xml:space="preserve"> left	</t>
    </r>
  </si>
  <si>
    <r>
      <rPr>
        <b/>
        <sz val="12"/>
        <color theme="1"/>
        <rFont val="Calibri"/>
        <family val="2"/>
        <scheme val="minor"/>
      </rPr>
      <t>4. Country: 29%</t>
    </r>
    <r>
      <rPr>
        <sz val="12"/>
        <color theme="1"/>
        <rFont val="Calibri"/>
        <family val="2"/>
        <scheme val="minor"/>
      </rPr>
      <t xml:space="preserve"> of German customers left</t>
    </r>
  </si>
  <si>
    <t>In active customers with 1 product, female gender has a higher risk.</t>
  </si>
  <si>
    <t>Active members</t>
  </si>
  <si>
    <t>Sum of exited_from_bank2</t>
  </si>
  <si>
    <t>For the active customers branch, data showed that age didn't matter much after the number of products, but gender instead:</t>
  </si>
  <si>
    <t>In active customers with 2+ products, the risk is already low, no further split needed.</t>
  </si>
  <si>
    <t>Decision Tree to determine the probability of customers leaving the bank</t>
  </si>
  <si>
    <r>
      <t>1. Age:</t>
    </r>
    <r>
      <rPr>
        <sz val="12"/>
        <color theme="1"/>
        <rFont val="Calibri"/>
        <family val="2"/>
        <scheme val="minor"/>
      </rPr>
      <t xml:space="preserve">  Middle-aged customers (40-59 years old) show significantly higher churn rates.
</t>
    </r>
    <r>
      <rPr>
        <b/>
        <sz val="12"/>
        <color theme="1"/>
        <rFont val="Calibri"/>
        <family val="2"/>
        <scheme val="minor"/>
      </rPr>
      <t xml:space="preserve">
2. Number of products:</t>
    </r>
    <r>
      <rPr>
        <sz val="12"/>
        <color theme="1"/>
        <rFont val="Calibri"/>
        <family val="2"/>
        <scheme val="minor"/>
      </rPr>
      <t xml:space="preserve">  Customers with only one product are much more likely to leave.
</t>
    </r>
    <r>
      <rPr>
        <b/>
        <sz val="12"/>
        <color theme="1"/>
        <rFont val="Calibri"/>
        <family val="2"/>
        <scheme val="minor"/>
      </rPr>
      <t xml:space="preserve">
3. Activity level:</t>
    </r>
    <r>
      <rPr>
        <sz val="12"/>
        <color theme="1"/>
        <rFont val="Calibri"/>
        <family val="2"/>
        <scheme val="minor"/>
      </rPr>
      <t xml:space="preserve"> Inactive members have a substantially higher probability of churn.
</t>
    </r>
    <r>
      <rPr>
        <b/>
        <sz val="12"/>
        <color theme="1"/>
        <rFont val="Calibri"/>
        <family val="2"/>
        <scheme val="minor"/>
      </rPr>
      <t xml:space="preserve">
4. Country:</t>
    </r>
    <r>
      <rPr>
        <sz val="12"/>
        <color theme="1"/>
        <rFont val="Calibri"/>
        <family val="2"/>
        <scheme val="minor"/>
      </rPr>
      <t xml:space="preserve"> Customers in Germany exhibit higher churn rates compared to other countries.
</t>
    </r>
    <r>
      <rPr>
        <b/>
        <sz val="12"/>
        <color theme="1"/>
        <rFont val="Calibri"/>
        <family val="2"/>
        <scheme val="minor"/>
      </rPr>
      <t xml:space="preserve">
5. Gender: </t>
    </r>
    <r>
      <rPr>
        <sz val="12"/>
        <color theme="1"/>
        <rFont val="Calibri"/>
        <family val="2"/>
        <scheme val="minor"/>
      </rPr>
      <t xml:space="preserve">Female customers represent a larger proportion of churned accounts.
</t>
    </r>
    <r>
      <rPr>
        <b/>
        <sz val="12"/>
        <color theme="1"/>
        <rFont val="Calibri"/>
        <family val="2"/>
        <scheme val="minor"/>
      </rPr>
      <t xml:space="preserve">
These factors indicate that customer engagement and demographic characteristics are key drivers of churn.</t>
    </r>
  </si>
  <si>
    <t>Business Impact</t>
  </si>
  <si>
    <r>
      <t xml:space="preserve">The highest-risk customer profile identified was:
- Inactive customer
- Only one banking product
- Middle-aged
- Located in Germany
The results indicate that customer retention is strongly influenced by engagement levels and the use of multiple products. 
</t>
    </r>
    <r>
      <rPr>
        <b/>
        <sz val="12"/>
        <color theme="1"/>
        <rFont val="Calibri"/>
        <family val="2"/>
        <scheme val="minor"/>
      </rPr>
      <t>Reducing inactivity and promoting wider product adoption are likely to play a key role in lowering customer churn.</t>
    </r>
  </si>
  <si>
    <t>Year</t>
  </si>
  <si>
    <t>Avg Oil Price</t>
  </si>
  <si>
    <t xml:space="preserve"> 5 Yr MA</t>
  </si>
  <si>
    <t xml:space="preserve">Time Series Analysis </t>
  </si>
  <si>
    <t>The objective of this analysis was to evaluate long-term oil price behavior. A five-year moving average (5-Year MA) was calculated to smooth short-term fluctuations and better visualize long-term market trends.</t>
  </si>
  <si>
    <r>
      <rPr>
        <b/>
        <sz val="12"/>
        <color theme="1"/>
        <rFont val="Calibri"/>
        <family val="2"/>
        <scheme val="minor"/>
      </rPr>
      <t>Observations:</t>
    </r>
    <r>
      <rPr>
        <sz val="12"/>
        <color theme="1"/>
        <rFont val="Calibri"/>
        <family val="2"/>
        <scheme val="minor"/>
      </rPr>
      <t xml:space="preserve">
The oil price series displayed a general upward trend over time, indicating a non-stationary time series. Prices experienced several fluctuations and volatility spikes across different years.
The five-year moving average smoothed the sharp rises and drops in oil prices, making the broader trend easier to interpret.
This improves forecasting by emphasizing long-term trends rather than temporary fluctuations. This helps analysts better understand macroeconomic behavior and identify more stable trend patterns for financial planning and investment analysis.
</t>
    </r>
    <r>
      <rPr>
        <b/>
        <sz val="12"/>
        <color theme="1"/>
        <rFont val="Calibri"/>
        <family val="2"/>
        <scheme val="minor"/>
      </rPr>
      <t>Conclusion:</t>
    </r>
    <r>
      <rPr>
        <sz val="12"/>
        <color theme="1"/>
        <rFont val="Calibri"/>
        <family val="2"/>
        <scheme val="minor"/>
      </rPr>
      <t xml:space="preserve">
Although oil prices fluctuate considerably in the short term, the moving average demonstrates that long-term trend analysis provides a more reliable foundation for forecasting and strategic decision-making.</t>
    </r>
  </si>
  <si>
    <t>Customer Retention Recommendations</t>
  </si>
  <si>
    <t>Develop targeted engagement campaigns for inactive customers through personalized communication, loyalty programs, and digital banking incentives.</t>
  </si>
  <si>
    <t>Encourage customers to adopt additional banking products, as customers with multiple products showed significantly lower churn rates.</t>
  </si>
  <si>
    <t>Implement retention strategies specifically designed for middle-aged customers, who demonstrated higher churn probabilities.</t>
  </si>
  <si>
    <t>Conduct deeper analysis into the higher churn rates observed in Germany to identify operational, cultural, or service-related drivers.</t>
  </si>
  <si>
    <t>1. Increase Customer Engagement</t>
  </si>
  <si>
    <t>2. Promote Multi-Product Adoption</t>
  </si>
  <si>
    <t>3. Focus on High-Risk Demographics</t>
  </si>
  <si>
    <t>4. Monitor Geographic Risk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</si>
</sst>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quot;$&quot;#,##0.00"/>
    <numFmt numFmtId="166" formatCode="[$$-1009]#,##0.00"/>
    <numFmt numFmtId="167" formatCode="m/d/yy;@"/>
  </numFmts>
  <fonts count="2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0"/>
      <name val="Calibri"/>
      <family val="2"/>
      <scheme val="minor"/>
    </font>
    <font>
      <b/>
      <sz val="16"/>
      <color rgb="FF000000"/>
      <name val="Calibri"/>
      <family val="2"/>
      <scheme val="minor"/>
    </font>
    <font>
      <sz val="12"/>
      <color rgb="FF000000"/>
      <name val="Calibri"/>
      <family val="2"/>
      <scheme val="minor"/>
    </font>
    <font>
      <b/>
      <sz val="11"/>
      <color theme="1"/>
      <name val="Calibri"/>
      <family val="2"/>
      <scheme val="minor"/>
    </font>
    <font>
      <sz val="11"/>
      <color theme="1"/>
      <name val="Calibri"/>
      <family val="2"/>
      <scheme val="minor"/>
    </font>
    <font>
      <b/>
      <sz val="12"/>
      <color theme="0"/>
      <name val="Calibri"/>
      <family val="2"/>
      <scheme val="minor"/>
    </font>
    <font>
      <b/>
      <sz val="12"/>
      <color theme="1"/>
      <name val="Calibri"/>
      <family val="2"/>
      <scheme val="minor"/>
    </font>
    <font>
      <sz val="12"/>
      <color theme="1"/>
      <name val="Calibri"/>
      <family val="2"/>
    </font>
    <font>
      <sz val="12"/>
      <name val="Calibri"/>
      <family val="2"/>
      <scheme val="minor"/>
    </font>
    <font>
      <b/>
      <sz val="11"/>
      <name val="Calibri"/>
      <family val="2"/>
      <scheme val="minor"/>
    </font>
    <font>
      <b/>
      <sz val="12"/>
      <color rgb="FF000000"/>
      <name val="Calibri"/>
      <family val="2"/>
      <scheme val="minor"/>
    </font>
    <font>
      <sz val="14"/>
      <color theme="1"/>
      <name val="Calibri"/>
      <family val="2"/>
      <scheme val="minor"/>
    </font>
    <font>
      <b/>
      <sz val="12"/>
      <name val="Calibri"/>
      <family val="2"/>
      <scheme val="minor"/>
    </font>
    <font>
      <b/>
      <sz val="18"/>
      <color theme="1"/>
      <name val="Calibri"/>
      <family val="2"/>
      <scheme val="minor"/>
    </font>
    <font>
      <b/>
      <sz val="13.5"/>
      <color theme="1"/>
      <name val="Calibri"/>
      <family val="2"/>
      <scheme val="minor"/>
    </font>
    <font>
      <b/>
      <sz val="24"/>
      <color theme="1"/>
      <name val="Calibri"/>
      <family val="2"/>
      <scheme val="minor"/>
    </font>
    <font>
      <b/>
      <sz val="14"/>
      <color theme="1"/>
      <name val="Calibri"/>
      <family val="2"/>
      <scheme val="minor"/>
    </font>
    <font>
      <sz val="11"/>
      <color rgb="FFFF0000"/>
      <name val="Calibri"/>
      <family val="2"/>
      <scheme val="minor"/>
    </font>
    <font>
      <sz val="11"/>
      <color rgb="FF008000"/>
      <name val="Calibri"/>
      <family val="2"/>
      <scheme val="minor"/>
    </font>
  </fonts>
  <fills count="14">
    <fill>
      <patternFill patternType="none"/>
    </fill>
    <fill>
      <patternFill patternType="gray125"/>
    </fill>
    <fill>
      <patternFill patternType="solid">
        <fgColor rgb="FF0070C0"/>
        <bgColor indexed="64"/>
      </patternFill>
    </fill>
    <fill>
      <patternFill patternType="solid">
        <fgColor theme="2"/>
        <bgColor indexed="64"/>
      </patternFill>
    </fill>
    <fill>
      <patternFill patternType="solid">
        <fgColor rgb="FFFFFFFF"/>
        <bgColor rgb="FFFFFFFF"/>
      </patternFill>
    </fill>
    <fill>
      <patternFill patternType="solid">
        <fgColor theme="0"/>
        <bgColor theme="0"/>
      </patternFill>
    </fill>
    <fill>
      <patternFill patternType="solid">
        <fgColor theme="4" tint="0.79998168889431442"/>
        <bgColor theme="4" tint="0.79998168889431442"/>
      </patternFill>
    </fill>
    <fill>
      <patternFill patternType="solid">
        <fgColor theme="7" tint="0.59999389629810485"/>
        <bgColor rgb="FFFFCD4E"/>
      </patternFill>
    </fill>
    <fill>
      <patternFill patternType="solid">
        <fgColor theme="7"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D0C9"/>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8" fillId="0" borderId="0" applyFont="0" applyFill="0" applyBorder="0" applyAlignment="0" applyProtection="0"/>
    <xf numFmtId="0" fontId="3" fillId="0" borderId="0"/>
  </cellStyleXfs>
  <cellXfs count="225">
    <xf numFmtId="0" fontId="0" fillId="0" borderId="0" xfId="0"/>
    <xf numFmtId="1" fontId="0" fillId="0" borderId="0" xfId="0" applyNumberFormat="1"/>
    <xf numFmtId="0" fontId="4" fillId="2" borderId="1" xfId="0" applyFont="1" applyFill="1" applyBorder="1" applyAlignment="1">
      <alignment horizontal="center"/>
    </xf>
    <xf numFmtId="0" fontId="4" fillId="2" borderId="1" xfId="0" applyFont="1" applyFill="1" applyBorder="1" applyAlignment="1">
      <alignment horizontal="center" vertical="center"/>
    </xf>
    <xf numFmtId="1" fontId="4" fillId="2" borderId="1" xfId="0" applyNumberFormat="1" applyFont="1" applyFill="1" applyBorder="1" applyAlignment="1">
      <alignment horizontal="center" vertical="center"/>
    </xf>
    <xf numFmtId="164" fontId="4" fillId="2" borderId="1" xfId="0" applyNumberFormat="1" applyFont="1" applyFill="1" applyBorder="1" applyAlignment="1">
      <alignment horizontal="center" vertical="center"/>
    </xf>
    <xf numFmtId="0" fontId="0" fillId="3" borderId="1" xfId="0" applyFill="1" applyBorder="1" applyAlignment="1">
      <alignment horizontal="center" vertical="center" wrapText="1"/>
    </xf>
    <xf numFmtId="1" fontId="0" fillId="3" borderId="1" xfId="0" applyNumberFormat="1" applyFill="1" applyBorder="1" applyAlignment="1">
      <alignment horizontal="center" vertical="center" wrapText="1"/>
    </xf>
    <xf numFmtId="164" fontId="0" fillId="3" borderId="1" xfId="0" applyNumberFormat="1" applyFill="1" applyBorder="1" applyAlignment="1">
      <alignment horizontal="center" vertical="center" wrapText="1"/>
    </xf>
    <xf numFmtId="165" fontId="0" fillId="3" borderId="1" xfId="0" applyNumberFormat="1" applyFill="1" applyBorder="1" applyAlignment="1">
      <alignment horizontal="center" vertical="center" wrapText="1"/>
    </xf>
    <xf numFmtId="0" fontId="6" fillId="0" borderId="0" xfId="0" applyFont="1"/>
    <xf numFmtId="0" fontId="7" fillId="0" borderId="1" xfId="0" applyFont="1" applyBorder="1" applyAlignment="1">
      <alignment horizontal="center" vertical="center" wrapText="1"/>
    </xf>
    <xf numFmtId="0" fontId="6" fillId="4" borderId="1" xfId="0" applyFont="1" applyFill="1" applyBorder="1" applyAlignment="1">
      <alignment horizontal="center"/>
    </xf>
    <xf numFmtId="0" fontId="11" fillId="5" borderId="0" xfId="2" applyFont="1" applyFill="1"/>
    <xf numFmtId="0" fontId="11" fillId="5" borderId="0" xfId="2" applyFont="1" applyFill="1" applyAlignment="1">
      <alignment wrapText="1"/>
    </xf>
    <xf numFmtId="0" fontId="0" fillId="0" borderId="0" xfId="0" applyAlignment="1">
      <alignment horizontal="left"/>
    </xf>
    <xf numFmtId="1" fontId="0" fillId="0" borderId="0" xfId="0" applyNumberFormat="1" applyAlignment="1">
      <alignment horizontal="left"/>
    </xf>
    <xf numFmtId="164" fontId="0" fillId="0" borderId="0" xfId="0" applyNumberFormat="1" applyAlignment="1">
      <alignment horizontal="left"/>
    </xf>
    <xf numFmtId="0" fontId="0" fillId="0" borderId="0" xfId="0" applyAlignment="1">
      <alignment horizontal="left" indent="1"/>
    </xf>
    <xf numFmtId="0" fontId="7" fillId="8" borderId="1" xfId="0" applyFont="1" applyFill="1" applyBorder="1" applyAlignment="1">
      <alignment horizontal="center" vertical="center" wrapText="1"/>
    </xf>
    <xf numFmtId="0" fontId="5" fillId="0" borderId="0" xfId="0" applyFont="1" applyAlignment="1">
      <alignment horizontal="center" vertical="center"/>
    </xf>
    <xf numFmtId="0" fontId="12" fillId="4" borderId="1" xfId="0" applyFont="1" applyFill="1" applyBorder="1" applyAlignment="1">
      <alignment horizontal="center"/>
    </xf>
    <xf numFmtId="0" fontId="12" fillId="0" borderId="1" xfId="0" applyFont="1" applyBorder="1" applyAlignment="1">
      <alignment horizontal="center"/>
    </xf>
    <xf numFmtId="0" fontId="6" fillId="0" borderId="1" xfId="0" applyFont="1" applyBorder="1" applyAlignment="1">
      <alignment horizontal="center"/>
    </xf>
    <xf numFmtId="0" fontId="3" fillId="0" borderId="0" xfId="0" applyFont="1"/>
    <xf numFmtId="1" fontId="9" fillId="2" borderId="1" xfId="0" applyNumberFormat="1" applyFont="1" applyFill="1" applyBorder="1" applyAlignment="1">
      <alignment horizontal="center" vertical="center"/>
    </xf>
    <xf numFmtId="164"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0" fontId="3" fillId="0" borderId="6" xfId="0" applyFont="1" applyBorder="1" applyAlignment="1">
      <alignment horizontal="center" vertical="center"/>
    </xf>
    <xf numFmtId="0" fontId="5" fillId="7" borderId="1" xfId="0" applyFont="1" applyFill="1" applyBorder="1" applyAlignment="1">
      <alignment horizontal="center" vertical="center"/>
    </xf>
    <xf numFmtId="0" fontId="10" fillId="0" borderId="1" xfId="0" applyFont="1" applyBorder="1" applyAlignment="1">
      <alignment horizontal="center" vertical="center"/>
    </xf>
    <xf numFmtId="0" fontId="0" fillId="0" borderId="0" xfId="0" pivotButton="1"/>
    <xf numFmtId="0" fontId="0" fillId="0" borderId="1" xfId="0" applyBorder="1" applyAlignment="1">
      <alignment horizontal="center"/>
    </xf>
    <xf numFmtId="0" fontId="0" fillId="0" borderId="0" xfId="0" applyAlignment="1">
      <alignment horizontal="center"/>
    </xf>
    <xf numFmtId="164" fontId="0" fillId="0" borderId="0" xfId="0" applyNumberFormat="1"/>
    <xf numFmtId="0" fontId="0" fillId="9" borderId="0" xfId="0" applyFill="1" applyAlignment="1">
      <alignment horizontal="left"/>
    </xf>
    <xf numFmtId="0" fontId="0" fillId="9" borderId="0" xfId="0" applyFill="1"/>
    <xf numFmtId="1" fontId="0" fillId="9" borderId="0" xfId="0" applyNumberFormat="1" applyFill="1" applyAlignment="1">
      <alignment horizontal="left"/>
    </xf>
    <xf numFmtId="1" fontId="0" fillId="9" borderId="0" xfId="0" applyNumberFormat="1" applyFill="1"/>
    <xf numFmtId="164" fontId="0" fillId="9" borderId="0" xfId="0" applyNumberFormat="1" applyFill="1" applyAlignment="1">
      <alignment horizontal="left"/>
    </xf>
    <xf numFmtId="164" fontId="0" fillId="9" borderId="0" xfId="0" applyNumberFormat="1" applyFill="1"/>
    <xf numFmtId="1" fontId="13" fillId="0" borderId="0" xfId="0" applyNumberFormat="1" applyFont="1" applyAlignment="1">
      <alignment horizontal="left" vertical="center"/>
    </xf>
    <xf numFmtId="0" fontId="7" fillId="0" borderId="0" xfId="0" applyFont="1"/>
    <xf numFmtId="0" fontId="0" fillId="0" borderId="0" xfId="0" applyAlignment="1">
      <alignment vertical="center" wrapText="1"/>
    </xf>
    <xf numFmtId="0" fontId="14" fillId="0" borderId="0" xfId="0" applyFont="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0" xfId="0" applyFont="1" applyAlignment="1">
      <alignment wrapText="1"/>
    </xf>
    <xf numFmtId="164" fontId="0" fillId="3" borderId="1" xfId="0" applyNumberFormat="1" applyFill="1" applyBorder="1" applyAlignment="1">
      <alignment horizontal="right" vertical="center" wrapText="1"/>
    </xf>
    <xf numFmtId="0" fontId="0" fillId="0" borderId="0" xfId="0" applyAlignment="1">
      <alignment horizontal="right"/>
    </xf>
    <xf numFmtId="165" fontId="0" fillId="3" borderId="1" xfId="0" applyNumberFormat="1" applyFill="1" applyBorder="1" applyAlignment="1">
      <alignment horizontal="right" vertical="center" wrapText="1"/>
    </xf>
    <xf numFmtId="1" fontId="4" fillId="2" borderId="1" xfId="0" applyNumberFormat="1" applyFont="1" applyFill="1" applyBorder="1" applyAlignment="1">
      <alignment horizontal="center" vertical="center" wrapText="1"/>
    </xf>
    <xf numFmtId="0" fontId="5" fillId="0" borderId="0" xfId="0" applyFont="1" applyAlignment="1">
      <alignment vertical="center"/>
    </xf>
    <xf numFmtId="0" fontId="12" fillId="0" borderId="0" xfId="0" applyFont="1" applyAlignment="1">
      <alignment horizontal="left"/>
    </xf>
    <xf numFmtId="165" fontId="0" fillId="0" borderId="0" xfId="0" applyNumberFormat="1"/>
    <xf numFmtId="165" fontId="0" fillId="0" borderId="0" xfId="0" applyNumberFormat="1" applyAlignment="1">
      <alignment horizontal="left"/>
    </xf>
    <xf numFmtId="0" fontId="10" fillId="0" borderId="0" xfId="0" applyFont="1"/>
    <xf numFmtId="1" fontId="3" fillId="0" borderId="0" xfId="0" applyNumberFormat="1" applyFont="1" applyAlignment="1">
      <alignment horizontal="left"/>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10" fillId="8" borderId="1" xfId="0" applyFont="1" applyFill="1" applyBorder="1" applyAlignment="1">
      <alignment horizontal="center" vertical="center"/>
    </xf>
    <xf numFmtId="166" fontId="3" fillId="0" borderId="0" xfId="0" applyNumberFormat="1" applyFont="1" applyAlignment="1">
      <alignment horizontal="center" vertical="center"/>
    </xf>
    <xf numFmtId="0" fontId="10" fillId="0" borderId="0" xfId="0" applyFont="1" applyAlignment="1">
      <alignment horizontal="center" vertical="center"/>
    </xf>
    <xf numFmtId="0" fontId="3" fillId="0" borderId="1" xfId="0" applyFont="1" applyBorder="1" applyAlignment="1">
      <alignment horizontal="left" vertical="center" wrapText="1"/>
    </xf>
    <xf numFmtId="0" fontId="0" fillId="3" borderId="1" xfId="0" applyFill="1" applyBorder="1" applyAlignment="1">
      <alignment horizontal="center"/>
    </xf>
    <xf numFmtId="0" fontId="0" fillId="3" borderId="1" xfId="0" applyFill="1" applyBorder="1" applyAlignment="1">
      <alignment horizontal="center" vertical="center"/>
    </xf>
    <xf numFmtId="9" fontId="0" fillId="0" borderId="0" xfId="1" applyFont="1"/>
    <xf numFmtId="0" fontId="0" fillId="0" borderId="0" xfId="0" pivotButton="1" applyAlignment="1">
      <alignment vertical="top" wrapText="1"/>
    </xf>
    <xf numFmtId="0" fontId="0" fillId="0" borderId="0" xfId="0" applyAlignment="1">
      <alignment vertical="top" wrapText="1"/>
    </xf>
    <xf numFmtId="0" fontId="7" fillId="6" borderId="11" xfId="0" applyFont="1" applyFill="1" applyBorder="1" applyAlignment="1">
      <alignment vertical="top" wrapText="1"/>
    </xf>
    <xf numFmtId="0" fontId="0" fillId="11" borderId="0" xfId="0" applyFill="1"/>
    <xf numFmtId="0" fontId="10" fillId="0" borderId="14" xfId="0" applyFont="1" applyBorder="1" applyAlignment="1">
      <alignment vertical="center"/>
    </xf>
    <xf numFmtId="0" fontId="10" fillId="0" borderId="14" xfId="0" applyFont="1" applyBorder="1" applyAlignment="1">
      <alignment horizontal="center" vertical="center"/>
    </xf>
    <xf numFmtId="0" fontId="3" fillId="0" borderId="14" xfId="0" applyFont="1" applyBorder="1" applyAlignment="1">
      <alignment horizontal="center" vertical="center"/>
    </xf>
    <xf numFmtId="9" fontId="3" fillId="0" borderId="0" xfId="0" applyNumberFormat="1" applyFont="1" applyAlignment="1">
      <alignment horizontal="center" vertical="center"/>
    </xf>
    <xf numFmtId="0" fontId="10" fillId="0" borderId="0" xfId="1" applyNumberFormat="1" applyFont="1" applyFill="1" applyBorder="1" applyAlignment="1">
      <alignment horizontal="center" vertical="center"/>
    </xf>
    <xf numFmtId="9" fontId="3" fillId="0" borderId="0" xfId="1" applyFont="1" applyFill="1" applyBorder="1" applyAlignment="1">
      <alignment horizontal="center" vertical="center"/>
    </xf>
    <xf numFmtId="0" fontId="10" fillId="0" borderId="15" xfId="0" applyFont="1" applyBorder="1" applyAlignment="1">
      <alignment horizontal="center" vertical="center"/>
    </xf>
    <xf numFmtId="0" fontId="3" fillId="0" borderId="14" xfId="0" applyFont="1" applyBorder="1" applyAlignment="1">
      <alignment horizontal="center"/>
    </xf>
    <xf numFmtId="0" fontId="3" fillId="0" borderId="0" xfId="0" applyFont="1" applyAlignment="1">
      <alignment horizontal="center"/>
    </xf>
    <xf numFmtId="0" fontId="3" fillId="0" borderId="15" xfId="0" applyFont="1" applyBorder="1" applyAlignment="1">
      <alignment horizontal="center"/>
    </xf>
    <xf numFmtId="9" fontId="3" fillId="0" borderId="0" xfId="1" applyFont="1" applyFill="1" applyAlignment="1">
      <alignment horizontal="center"/>
    </xf>
    <xf numFmtId="0" fontId="3" fillId="10" borderId="16" xfId="0" applyFont="1" applyFill="1" applyBorder="1" applyAlignment="1">
      <alignment horizontal="center" vertical="center"/>
    </xf>
    <xf numFmtId="9" fontId="3" fillId="0" borderId="7" xfId="1" applyFont="1" applyFill="1" applyBorder="1" applyAlignment="1">
      <alignment horizontal="center" vertical="center"/>
    </xf>
    <xf numFmtId="9" fontId="3" fillId="0" borderId="10" xfId="1" applyFont="1" applyFill="1" applyBorder="1" applyAlignment="1">
      <alignment horizontal="center" vertical="center"/>
    </xf>
    <xf numFmtId="0" fontId="3" fillId="0" borderId="15" xfId="0" applyFont="1" applyBorder="1" applyAlignment="1">
      <alignment horizontal="center" vertical="center"/>
    </xf>
    <xf numFmtId="1" fontId="3" fillId="0" borderId="0" xfId="0" applyNumberFormat="1" applyFont="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166" fontId="3" fillId="0" borderId="9" xfId="0" applyNumberFormat="1" applyFont="1" applyBorder="1" applyAlignment="1">
      <alignment horizontal="center" vertical="center"/>
    </xf>
    <xf numFmtId="0" fontId="0" fillId="0" borderId="7" xfId="0" applyBorder="1" applyAlignment="1">
      <alignment horizontal="center"/>
    </xf>
    <xf numFmtId="0" fontId="0" fillId="0" borderId="10" xfId="0" applyBorder="1" applyAlignment="1">
      <alignment horizontal="center"/>
    </xf>
    <xf numFmtId="0" fontId="3" fillId="10" borderId="16" xfId="0" applyFont="1" applyFill="1" applyBorder="1" applyAlignment="1">
      <alignment horizontal="center"/>
    </xf>
    <xf numFmtId="0" fontId="3" fillId="6" borderId="16" xfId="0" applyFont="1" applyFill="1" applyBorder="1" applyAlignment="1">
      <alignment horizontal="center" vertical="center"/>
    </xf>
    <xf numFmtId="0" fontId="10" fillId="0" borderId="0" xfId="0" applyFont="1" applyAlignment="1">
      <alignment horizontal="center" vertical="center" wrapText="1"/>
    </xf>
    <xf numFmtId="0" fontId="10" fillId="0" borderId="7" xfId="0" applyFont="1" applyBorder="1" applyAlignment="1">
      <alignment horizontal="center" vertical="center" wrapText="1"/>
    </xf>
    <xf numFmtId="0" fontId="3" fillId="0" borderId="0" xfId="1" applyNumberFormat="1" applyFont="1" applyFill="1" applyBorder="1" applyAlignment="1">
      <alignment horizontal="center" vertical="center"/>
    </xf>
    <xf numFmtId="9" fontId="3" fillId="0" borderId="10" xfId="0" applyNumberFormat="1" applyFont="1" applyBorder="1" applyAlignment="1">
      <alignment horizontal="center" vertical="center"/>
    </xf>
    <xf numFmtId="0" fontId="3" fillId="0" borderId="9" xfId="1" applyNumberFormat="1" applyFont="1" applyFill="1" applyBorder="1" applyAlignment="1">
      <alignment horizontal="center" vertical="center"/>
    </xf>
    <xf numFmtId="0" fontId="10" fillId="0" borderId="6" xfId="0" applyFont="1" applyBorder="1" applyAlignment="1">
      <alignment horizontal="center"/>
    </xf>
    <xf numFmtId="0" fontId="10" fillId="0" borderId="7" xfId="0" applyFont="1" applyBorder="1" applyAlignment="1">
      <alignment horizontal="center"/>
    </xf>
    <xf numFmtId="0" fontId="10" fillId="0" borderId="0" xfId="0" applyFont="1" applyAlignment="1">
      <alignment horizontal="center"/>
    </xf>
    <xf numFmtId="0" fontId="3" fillId="0" borderId="6" xfId="0" applyFont="1" applyBorder="1" applyAlignment="1">
      <alignment horizontal="center"/>
    </xf>
    <xf numFmtId="9" fontId="3" fillId="0" borderId="7" xfId="1" applyFont="1" applyFill="1" applyBorder="1" applyAlignment="1">
      <alignment horizontal="center"/>
    </xf>
    <xf numFmtId="0" fontId="3" fillId="0" borderId="8" xfId="0" applyFont="1" applyBorder="1" applyAlignment="1">
      <alignment horizontal="center"/>
    </xf>
    <xf numFmtId="9" fontId="3" fillId="0" borderId="10" xfId="1" applyFont="1" applyFill="1" applyBorder="1" applyAlignment="1">
      <alignment horizontal="center"/>
    </xf>
    <xf numFmtId="0" fontId="3" fillId="0" borderId="9" xfId="0" applyFont="1" applyBorder="1" applyAlignment="1">
      <alignment horizontal="center"/>
    </xf>
    <xf numFmtId="9" fontId="10" fillId="0" borderId="7" xfId="1" applyFont="1" applyFill="1" applyBorder="1" applyAlignment="1">
      <alignment horizont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3" fillId="0" borderId="0" xfId="1" applyNumberFormat="1" applyFont="1" applyFill="1" applyBorder="1" applyAlignment="1">
      <alignment horizontal="center"/>
    </xf>
    <xf numFmtId="0" fontId="3" fillId="0" borderId="9" xfId="1" applyNumberFormat="1" applyFont="1" applyFill="1" applyBorder="1" applyAlignment="1">
      <alignment horizontal="center"/>
    </xf>
    <xf numFmtId="9" fontId="10" fillId="0" borderId="0" xfId="1" applyFont="1" applyFill="1" applyBorder="1" applyAlignment="1">
      <alignment horizontal="center" vertical="center"/>
    </xf>
    <xf numFmtId="0" fontId="15" fillId="8" borderId="1" xfId="0" applyFont="1" applyFill="1" applyBorder="1" applyAlignment="1">
      <alignment horizontal="center" vertical="center"/>
    </xf>
    <xf numFmtId="0" fontId="17" fillId="0" borderId="0" xfId="0" applyFont="1"/>
    <xf numFmtId="0" fontId="18" fillId="0" borderId="0" xfId="0" applyFont="1"/>
    <xf numFmtId="0" fontId="19" fillId="0" borderId="0" xfId="0" applyFont="1"/>
    <xf numFmtId="1" fontId="20" fillId="8" borderId="1" xfId="0" applyNumberFormat="1" applyFont="1" applyFill="1" applyBorder="1" applyAlignment="1">
      <alignment horizontal="center" vertical="center"/>
    </xf>
    <xf numFmtId="1" fontId="0" fillId="0" borderId="0" xfId="0" applyNumberFormat="1" applyAlignment="1">
      <alignment horizontal="left" indent="2"/>
    </xf>
    <xf numFmtId="9" fontId="0" fillId="0" borderId="0" xfId="0" applyNumberFormat="1"/>
    <xf numFmtId="1" fontId="0" fillId="11" borderId="0" xfId="0" applyNumberFormat="1" applyFill="1"/>
    <xf numFmtId="9" fontId="0" fillId="11" borderId="0" xfId="0" applyNumberFormat="1" applyFill="1"/>
    <xf numFmtId="0" fontId="0" fillId="11" borderId="0" xfId="0" applyFill="1" applyAlignment="1">
      <alignment horizontal="left"/>
    </xf>
    <xf numFmtId="167" fontId="0" fillId="0" borderId="0" xfId="0" applyNumberFormat="1" applyAlignment="1">
      <alignment horizontal="center" vertical="center" wrapText="1"/>
    </xf>
    <xf numFmtId="164" fontId="0" fillId="0" borderId="0" xfId="0" applyNumberFormat="1" applyAlignment="1">
      <alignment horizontal="center" vertical="center" wrapText="1"/>
    </xf>
    <xf numFmtId="10" fontId="21" fillId="0" borderId="0" xfId="0" applyNumberFormat="1" applyFont="1" applyAlignment="1">
      <alignment horizontal="center" vertical="center" wrapText="1"/>
    </xf>
    <xf numFmtId="10" fontId="22" fillId="0" borderId="0" xfId="0" applyNumberFormat="1" applyFont="1" applyAlignment="1">
      <alignment horizontal="center" vertical="center" wrapText="1"/>
    </xf>
    <xf numFmtId="167"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xf numFmtId="164" fontId="0" fillId="0" borderId="1" xfId="0" applyNumberFormat="1" applyBorder="1"/>
    <xf numFmtId="0" fontId="10" fillId="0" borderId="1" xfId="0" applyFont="1" applyBorder="1" applyAlignment="1">
      <alignment horizontal="center"/>
    </xf>
    <xf numFmtId="0" fontId="18" fillId="11" borderId="3" xfId="0" applyFont="1" applyFill="1" applyBorder="1"/>
    <xf numFmtId="0" fontId="0" fillId="11" borderId="4" xfId="0" applyFill="1" applyBorder="1"/>
    <xf numFmtId="0" fontId="0" fillId="11" borderId="5" xfId="0" applyFill="1" applyBorder="1"/>
    <xf numFmtId="0" fontId="0" fillId="11" borderId="6" xfId="0" applyFill="1" applyBorder="1"/>
    <xf numFmtId="0" fontId="0" fillId="11" borderId="7" xfId="0" applyFill="1" applyBorder="1"/>
    <xf numFmtId="0" fontId="18" fillId="11" borderId="6" xfId="0" applyFont="1" applyFill="1" applyBorder="1"/>
    <xf numFmtId="0" fontId="0" fillId="11" borderId="8" xfId="0" applyFill="1" applyBorder="1"/>
    <xf numFmtId="0" fontId="0" fillId="11" borderId="9" xfId="0" applyFill="1" applyBorder="1"/>
    <xf numFmtId="0" fontId="0" fillId="11" borderId="10" xfId="0" applyFill="1" applyBorder="1"/>
    <xf numFmtId="0" fontId="7" fillId="8" borderId="1"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0" fillId="0" borderId="1" xfId="0" applyBorder="1" applyAlignment="1">
      <alignment horizontal="left"/>
    </xf>
    <xf numFmtId="0" fontId="10" fillId="0" borderId="1" xfId="0" applyFont="1" applyBorder="1" applyAlignment="1">
      <alignment horizontal="center" vertical="center"/>
    </xf>
    <xf numFmtId="0" fontId="0" fillId="0" borderId="2"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11" fillId="0" borderId="1" xfId="2" applyFont="1" applyBorder="1" applyAlignment="1">
      <alignment horizontal="left" vertical="center" wrapText="1"/>
    </xf>
    <xf numFmtId="0" fontId="7" fillId="8" borderId="2" xfId="0" applyFont="1" applyFill="1" applyBorder="1" applyAlignment="1">
      <alignment horizontal="center" vertical="center"/>
    </xf>
    <xf numFmtId="0" fontId="7" fillId="8" borderId="12" xfId="0" applyFont="1" applyFill="1" applyBorder="1" applyAlignment="1">
      <alignment horizontal="center" vertical="center"/>
    </xf>
    <xf numFmtId="0" fontId="7" fillId="8" borderId="13" xfId="0" applyFont="1" applyFill="1" applyBorder="1" applyAlignment="1">
      <alignment horizontal="center" vertical="center"/>
    </xf>
    <xf numFmtId="0" fontId="7" fillId="0" borderId="1"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10" fillId="8" borderId="1" xfId="0" applyFont="1" applyFill="1" applyBorder="1" applyAlignment="1">
      <alignment horizontal="center" vertical="center"/>
    </xf>
    <xf numFmtId="0" fontId="10" fillId="11" borderId="3" xfId="0" applyFont="1" applyFill="1" applyBorder="1" applyAlignment="1">
      <alignment horizontal="left" vertical="top" wrapText="1"/>
    </xf>
    <xf numFmtId="0" fontId="10" fillId="11" borderId="4" xfId="0" applyFont="1" applyFill="1" applyBorder="1" applyAlignment="1">
      <alignment horizontal="left" vertical="top" wrapText="1"/>
    </xf>
    <xf numFmtId="0" fontId="10" fillId="11" borderId="5" xfId="0" applyFont="1" applyFill="1" applyBorder="1" applyAlignment="1">
      <alignment horizontal="left" vertical="top" wrapText="1"/>
    </xf>
    <xf numFmtId="0" fontId="10" fillId="11" borderId="6" xfId="0" applyFont="1" applyFill="1" applyBorder="1" applyAlignment="1">
      <alignment horizontal="left" vertical="top" wrapText="1"/>
    </xf>
    <xf numFmtId="0" fontId="10" fillId="11" borderId="0" xfId="0" applyFont="1" applyFill="1" applyAlignment="1">
      <alignment horizontal="left" vertical="top" wrapText="1"/>
    </xf>
    <xf numFmtId="0" fontId="10" fillId="11" borderId="7" xfId="0" applyFont="1" applyFill="1" applyBorder="1" applyAlignment="1">
      <alignment horizontal="left" vertical="top" wrapText="1"/>
    </xf>
    <xf numFmtId="0" fontId="10" fillId="11" borderId="8" xfId="0" applyFont="1" applyFill="1" applyBorder="1" applyAlignment="1">
      <alignment horizontal="left" vertical="top" wrapText="1"/>
    </xf>
    <xf numFmtId="0" fontId="10" fillId="11" borderId="9" xfId="0" applyFont="1" applyFill="1" applyBorder="1" applyAlignment="1">
      <alignment horizontal="left" vertical="top" wrapText="1"/>
    </xf>
    <xf numFmtId="0" fontId="10" fillId="11" borderId="10" xfId="0" applyFont="1" applyFill="1" applyBorder="1" applyAlignment="1">
      <alignment horizontal="left" vertical="top" wrapText="1"/>
    </xf>
    <xf numFmtId="0" fontId="10" fillId="0" borderId="2"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1" fontId="15" fillId="8" borderId="1" xfId="0" applyNumberFormat="1" applyFont="1" applyFill="1" applyBorder="1" applyAlignment="1">
      <alignment horizontal="center" vertical="center"/>
    </xf>
    <xf numFmtId="0" fontId="10" fillId="12" borderId="0" xfId="0" applyFont="1" applyFill="1" applyAlignment="1">
      <alignment horizontal="center" vertical="center"/>
    </xf>
    <xf numFmtId="0" fontId="10" fillId="12" borderId="7" xfId="0" applyFont="1" applyFill="1" applyBorder="1" applyAlignment="1">
      <alignment horizontal="center" vertical="center"/>
    </xf>
    <xf numFmtId="0" fontId="10" fillId="13" borderId="0" xfId="0" applyFont="1" applyFill="1" applyAlignment="1">
      <alignment horizontal="center"/>
    </xf>
    <xf numFmtId="0" fontId="10" fillId="13" borderId="7" xfId="0" applyFont="1" applyFill="1" applyBorder="1" applyAlignment="1">
      <alignment horizontal="center"/>
    </xf>
    <xf numFmtId="0" fontId="10" fillId="0" borderId="2" xfId="0" applyFont="1" applyBorder="1" applyAlignment="1">
      <alignment horizontal="center"/>
    </xf>
    <xf numFmtId="0" fontId="10" fillId="0" borderId="12" xfId="0" applyFont="1" applyBorder="1" applyAlignment="1">
      <alignment horizontal="center"/>
    </xf>
    <xf numFmtId="0" fontId="10" fillId="0" borderId="13" xfId="0" applyFont="1" applyBorder="1" applyAlignment="1">
      <alignment horizontal="center"/>
    </xf>
    <xf numFmtId="0" fontId="15" fillId="8" borderId="1" xfId="0" applyFont="1" applyFill="1" applyBorder="1" applyAlignment="1">
      <alignment horizontal="center" vertical="center"/>
    </xf>
    <xf numFmtId="1" fontId="15" fillId="8" borderId="1" xfId="0" applyNumberFormat="1" applyFont="1" applyFill="1" applyBorder="1" applyAlignment="1">
      <alignment horizontal="center" vertical="center" wrapText="1"/>
    </xf>
    <xf numFmtId="0" fontId="3" fillId="11" borderId="1" xfId="0" applyFont="1" applyFill="1" applyBorder="1" applyAlignment="1">
      <alignment horizontal="center" vertical="center" wrapText="1"/>
    </xf>
    <xf numFmtId="1" fontId="15" fillId="8" borderId="2" xfId="0" applyNumberFormat="1" applyFont="1" applyFill="1" applyBorder="1" applyAlignment="1">
      <alignment horizontal="center" vertical="center"/>
    </xf>
    <xf numFmtId="1" fontId="15" fillId="8" borderId="12" xfId="0" applyNumberFormat="1" applyFont="1" applyFill="1" applyBorder="1" applyAlignment="1">
      <alignment horizontal="center" vertical="center"/>
    </xf>
    <xf numFmtId="1" fontId="15" fillId="8" borderId="13" xfId="0" applyNumberFormat="1" applyFont="1" applyFill="1" applyBorder="1" applyAlignment="1">
      <alignment horizontal="center" vertical="center"/>
    </xf>
    <xf numFmtId="0" fontId="16" fillId="0" borderId="0" xfId="0" applyFont="1" applyAlignment="1">
      <alignment horizontal="center" vertical="center"/>
    </xf>
    <xf numFmtId="0" fontId="3" fillId="11" borderId="3"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3" fillId="11" borderId="0" xfId="0" applyFont="1" applyFill="1" applyAlignment="1">
      <alignment horizontal="center" vertical="center" wrapText="1"/>
    </xf>
    <xf numFmtId="0" fontId="3" fillId="11" borderId="7" xfId="0" applyFont="1" applyFill="1" applyBorder="1" applyAlignment="1">
      <alignment horizontal="center" vertical="center" wrapText="1"/>
    </xf>
    <xf numFmtId="0" fontId="3" fillId="11" borderId="8" xfId="0" applyFont="1" applyFill="1" applyBorder="1" applyAlignment="1">
      <alignment horizontal="center" vertical="center" wrapText="1"/>
    </xf>
    <xf numFmtId="0" fontId="3" fillId="11" borderId="9" xfId="0" applyFont="1" applyFill="1" applyBorder="1" applyAlignment="1">
      <alignment horizontal="center" vertical="center" wrapText="1"/>
    </xf>
    <xf numFmtId="0" fontId="3" fillId="11" borderId="10" xfId="0" applyFont="1" applyFill="1" applyBorder="1" applyAlignment="1">
      <alignment horizontal="center" vertical="center" wrapText="1"/>
    </xf>
    <xf numFmtId="1" fontId="20" fillId="8" borderId="1" xfId="0" applyNumberFormat="1" applyFont="1" applyFill="1" applyBorder="1" applyAlignment="1">
      <alignment horizontal="center" vertical="center"/>
    </xf>
    <xf numFmtId="0" fontId="0" fillId="11" borderId="15" xfId="0" applyFill="1" applyBorder="1" applyAlignment="1">
      <alignment horizontal="center"/>
    </xf>
    <xf numFmtId="0" fontId="0" fillId="11" borderId="14" xfId="0" applyFill="1" applyBorder="1" applyAlignment="1">
      <alignment horizontal="center"/>
    </xf>
    <xf numFmtId="0" fontId="0" fillId="11" borderId="16" xfId="0" applyFill="1" applyBorder="1" applyAlignment="1">
      <alignment horizontal="center"/>
    </xf>
    <xf numFmtId="0" fontId="2" fillId="11" borderId="15" xfId="0" applyFont="1" applyFill="1" applyBorder="1" applyAlignment="1">
      <alignment horizontal="left" vertical="top" wrapText="1"/>
    </xf>
    <xf numFmtId="0" fontId="2" fillId="11" borderId="14" xfId="0" applyFont="1" applyFill="1" applyBorder="1" applyAlignment="1">
      <alignment horizontal="left" vertical="top" wrapText="1"/>
    </xf>
    <xf numFmtId="0" fontId="2" fillId="11" borderId="16" xfId="0" applyFont="1" applyFill="1" applyBorder="1" applyAlignment="1">
      <alignment horizontal="left" vertical="top" wrapText="1"/>
    </xf>
    <xf numFmtId="0" fontId="2" fillId="11" borderId="1" xfId="0" applyFont="1" applyFill="1" applyBorder="1" applyAlignment="1">
      <alignment horizontal="left" vertical="center" wrapText="1"/>
    </xf>
    <xf numFmtId="0" fontId="2" fillId="11" borderId="3" xfId="0" applyFont="1" applyFill="1" applyBorder="1" applyAlignment="1">
      <alignment horizontal="left" vertical="center" wrapText="1"/>
    </xf>
    <xf numFmtId="0" fontId="2" fillId="11" borderId="4" xfId="0" applyFont="1" applyFill="1" applyBorder="1" applyAlignment="1">
      <alignment horizontal="left" vertical="center" wrapText="1"/>
    </xf>
    <xf numFmtId="0" fontId="2" fillId="11" borderId="5" xfId="0" applyFont="1" applyFill="1" applyBorder="1" applyAlignment="1">
      <alignment horizontal="left" vertical="center" wrapText="1"/>
    </xf>
    <xf numFmtId="0" fontId="2" fillId="11" borderId="6" xfId="0" applyFont="1" applyFill="1" applyBorder="1" applyAlignment="1">
      <alignment horizontal="left" vertical="center" wrapText="1"/>
    </xf>
    <xf numFmtId="0" fontId="2" fillId="11" borderId="0" xfId="0" applyFont="1" applyFill="1" applyAlignment="1">
      <alignment horizontal="left" vertical="center" wrapText="1"/>
    </xf>
    <xf numFmtId="0" fontId="2" fillId="11" borderId="7" xfId="0" applyFont="1" applyFill="1" applyBorder="1" applyAlignment="1">
      <alignment horizontal="left" vertical="center" wrapText="1"/>
    </xf>
    <xf numFmtId="0" fontId="2" fillId="11" borderId="8" xfId="0" applyFont="1" applyFill="1" applyBorder="1" applyAlignment="1">
      <alignment horizontal="left" vertical="center" wrapText="1"/>
    </xf>
    <xf numFmtId="0" fontId="2" fillId="11" borderId="9" xfId="0" applyFont="1" applyFill="1" applyBorder="1" applyAlignment="1">
      <alignment horizontal="left" vertical="center" wrapText="1"/>
    </xf>
    <xf numFmtId="0" fontId="2" fillId="11" borderId="10" xfId="0" applyFont="1" applyFill="1" applyBorder="1" applyAlignment="1">
      <alignment horizontal="left" vertical="center" wrapText="1"/>
    </xf>
    <xf numFmtId="0" fontId="20" fillId="8" borderId="2" xfId="0" applyFont="1" applyFill="1" applyBorder="1" applyAlignment="1">
      <alignment horizontal="center" vertical="center"/>
    </xf>
    <xf numFmtId="0" fontId="20" fillId="8" borderId="12" xfId="0" applyFont="1" applyFill="1" applyBorder="1" applyAlignment="1">
      <alignment horizontal="center" vertical="center"/>
    </xf>
    <xf numFmtId="0" fontId="20" fillId="8" borderId="13" xfId="0" applyFont="1" applyFill="1" applyBorder="1" applyAlignment="1">
      <alignment horizontal="center" vertical="center"/>
    </xf>
  </cellXfs>
  <cellStyles count="3">
    <cellStyle name="Normal" xfId="0" builtinId="0"/>
    <cellStyle name="Normal 2" xfId="2" xr:uid="{698C22E7-F41D-9E45-BC60-CAAB6C892C12}"/>
    <cellStyle name="Per cent" xfId="1" builtinId="5"/>
  </cellStyles>
  <dxfs count="69">
    <dxf>
      <alignment wrapText="1"/>
    </dxf>
    <dxf>
      <alignment wrapText="1"/>
    </dxf>
    <dxf>
      <alignment vertical="top"/>
    </dxf>
    <dxf>
      <alignment vertical="top"/>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13" formatCode="0%"/>
    </dxf>
    <dxf>
      <alignment wrapText="1"/>
    </dxf>
    <dxf>
      <alignment wrapText="1"/>
    </dxf>
    <dxf>
      <alignment vertical="top"/>
    </dxf>
    <dxf>
      <alignment vertical="top"/>
    </dxf>
    <dxf>
      <alignment vertical="top"/>
    </dxf>
    <dxf>
      <alignment vertical="top"/>
    </dxf>
    <dxf>
      <alignment wrapText="1"/>
    </dxf>
    <dxf>
      <alignment wrapText="1"/>
    </dxf>
    <dxf>
      <alignment wrapText="1"/>
    </dxf>
    <dxf>
      <alignment wrapText="1"/>
    </dxf>
    <dxf>
      <alignment vertical="top"/>
    </dxf>
    <dxf>
      <alignment vertical="top"/>
    </dxf>
    <dxf>
      <alignment wrapText="1"/>
    </dxf>
    <dxf>
      <alignment wrapText="1"/>
    </dxf>
    <dxf>
      <alignment vertical="top"/>
    </dxf>
    <dxf>
      <alignment vertical="top"/>
    </dxf>
    <dxf>
      <alignment wrapText="1"/>
    </dxf>
    <dxf>
      <alignment wrapText="1"/>
    </dxf>
    <dxf>
      <alignment vertical="top"/>
    </dxf>
    <dxf>
      <alignment vertical="top"/>
    </dxf>
    <dxf>
      <alignment wrapText="1"/>
    </dxf>
    <dxf>
      <alignment wrapText="1"/>
    </dxf>
    <dxf>
      <alignment vertical="top"/>
    </dxf>
    <dxf>
      <alignment vertical="top"/>
    </dxf>
    <dxf>
      <alignment wrapText="1"/>
    </dxf>
    <dxf>
      <alignment wrapText="1"/>
    </dxf>
    <dxf>
      <alignment vertical="top"/>
    </dxf>
    <dxf>
      <alignment vertical="top"/>
    </dxf>
    <dxf>
      <alignment wrapText="1"/>
    </dxf>
    <dxf>
      <alignment wrapText="1"/>
    </dxf>
    <dxf>
      <alignment vertical="top"/>
    </dxf>
    <dxf>
      <alignment vertical="top"/>
    </dxf>
    <dxf>
      <alignment wrapText="1"/>
    </dxf>
    <dxf>
      <alignment wrapText="1"/>
    </dxf>
    <dxf>
      <alignment vertical="top"/>
    </dxf>
    <dxf>
      <alignment vertical="top"/>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FFD0C9"/>
      <color rgb="FFFF8884"/>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pivotCacheDefinition" Target="pivotCache/pivotCacheDefinition27.xml"/><Relationship Id="rId47" Type="http://schemas.openxmlformats.org/officeDocument/2006/relationships/pivotCacheDefinition" Target="pivotCache/pivotCacheDefinition32.xml"/><Relationship Id="rId63" Type="http://schemas.openxmlformats.org/officeDocument/2006/relationships/pivotCacheDefinition" Target="pivotCache/pivotCacheDefinition48.xml"/><Relationship Id="rId68" Type="http://schemas.microsoft.com/office/2007/relationships/slicerCache" Target="slicerCaches/slicerCache4.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40" Type="http://schemas.openxmlformats.org/officeDocument/2006/relationships/pivotCacheDefinition" Target="pivotCache/pivotCacheDefinition25.xml"/><Relationship Id="rId45" Type="http://schemas.openxmlformats.org/officeDocument/2006/relationships/pivotCacheDefinition" Target="pivotCache/pivotCacheDefinition30.xml"/><Relationship Id="rId53" Type="http://schemas.openxmlformats.org/officeDocument/2006/relationships/pivotCacheDefinition" Target="pivotCache/pivotCacheDefinition38.xml"/><Relationship Id="rId58" Type="http://schemas.openxmlformats.org/officeDocument/2006/relationships/pivotCacheDefinition" Target="pivotCache/pivotCacheDefinition43.xml"/><Relationship Id="rId66" Type="http://schemas.microsoft.com/office/2007/relationships/slicerCache" Target="slicerCaches/slicerCache2.xml"/><Relationship Id="rId5" Type="http://schemas.openxmlformats.org/officeDocument/2006/relationships/worksheet" Target="worksheets/sheet5.xml"/><Relationship Id="rId61" Type="http://schemas.openxmlformats.org/officeDocument/2006/relationships/pivotCacheDefinition" Target="pivotCache/pivotCacheDefinition46.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openxmlformats.org/officeDocument/2006/relationships/pivotCacheDefinition" Target="pivotCache/pivotCacheDefinition28.xml"/><Relationship Id="rId48" Type="http://schemas.openxmlformats.org/officeDocument/2006/relationships/pivotCacheDefinition" Target="pivotCache/pivotCacheDefinition33.xml"/><Relationship Id="rId56" Type="http://schemas.openxmlformats.org/officeDocument/2006/relationships/pivotCacheDefinition" Target="pivotCache/pivotCacheDefinition41.xml"/><Relationship Id="rId64" Type="http://schemas.openxmlformats.org/officeDocument/2006/relationships/pivotCacheDefinition" Target="pivotCache/pivotCacheDefinition49.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pivotCacheDefinition" Target="pivotCache/pivotCacheDefinition36.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openxmlformats.org/officeDocument/2006/relationships/pivotCacheDefinition" Target="pivotCache/pivotCacheDefinition31.xml"/><Relationship Id="rId59" Type="http://schemas.openxmlformats.org/officeDocument/2006/relationships/pivotCacheDefinition" Target="pivotCache/pivotCacheDefinition44.xml"/><Relationship Id="rId67" Type="http://schemas.microsoft.com/office/2007/relationships/slicerCache" Target="slicerCaches/slicerCache3.xml"/><Relationship Id="rId20" Type="http://schemas.openxmlformats.org/officeDocument/2006/relationships/pivotCacheDefinition" Target="pivotCache/pivotCacheDefinition5.xml"/><Relationship Id="rId41" Type="http://schemas.openxmlformats.org/officeDocument/2006/relationships/pivotCacheDefinition" Target="pivotCache/pivotCacheDefinition26.xml"/><Relationship Id="rId54" Type="http://schemas.openxmlformats.org/officeDocument/2006/relationships/pivotCacheDefinition" Target="pivotCache/pivotCacheDefinition39.xml"/><Relationship Id="rId62" Type="http://schemas.openxmlformats.org/officeDocument/2006/relationships/pivotCacheDefinition" Target="pivotCache/pivotCacheDefinition47.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openxmlformats.org/officeDocument/2006/relationships/pivotCacheDefinition" Target="pivotCache/pivotCacheDefinition34.xml"/><Relationship Id="rId57" Type="http://schemas.openxmlformats.org/officeDocument/2006/relationships/pivotCacheDefinition" Target="pivotCache/pivotCacheDefinition42.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pivotCacheDefinition" Target="pivotCache/pivotCacheDefinition29.xml"/><Relationship Id="rId52" Type="http://schemas.openxmlformats.org/officeDocument/2006/relationships/pivotCacheDefinition" Target="pivotCache/pivotCacheDefinition37.xml"/><Relationship Id="rId60" Type="http://schemas.openxmlformats.org/officeDocument/2006/relationships/pivotCacheDefinition" Target="pivotCache/pivotCacheDefinition45.xml"/><Relationship Id="rId65"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34" Type="http://schemas.openxmlformats.org/officeDocument/2006/relationships/pivotCacheDefinition" Target="pivotCache/pivotCacheDefinition19.xml"/><Relationship Id="rId50" Type="http://schemas.openxmlformats.org/officeDocument/2006/relationships/pivotCacheDefinition" Target="pivotCache/pivotCacheDefinition35.xml"/><Relationship Id="rId55" Type="http://schemas.openxmlformats.org/officeDocument/2006/relationships/pivotCacheDefinition" Target="pivotCache/pivotCacheDefinition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Long-term Oil Price Behavior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lineChart>
        <c:grouping val="standard"/>
        <c:varyColors val="0"/>
        <c:ser>
          <c:idx val="0"/>
          <c:order val="0"/>
          <c:tx>
            <c:strRef>
              <c:f>'14 - Time Series'!$B$1</c:f>
              <c:strCache>
                <c:ptCount val="1"/>
                <c:pt idx="0">
                  <c:v>Avg Oil Price</c:v>
                </c:pt>
              </c:strCache>
            </c:strRef>
          </c:tx>
          <c:spPr>
            <a:ln w="28575" cap="rnd">
              <a:solidFill>
                <a:schemeClr val="accent1"/>
              </a:solidFill>
              <a:round/>
            </a:ln>
            <a:effectLst/>
          </c:spPr>
          <c:marker>
            <c:symbol val="none"/>
          </c:marker>
          <c:cat>
            <c:numRef>
              <c:f>'14 - Time Series'!$A$2:$A$34</c:f>
              <c:numCache>
                <c:formatCode>m/d/yy;@</c:formatCode>
                <c:ptCount val="33"/>
                <c:pt idx="0">
                  <c:v>32142</c:v>
                </c:pt>
                <c:pt idx="1">
                  <c:v>32508</c:v>
                </c:pt>
                <c:pt idx="2">
                  <c:v>32873</c:v>
                </c:pt>
                <c:pt idx="3">
                  <c:v>33238</c:v>
                </c:pt>
                <c:pt idx="4">
                  <c:v>33603</c:v>
                </c:pt>
                <c:pt idx="5">
                  <c:v>33969</c:v>
                </c:pt>
                <c:pt idx="6">
                  <c:v>34334</c:v>
                </c:pt>
                <c:pt idx="7">
                  <c:v>34699</c:v>
                </c:pt>
                <c:pt idx="8">
                  <c:v>35064</c:v>
                </c:pt>
                <c:pt idx="9">
                  <c:v>35430</c:v>
                </c:pt>
                <c:pt idx="10">
                  <c:v>35795</c:v>
                </c:pt>
                <c:pt idx="11">
                  <c:v>36160</c:v>
                </c:pt>
                <c:pt idx="12">
                  <c:v>36525</c:v>
                </c:pt>
                <c:pt idx="13">
                  <c:v>36891</c:v>
                </c:pt>
                <c:pt idx="14">
                  <c:v>37256</c:v>
                </c:pt>
                <c:pt idx="15">
                  <c:v>37621</c:v>
                </c:pt>
                <c:pt idx="16">
                  <c:v>37986</c:v>
                </c:pt>
                <c:pt idx="17">
                  <c:v>38352</c:v>
                </c:pt>
                <c:pt idx="18">
                  <c:v>38717</c:v>
                </c:pt>
                <c:pt idx="19">
                  <c:v>39082</c:v>
                </c:pt>
                <c:pt idx="20">
                  <c:v>39447</c:v>
                </c:pt>
                <c:pt idx="21">
                  <c:v>39813</c:v>
                </c:pt>
                <c:pt idx="22">
                  <c:v>40178</c:v>
                </c:pt>
                <c:pt idx="23">
                  <c:v>40543</c:v>
                </c:pt>
                <c:pt idx="24">
                  <c:v>40908</c:v>
                </c:pt>
                <c:pt idx="25">
                  <c:v>41274</c:v>
                </c:pt>
                <c:pt idx="26">
                  <c:v>41639</c:v>
                </c:pt>
                <c:pt idx="27">
                  <c:v>42004</c:v>
                </c:pt>
                <c:pt idx="28">
                  <c:v>42369</c:v>
                </c:pt>
                <c:pt idx="29">
                  <c:v>42735</c:v>
                </c:pt>
                <c:pt idx="30">
                  <c:v>43100</c:v>
                </c:pt>
                <c:pt idx="31">
                  <c:v>43465</c:v>
                </c:pt>
                <c:pt idx="32">
                  <c:v>43830</c:v>
                </c:pt>
              </c:numCache>
            </c:numRef>
          </c:cat>
          <c:val>
            <c:numRef>
              <c:f>'14 - Time Series'!$B$2:$B$34</c:f>
              <c:numCache>
                <c:formatCode>"$"#\ ##0.00_);[Red]\("$"#\ ##0.00\)</c:formatCode>
                <c:ptCount val="33"/>
                <c:pt idx="0">
                  <c:v>19.2</c:v>
                </c:pt>
                <c:pt idx="1">
                  <c:v>15.97</c:v>
                </c:pt>
                <c:pt idx="2">
                  <c:v>19.64</c:v>
                </c:pt>
                <c:pt idx="3">
                  <c:v>24.53</c:v>
                </c:pt>
                <c:pt idx="4">
                  <c:v>21.54</c:v>
                </c:pt>
                <c:pt idx="5">
                  <c:v>20.58</c:v>
                </c:pt>
                <c:pt idx="6">
                  <c:v>18.43</c:v>
                </c:pt>
                <c:pt idx="7">
                  <c:v>17.2</c:v>
                </c:pt>
                <c:pt idx="8">
                  <c:v>18.43</c:v>
                </c:pt>
                <c:pt idx="9">
                  <c:v>22.12</c:v>
                </c:pt>
                <c:pt idx="10">
                  <c:v>20.61</c:v>
                </c:pt>
                <c:pt idx="11">
                  <c:v>14.42</c:v>
                </c:pt>
                <c:pt idx="12">
                  <c:v>19.350000000000001</c:v>
                </c:pt>
                <c:pt idx="13">
                  <c:v>30.38</c:v>
                </c:pt>
                <c:pt idx="14">
                  <c:v>25.98</c:v>
                </c:pt>
                <c:pt idx="15">
                  <c:v>26.19</c:v>
                </c:pt>
                <c:pt idx="16">
                  <c:v>31.08</c:v>
                </c:pt>
                <c:pt idx="17">
                  <c:v>41.51</c:v>
                </c:pt>
                <c:pt idx="18">
                  <c:v>56.64</c:v>
                </c:pt>
                <c:pt idx="19">
                  <c:v>66.05</c:v>
                </c:pt>
                <c:pt idx="20">
                  <c:v>72.34</c:v>
                </c:pt>
                <c:pt idx="21">
                  <c:v>99.67</c:v>
                </c:pt>
                <c:pt idx="22">
                  <c:v>61.95</c:v>
                </c:pt>
                <c:pt idx="23">
                  <c:v>79.48</c:v>
                </c:pt>
                <c:pt idx="24">
                  <c:v>94.88</c:v>
                </c:pt>
                <c:pt idx="25">
                  <c:v>94.05</c:v>
                </c:pt>
                <c:pt idx="26">
                  <c:v>97.98</c:v>
                </c:pt>
                <c:pt idx="27">
                  <c:v>93.17</c:v>
                </c:pt>
                <c:pt idx="28">
                  <c:v>48.66</c:v>
                </c:pt>
                <c:pt idx="29">
                  <c:v>43.29</c:v>
                </c:pt>
                <c:pt idx="30">
                  <c:v>50.8</c:v>
                </c:pt>
                <c:pt idx="31">
                  <c:v>65.23</c:v>
                </c:pt>
                <c:pt idx="32">
                  <c:v>56.99</c:v>
                </c:pt>
              </c:numCache>
            </c:numRef>
          </c:val>
          <c:smooth val="0"/>
          <c:extLst>
            <c:ext xmlns:c16="http://schemas.microsoft.com/office/drawing/2014/chart" uri="{C3380CC4-5D6E-409C-BE32-E72D297353CC}">
              <c16:uniqueId val="{00000000-A8DA-944F-923A-7C68ABED3C18}"/>
            </c:ext>
          </c:extLst>
        </c:ser>
        <c:ser>
          <c:idx val="1"/>
          <c:order val="1"/>
          <c:tx>
            <c:strRef>
              <c:f>'14 - Time Series'!$C$1</c:f>
              <c:strCache>
                <c:ptCount val="1"/>
                <c:pt idx="0">
                  <c:v> 5 Yr MA</c:v>
                </c:pt>
              </c:strCache>
            </c:strRef>
          </c:tx>
          <c:spPr>
            <a:ln w="28575" cap="rnd">
              <a:solidFill>
                <a:schemeClr val="accent2"/>
              </a:solidFill>
              <a:round/>
            </a:ln>
            <a:effectLst/>
          </c:spPr>
          <c:marker>
            <c:symbol val="none"/>
          </c:marker>
          <c:cat>
            <c:numRef>
              <c:f>'14 - Time Series'!$A$2:$A$34</c:f>
              <c:numCache>
                <c:formatCode>m/d/yy;@</c:formatCode>
                <c:ptCount val="33"/>
                <c:pt idx="0">
                  <c:v>32142</c:v>
                </c:pt>
                <c:pt idx="1">
                  <c:v>32508</c:v>
                </c:pt>
                <c:pt idx="2">
                  <c:v>32873</c:v>
                </c:pt>
                <c:pt idx="3">
                  <c:v>33238</c:v>
                </c:pt>
                <c:pt idx="4">
                  <c:v>33603</c:v>
                </c:pt>
                <c:pt idx="5">
                  <c:v>33969</c:v>
                </c:pt>
                <c:pt idx="6">
                  <c:v>34334</c:v>
                </c:pt>
                <c:pt idx="7">
                  <c:v>34699</c:v>
                </c:pt>
                <c:pt idx="8">
                  <c:v>35064</c:v>
                </c:pt>
                <c:pt idx="9">
                  <c:v>35430</c:v>
                </c:pt>
                <c:pt idx="10">
                  <c:v>35795</c:v>
                </c:pt>
                <c:pt idx="11">
                  <c:v>36160</c:v>
                </c:pt>
                <c:pt idx="12">
                  <c:v>36525</c:v>
                </c:pt>
                <c:pt idx="13">
                  <c:v>36891</c:v>
                </c:pt>
                <c:pt idx="14">
                  <c:v>37256</c:v>
                </c:pt>
                <c:pt idx="15">
                  <c:v>37621</c:v>
                </c:pt>
                <c:pt idx="16">
                  <c:v>37986</c:v>
                </c:pt>
                <c:pt idx="17">
                  <c:v>38352</c:v>
                </c:pt>
                <c:pt idx="18">
                  <c:v>38717</c:v>
                </c:pt>
                <c:pt idx="19">
                  <c:v>39082</c:v>
                </c:pt>
                <c:pt idx="20">
                  <c:v>39447</c:v>
                </c:pt>
                <c:pt idx="21">
                  <c:v>39813</c:v>
                </c:pt>
                <c:pt idx="22">
                  <c:v>40178</c:v>
                </c:pt>
                <c:pt idx="23">
                  <c:v>40543</c:v>
                </c:pt>
                <c:pt idx="24">
                  <c:v>40908</c:v>
                </c:pt>
                <c:pt idx="25">
                  <c:v>41274</c:v>
                </c:pt>
                <c:pt idx="26">
                  <c:v>41639</c:v>
                </c:pt>
                <c:pt idx="27">
                  <c:v>42004</c:v>
                </c:pt>
                <c:pt idx="28">
                  <c:v>42369</c:v>
                </c:pt>
                <c:pt idx="29">
                  <c:v>42735</c:v>
                </c:pt>
                <c:pt idx="30">
                  <c:v>43100</c:v>
                </c:pt>
                <c:pt idx="31">
                  <c:v>43465</c:v>
                </c:pt>
                <c:pt idx="32">
                  <c:v>43830</c:v>
                </c:pt>
              </c:numCache>
            </c:numRef>
          </c:cat>
          <c:val>
            <c:numRef>
              <c:f>'14 - Time Series'!$C$2:$C$34</c:f>
              <c:numCache>
                <c:formatCode>General</c:formatCode>
                <c:ptCount val="33"/>
                <c:pt idx="5" formatCode="&quot;$&quot;#\ ##0.00_);[Red]\(&quot;$&quot;#\ ##0.00\)">
                  <c:v>20.175999999999998</c:v>
                </c:pt>
                <c:pt idx="6" formatCode="&quot;$&quot;#\ ##0.00_);[Red]\(&quot;$&quot;#\ ##0.00\)">
                  <c:v>20.452000000000002</c:v>
                </c:pt>
                <c:pt idx="7" formatCode="&quot;$&quot;#\ ##0.00_);[Red]\(&quot;$&quot;#\ ##0.00\)">
                  <c:v>20.943999999999999</c:v>
                </c:pt>
                <c:pt idx="8" formatCode="&quot;$&quot;#\ ##0.00_);[Red]\(&quot;$&quot;#\ ##0.00\)">
                  <c:v>20.456000000000003</c:v>
                </c:pt>
                <c:pt idx="9" formatCode="&quot;$&quot;#\ ##0.00_);[Red]\(&quot;$&quot;#\ ##0.00\)">
                  <c:v>19.236000000000001</c:v>
                </c:pt>
                <c:pt idx="10" formatCode="&quot;$&quot;#\ ##0.00_);[Red]\(&quot;$&quot;#\ ##0.00\)">
                  <c:v>19.351999999999997</c:v>
                </c:pt>
                <c:pt idx="11" formatCode="&quot;$&quot;#\ ##0.00_);[Red]\(&quot;$&quot;#\ ##0.00\)">
                  <c:v>19.357999999999997</c:v>
                </c:pt>
                <c:pt idx="12" formatCode="&quot;$&quot;#\ ##0.00_);[Red]\(&quot;$&quot;#\ ##0.00\)">
                  <c:v>18.556000000000001</c:v>
                </c:pt>
                <c:pt idx="13" formatCode="&quot;$&quot;#\ ##0.00_);[Red]\(&quot;$&quot;#\ ##0.00\)">
                  <c:v>18.986000000000001</c:v>
                </c:pt>
                <c:pt idx="14" formatCode="&quot;$&quot;#\ ##0.00_);[Red]\(&quot;$&quot;#\ ##0.00\)">
                  <c:v>21.375999999999998</c:v>
                </c:pt>
                <c:pt idx="15" formatCode="&quot;$&quot;#\ ##0.00_);[Red]\(&quot;$&quot;#\ ##0.00\)">
                  <c:v>22.148000000000003</c:v>
                </c:pt>
                <c:pt idx="16" formatCode="&quot;$&quot;#\ ##0.00_);[Red]\(&quot;$&quot;#\ ##0.00\)">
                  <c:v>23.264000000000003</c:v>
                </c:pt>
                <c:pt idx="17" formatCode="&quot;$&quot;#\ ##0.00_);[Red]\(&quot;$&quot;#\ ##0.00\)">
                  <c:v>26.596000000000004</c:v>
                </c:pt>
                <c:pt idx="18" formatCode="&quot;$&quot;#\ ##0.00_);[Red]\(&quot;$&quot;#\ ##0.00\)">
                  <c:v>31.027999999999999</c:v>
                </c:pt>
                <c:pt idx="19" formatCode="&quot;$&quot;#\ ##0.00_);[Red]\(&quot;$&quot;#\ ##0.00\)">
                  <c:v>36.279999999999994</c:v>
                </c:pt>
                <c:pt idx="20" formatCode="&quot;$&quot;#\ ##0.00_);[Red]\(&quot;$&quot;#\ ##0.00\)">
                  <c:v>44.294000000000004</c:v>
                </c:pt>
                <c:pt idx="21" formatCode="&quot;$&quot;#\ ##0.00_);[Red]\(&quot;$&quot;#\ ##0.00\)">
                  <c:v>53.524000000000001</c:v>
                </c:pt>
                <c:pt idx="22" formatCode="&quot;$&quot;#\ ##0.00_);[Red]\(&quot;$&quot;#\ ##0.00\)">
                  <c:v>67.24199999999999</c:v>
                </c:pt>
                <c:pt idx="23" formatCode="&quot;$&quot;#\ ##0.00_);[Red]\(&quot;$&quot;#\ ##0.00\)">
                  <c:v>71.33</c:v>
                </c:pt>
                <c:pt idx="24" formatCode="&quot;$&quot;#\ ##0.00_);[Red]\(&quot;$&quot;#\ ##0.00\)">
                  <c:v>75.897999999999996</c:v>
                </c:pt>
                <c:pt idx="25" formatCode="&quot;$&quot;#\ ##0.00_);[Red]\(&quot;$&quot;#\ ##0.00\)">
                  <c:v>81.664000000000001</c:v>
                </c:pt>
                <c:pt idx="26" formatCode="&quot;$&quot;#\ ##0.00_);[Red]\(&quot;$&quot;#\ ##0.00\)">
                  <c:v>86.006</c:v>
                </c:pt>
                <c:pt idx="27" formatCode="&quot;$&quot;#\ ##0.00_);[Red]\(&quot;$&quot;#\ ##0.00\)">
                  <c:v>85.668000000000006</c:v>
                </c:pt>
                <c:pt idx="28" formatCode="&quot;$&quot;#\ ##0.00_);[Red]\(&quot;$&quot;#\ ##0.00\)">
                  <c:v>91.912000000000006</c:v>
                </c:pt>
                <c:pt idx="29" formatCode="&quot;$&quot;#\ ##0.00_);[Red]\(&quot;$&quot;#\ ##0.00\)">
                  <c:v>85.748000000000005</c:v>
                </c:pt>
                <c:pt idx="30" formatCode="&quot;$&quot;#\ ##0.00_);[Red]\(&quot;$&quot;#\ ##0.00\)">
                  <c:v>75.430000000000007</c:v>
                </c:pt>
                <c:pt idx="31" formatCode="&quot;$&quot;#\ ##0.00_);[Red]\(&quot;$&quot;#\ ##0.00\)">
                  <c:v>66.78</c:v>
                </c:pt>
                <c:pt idx="32" formatCode="&quot;$&quot;#\ ##0.00_);[Red]\(&quot;$&quot;#\ ##0.00\)">
                  <c:v>60.23</c:v>
                </c:pt>
              </c:numCache>
            </c:numRef>
          </c:val>
          <c:smooth val="0"/>
          <c:extLst>
            <c:ext xmlns:c16="http://schemas.microsoft.com/office/drawing/2014/chart" uri="{C3380CC4-5D6E-409C-BE32-E72D297353CC}">
              <c16:uniqueId val="{00000001-A8DA-944F-923A-7C68ABED3C18}"/>
            </c:ext>
          </c:extLst>
        </c:ser>
        <c:dLbls>
          <c:showLegendKey val="0"/>
          <c:showVal val="0"/>
          <c:showCatName val="0"/>
          <c:showSerName val="0"/>
          <c:showPercent val="0"/>
          <c:showBubbleSize val="0"/>
        </c:dLbls>
        <c:smooth val="0"/>
        <c:axId val="754189631"/>
        <c:axId val="754190079"/>
      </c:lineChart>
      <c:dateAx>
        <c:axId val="754189631"/>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168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754190079"/>
        <c:crosses val="autoZero"/>
        <c:auto val="1"/>
        <c:lblOffset val="100"/>
        <c:baseTimeUnit val="years"/>
      </c:dateAx>
      <c:valAx>
        <c:axId val="754190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_);[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75418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59</xdr:row>
      <xdr:rowOff>12700</xdr:rowOff>
    </xdr:from>
    <xdr:to>
      <xdr:col>5</xdr:col>
      <xdr:colOff>571500</xdr:colOff>
      <xdr:row>71</xdr:row>
      <xdr:rowOff>155569</xdr:rowOff>
    </xdr:to>
    <mc:AlternateContent xmlns:mc="http://schemas.openxmlformats.org/markup-compatibility/2006" xmlns:a14="http://schemas.microsoft.com/office/drawing/2010/main">
      <mc:Choice Requires="a14">
        <xdr:graphicFrame macro="">
          <xdr:nvGraphicFramePr>
            <xdr:cNvPr id="2" name="is_active_member">
              <a:extLst>
                <a:ext uri="{FF2B5EF4-FFF2-40B4-BE49-F238E27FC236}">
                  <a16:creationId xmlns:a16="http://schemas.microsoft.com/office/drawing/2014/main" id="{232F2D01-8775-38E5-42B2-23036828A586}"/>
                </a:ext>
              </a:extLst>
            </xdr:cNvPr>
            <xdr:cNvGraphicFramePr/>
          </xdr:nvGraphicFramePr>
          <xdr:xfrm>
            <a:off x="0" y="0"/>
            <a:ext cx="0" cy="0"/>
          </xdr:xfrm>
          <a:graphic>
            <a:graphicData uri="http://schemas.microsoft.com/office/drawing/2010/slicer">
              <sle:slicer xmlns:sle="http://schemas.microsoft.com/office/drawing/2010/slicer" name="is_active_member"/>
            </a:graphicData>
          </a:graphic>
        </xdr:graphicFrame>
      </mc:Choice>
      <mc:Fallback xmlns="">
        <xdr:sp macro="" textlink="">
          <xdr:nvSpPr>
            <xdr:cNvPr id="0" name=""/>
            <xdr:cNvSpPr>
              <a:spLocks noTextEdit="1"/>
            </xdr:cNvSpPr>
          </xdr:nvSpPr>
          <xdr:spPr>
            <a:xfrm>
              <a:off x="5969000" y="12585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1701800</xdr:colOff>
      <xdr:row>59</xdr:row>
      <xdr:rowOff>25400</xdr:rowOff>
    </xdr:from>
    <xdr:to>
      <xdr:col>9</xdr:col>
      <xdr:colOff>393700</xdr:colOff>
      <xdr:row>71</xdr:row>
      <xdr:rowOff>168269</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BAFA0849-0045-37F7-A225-1A4436C56F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55200" y="12598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508000</xdr:colOff>
      <xdr:row>59</xdr:row>
      <xdr:rowOff>25400</xdr:rowOff>
    </xdr:from>
    <xdr:to>
      <xdr:col>10</xdr:col>
      <xdr:colOff>1168400</xdr:colOff>
      <xdr:row>71</xdr:row>
      <xdr:rowOff>168269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EBD4340D-F983-A405-02D0-5F1B0550DFF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798300" y="12598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685800</xdr:colOff>
      <xdr:row>59</xdr:row>
      <xdr:rowOff>12700</xdr:rowOff>
    </xdr:from>
    <xdr:to>
      <xdr:col>6</xdr:col>
      <xdr:colOff>1587500</xdr:colOff>
      <xdr:row>71</xdr:row>
      <xdr:rowOff>155569</xdr:rowOff>
    </xdr:to>
    <mc:AlternateContent xmlns:mc="http://schemas.openxmlformats.org/markup-compatibility/2006" xmlns:a14="http://schemas.microsoft.com/office/drawing/2010/main">
      <mc:Choice Requires="a14">
        <xdr:graphicFrame macro="">
          <xdr:nvGraphicFramePr>
            <xdr:cNvPr id="7" name="num_of_products">
              <a:extLst>
                <a:ext uri="{FF2B5EF4-FFF2-40B4-BE49-F238E27FC236}">
                  <a16:creationId xmlns:a16="http://schemas.microsoft.com/office/drawing/2014/main" id="{0E5C02EE-1509-4399-FD9B-69C5CDC1579F}"/>
                </a:ext>
              </a:extLst>
            </xdr:cNvPr>
            <xdr:cNvGraphicFramePr/>
          </xdr:nvGraphicFramePr>
          <xdr:xfrm>
            <a:off x="0" y="0"/>
            <a:ext cx="0" cy="0"/>
          </xdr:xfrm>
          <a:graphic>
            <a:graphicData uri="http://schemas.microsoft.com/office/drawing/2010/slicer">
              <sle:slicer xmlns:sle="http://schemas.microsoft.com/office/drawing/2010/slicer" name="num_of_products"/>
            </a:graphicData>
          </a:graphic>
        </xdr:graphicFrame>
      </mc:Choice>
      <mc:Fallback xmlns="">
        <xdr:sp macro="" textlink="">
          <xdr:nvSpPr>
            <xdr:cNvPr id="0" name=""/>
            <xdr:cNvSpPr>
              <a:spLocks noTextEdit="1"/>
            </xdr:cNvSpPr>
          </xdr:nvSpPr>
          <xdr:spPr>
            <a:xfrm>
              <a:off x="7912100" y="12585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207817</xdr:colOff>
      <xdr:row>18</xdr:row>
      <xdr:rowOff>46182</xdr:rowOff>
    </xdr:from>
    <xdr:to>
      <xdr:col>1</xdr:col>
      <xdr:colOff>9965721</xdr:colOff>
      <xdr:row>46</xdr:row>
      <xdr:rowOff>103909</xdr:rowOff>
    </xdr:to>
    <xdr:pic>
      <xdr:nvPicPr>
        <xdr:cNvPr id="3" name="Picture 2">
          <a:extLst>
            <a:ext uri="{FF2B5EF4-FFF2-40B4-BE49-F238E27FC236}">
              <a16:creationId xmlns:a16="http://schemas.microsoft.com/office/drawing/2014/main" id="{E5B80195-5361-4BA4-45ED-1DA5A2BAE74D}"/>
            </a:ext>
          </a:extLst>
        </xdr:cNvPr>
        <xdr:cNvPicPr>
          <a:picLocks noChangeAspect="1"/>
        </xdr:cNvPicPr>
      </xdr:nvPicPr>
      <xdr:blipFill>
        <a:blip xmlns:r="http://schemas.openxmlformats.org/officeDocument/2006/relationships" r:embed="rId1"/>
        <a:stretch>
          <a:fillRect/>
        </a:stretch>
      </xdr:blipFill>
      <xdr:spPr>
        <a:xfrm>
          <a:off x="1039090" y="4191000"/>
          <a:ext cx="9757904" cy="55533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xdr:colOff>
      <xdr:row>5</xdr:row>
      <xdr:rowOff>139700</xdr:rowOff>
    </xdr:from>
    <xdr:to>
      <xdr:col>13</xdr:col>
      <xdr:colOff>63500</xdr:colOff>
      <xdr:row>30</xdr:row>
      <xdr:rowOff>139700</xdr:rowOff>
    </xdr:to>
    <xdr:graphicFrame macro="">
      <xdr:nvGraphicFramePr>
        <xdr:cNvPr id="2" name="Chart 1">
          <a:extLst>
            <a:ext uri="{FF2B5EF4-FFF2-40B4-BE49-F238E27FC236}">
              <a16:creationId xmlns:a16="http://schemas.microsoft.com/office/drawing/2014/main" id="{B5F6B0DC-9D1E-BF42-8D3D-A42B396E3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_rels/pivotCacheDefinition25.xml.rels><?xml version="1.0" encoding="UTF-8" standalone="yes"?>
<Relationships xmlns="http://schemas.openxmlformats.org/package/2006/relationships"><Relationship Id="rId1" Type="http://schemas.openxmlformats.org/officeDocument/2006/relationships/pivotCacheRecords" Target="pivotCacheRecords25.xml"/></Relationships>
</file>

<file path=xl/pivotCache/_rels/pivotCacheDefinition26.xml.rels><?xml version="1.0" encoding="UTF-8" standalone="yes"?>
<Relationships xmlns="http://schemas.openxmlformats.org/package/2006/relationships"><Relationship Id="rId1" Type="http://schemas.openxmlformats.org/officeDocument/2006/relationships/pivotCacheRecords" Target="pivotCacheRecords26.xml"/></Relationships>
</file>

<file path=xl/pivotCache/_rels/pivotCacheDefinition27.xml.rels><?xml version="1.0" encoding="UTF-8" standalone="yes"?>
<Relationships xmlns="http://schemas.openxmlformats.org/package/2006/relationships"><Relationship Id="rId1" Type="http://schemas.openxmlformats.org/officeDocument/2006/relationships/pivotCacheRecords" Target="pivotCacheRecords27.xml"/></Relationships>
</file>

<file path=xl/pivotCache/_rels/pivotCacheDefinition28.xml.rels><?xml version="1.0" encoding="UTF-8" standalone="yes"?>
<Relationships xmlns="http://schemas.openxmlformats.org/package/2006/relationships"><Relationship Id="rId1" Type="http://schemas.openxmlformats.org/officeDocument/2006/relationships/pivotCacheRecords" Target="pivotCacheRecords28.xml"/></Relationships>
</file>

<file path=xl/pivotCache/_rels/pivotCacheDefinition29.xml.rels><?xml version="1.0" encoding="UTF-8" standalone="yes"?>
<Relationships xmlns="http://schemas.openxmlformats.org/package/2006/relationships"><Relationship Id="rId1" Type="http://schemas.openxmlformats.org/officeDocument/2006/relationships/pivotCacheRecords" Target="pivotCacheRecords29.xml"/></Relationships>
</file>

<file path=xl/pivotCache/_rels/pivotCacheDefinition30.xml.rels><?xml version="1.0" encoding="UTF-8" standalone="yes"?>
<Relationships xmlns="http://schemas.openxmlformats.org/package/2006/relationships"><Relationship Id="rId1" Type="http://schemas.openxmlformats.org/officeDocument/2006/relationships/pivotCacheRecords" Target="pivotCacheRecords30.xml"/></Relationships>
</file>

<file path=xl/pivotCache/_rels/pivotCacheDefinition31.xml.rels><?xml version="1.0" encoding="UTF-8" standalone="yes"?>
<Relationships xmlns="http://schemas.openxmlformats.org/package/2006/relationships"><Relationship Id="rId1" Type="http://schemas.openxmlformats.org/officeDocument/2006/relationships/pivotCacheRecords" Target="pivotCacheRecords31.xml"/></Relationships>
</file>

<file path=xl/pivotCache/_rels/pivotCacheDefinition32.xml.rels><?xml version="1.0" encoding="UTF-8" standalone="yes"?>
<Relationships xmlns="http://schemas.openxmlformats.org/package/2006/relationships"><Relationship Id="rId1" Type="http://schemas.openxmlformats.org/officeDocument/2006/relationships/pivotCacheRecords" Target="pivotCacheRecords32.xml"/></Relationships>
</file>

<file path=xl/pivotCache/_rels/pivotCacheDefinition33.xml.rels><?xml version="1.0" encoding="UTF-8" standalone="yes"?>
<Relationships xmlns="http://schemas.openxmlformats.org/package/2006/relationships"><Relationship Id="rId1" Type="http://schemas.openxmlformats.org/officeDocument/2006/relationships/pivotCacheRecords" Target="pivotCacheRecords33.xml"/></Relationships>
</file>

<file path=xl/pivotCache/_rels/pivotCacheDefinition34.xml.rels><?xml version="1.0" encoding="UTF-8" standalone="yes"?>
<Relationships xmlns="http://schemas.openxmlformats.org/package/2006/relationships"><Relationship Id="rId1" Type="http://schemas.openxmlformats.org/officeDocument/2006/relationships/pivotCacheRecords" Target="pivotCacheRecords34.xml"/></Relationships>
</file>

<file path=xl/pivotCache/_rels/pivotCacheDefinition35.xml.rels><?xml version="1.0" encoding="UTF-8" standalone="yes"?>
<Relationships xmlns="http://schemas.openxmlformats.org/package/2006/relationships"><Relationship Id="rId1" Type="http://schemas.openxmlformats.org/officeDocument/2006/relationships/pivotCacheRecords" Target="pivotCacheRecords35.xml"/></Relationships>
</file>

<file path=xl/pivotCache/_rels/pivotCacheDefinition36.xml.rels><?xml version="1.0" encoding="UTF-8" standalone="yes"?>
<Relationships xmlns="http://schemas.openxmlformats.org/package/2006/relationships"><Relationship Id="rId1" Type="http://schemas.openxmlformats.org/officeDocument/2006/relationships/pivotCacheRecords" Target="pivotCacheRecords36.xml"/></Relationships>
</file>

<file path=xl/pivotCache/_rels/pivotCacheDefinition37.xml.rels><?xml version="1.0" encoding="UTF-8" standalone="yes"?>
<Relationships xmlns="http://schemas.openxmlformats.org/package/2006/relationships"><Relationship Id="rId1" Type="http://schemas.openxmlformats.org/officeDocument/2006/relationships/pivotCacheRecords" Target="pivotCacheRecords37.xml"/></Relationships>
</file>

<file path=xl/pivotCache/_rels/pivotCacheDefinition38.xml.rels><?xml version="1.0" encoding="UTF-8" standalone="yes"?>
<Relationships xmlns="http://schemas.openxmlformats.org/package/2006/relationships"><Relationship Id="rId1" Type="http://schemas.openxmlformats.org/officeDocument/2006/relationships/pivotCacheRecords" Target="pivotCacheRecords38.xml"/></Relationships>
</file>

<file path=xl/pivotCache/_rels/pivotCacheDefinition39.xml.rels><?xml version="1.0" encoding="UTF-8" standalone="yes"?>
<Relationships xmlns="http://schemas.openxmlformats.org/package/2006/relationships"><Relationship Id="rId1" Type="http://schemas.openxmlformats.org/officeDocument/2006/relationships/pivotCacheRecords" Target="pivotCacheRecords39.xml"/></Relationships>
</file>

<file path=xl/pivotCache/_rels/pivotCacheDefinition40.xml.rels><?xml version="1.0" encoding="UTF-8" standalone="yes"?>
<Relationships xmlns="http://schemas.openxmlformats.org/package/2006/relationships"><Relationship Id="rId1" Type="http://schemas.openxmlformats.org/officeDocument/2006/relationships/pivotCacheRecords" Target="pivotCacheRecords40.xml"/></Relationships>
</file>

<file path=xl/pivotCache/_rels/pivotCacheDefinition41.xml.rels><?xml version="1.0" encoding="UTF-8" standalone="yes"?>
<Relationships xmlns="http://schemas.openxmlformats.org/package/2006/relationships"><Relationship Id="rId1" Type="http://schemas.openxmlformats.org/officeDocument/2006/relationships/pivotCacheRecords" Target="pivotCacheRecords41.xml"/></Relationships>
</file>

<file path=xl/pivotCache/_rels/pivotCacheDefinition42.xml.rels><?xml version="1.0" encoding="UTF-8" standalone="yes"?>
<Relationships xmlns="http://schemas.openxmlformats.org/package/2006/relationships"><Relationship Id="rId1" Type="http://schemas.openxmlformats.org/officeDocument/2006/relationships/pivotCacheRecords" Target="pivotCacheRecords42.xml"/></Relationships>
</file>

<file path=xl/pivotCache/_rels/pivotCacheDefinition43.xml.rels><?xml version="1.0" encoding="UTF-8" standalone="yes"?>
<Relationships xmlns="http://schemas.openxmlformats.org/package/2006/relationships"><Relationship Id="rId1" Type="http://schemas.openxmlformats.org/officeDocument/2006/relationships/pivotCacheRecords" Target="pivotCacheRecords43.xml"/></Relationships>
</file>

<file path=xl/pivotCache/_rels/pivotCacheDefinition44.xml.rels><?xml version="1.0" encoding="UTF-8" standalone="yes"?>
<Relationships xmlns="http://schemas.openxmlformats.org/package/2006/relationships"><Relationship Id="rId1" Type="http://schemas.openxmlformats.org/officeDocument/2006/relationships/pivotCacheRecords" Target="pivotCacheRecords44.xml"/></Relationships>
</file>

<file path=xl/pivotCache/_rels/pivotCacheDefinition45.xml.rels><?xml version="1.0" encoding="UTF-8" standalone="yes"?>
<Relationships xmlns="http://schemas.openxmlformats.org/package/2006/relationships"><Relationship Id="rId1" Type="http://schemas.openxmlformats.org/officeDocument/2006/relationships/pivotCacheRecords" Target="pivotCacheRecords45.xml"/></Relationships>
</file>

<file path=xl/pivotCache/_rels/pivotCacheDefinition46.xml.rels><?xml version="1.0" encoding="UTF-8" standalone="yes"?>
<Relationships xmlns="http://schemas.openxmlformats.org/package/2006/relationships"><Relationship Id="rId1" Type="http://schemas.openxmlformats.org/officeDocument/2006/relationships/pivotCacheRecords" Target="pivotCacheRecords46.xml"/></Relationships>
</file>

<file path=xl/pivotCache/_rels/pivotCacheDefinition47.xml.rels><?xml version="1.0" encoding="UTF-8" standalone="yes"?>
<Relationships xmlns="http://schemas.openxmlformats.org/package/2006/relationships"><Relationship Id="rId1" Type="http://schemas.openxmlformats.org/officeDocument/2006/relationships/pivotCacheRecords" Target="pivotCacheRecords47.xml"/></Relationships>
</file>

<file path=xl/pivotCache/_rels/pivotCacheDefinition48.xml.rels><?xml version="1.0" encoding="UTF-8" standalone="yes"?>
<Relationships xmlns="http://schemas.openxmlformats.org/package/2006/relationships"><Relationship Id="rId1" Type="http://schemas.openxmlformats.org/officeDocument/2006/relationships/pivotCacheRecords" Target="pivotCacheRecords48.xml"/></Relationships>
</file>

<file path=xl/pivotCache/_rels/pivotCacheDefinition49.xml.rels><?xml version="1.0" encoding="UTF-8" standalone="yes"?>
<Relationships xmlns="http://schemas.openxmlformats.org/package/2006/relationships"><Relationship Id="rId1" Type="http://schemas.openxmlformats.org/officeDocument/2006/relationships/pivotCacheRecords" Target="pivotCacheRecords4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3626851852" createdVersion="8" refreshedVersion="8" minRefreshableVersion="3" recordCount="991" xr:uid="{592B237D-4901-904B-9CE0-644A9917602C}">
  <cacheSource type="worksheet">
    <worksheetSource ref="A1:A992" sheet="01 - Raw data"/>
  </cacheSource>
  <cacheFields count="1">
    <cacheField name="Row_Number" numFmtId="0">
      <sharedItems containsSemiMixedTypes="0" containsString="0" containsNumber="1" containsInteger="1" minValue="1" maxValue="991" count="9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37859375002" createdVersion="8" refreshedVersion="8" minRefreshableVersion="3" recordCount="991" xr:uid="{C091158C-6F95-9A4C-BEC9-55D66F75BFD7}">
  <cacheSource type="worksheet">
    <worksheetSource ref="B1:B992" sheet="01 - Raw data"/>
  </cacheSource>
  <cacheFields count="1">
    <cacheField name="Customer_ID" numFmtId="1">
      <sharedItems containsSemiMixedTypes="0" containsString="0" containsNumber="1" containsInteger="1" minValue="15566091" maxValue="15815364" count="991">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39436805552" createdVersion="8" refreshedVersion="8" minRefreshableVersion="3" recordCount="210" xr:uid="{D14792C0-1467-804C-9FE6-4A5A4DB5E799}">
  <cacheSource type="worksheet">
    <worksheetSource ref="C1:C211" sheet="01 - Raw data"/>
  </cacheSource>
  <cacheFields count="1">
    <cacheField name="Last_Name" numFmtId="0">
      <sharedItems count="194">
        <s v="Hargrave"/>
        <s v="Hill"/>
        <s v="Onio"/>
        <s v="Boni"/>
        <s v="Mitchell"/>
        <s v="Chu"/>
        <s v="Bartlett"/>
        <s v="Obinna"/>
        <s v="He"/>
        <s v="H?"/>
        <s v="Bearce"/>
        <s v="Andrews"/>
        <s v="Kay"/>
        <s v="Chin"/>
        <s v="Scott"/>
        <s v="Goforth"/>
        <s v="Romeo"/>
        <s v="Henderson"/>
        <s v="Muldrow"/>
        <s v="Hao"/>
        <s v="McDonald"/>
        <s v="Dellucci"/>
        <s v="Gerasimov"/>
        <s v="Mosman"/>
        <s v="Yen"/>
        <s v="Maclean"/>
        <s v="Young"/>
        <s v="Nebechi"/>
        <s v="McWilliams"/>
        <s v="Lucciano"/>
        <s v="Azikiwe"/>
        <s v="Odinakachukwu"/>
        <s v="Sanderson"/>
        <s v="Maggard"/>
        <s v="Clements"/>
        <s v="Lombardo"/>
        <s v="Watson"/>
        <s v="Lorenzo"/>
        <s v="Armstrong"/>
        <s v="Cameron"/>
        <s v="Hsiao"/>
        <s v="Clarke"/>
        <s v="Osborne"/>
        <s v="Lavine"/>
        <s v="Bianchi"/>
        <s v="Tyler"/>
        <s v="Martin"/>
        <s v="Okagbue"/>
        <s v="Yin"/>
        <s v="Buccho"/>
        <s v="Chidiebele"/>
        <s v="Trevisani"/>
        <s v="O'Brien"/>
        <s v="Parkhill"/>
        <s v="Yoo"/>
        <s v="Phillipps"/>
        <s v="Tsao"/>
        <s v="Endrizzi"/>
        <s v="T'ien"/>
        <s v="Velazquez"/>
        <s v="Hunter"/>
        <s v="Clark"/>
        <s v="Jeffrey"/>
        <s v="Pirozzi"/>
        <s v="Jackson"/>
        <s v="Hammond"/>
        <s v="Brownless"/>
        <s v="Chibugo"/>
        <s v="Glauert"/>
        <s v="Pisano"/>
        <s v="Konovalova"/>
        <s v="McKee"/>
        <s v="Palermo"/>
        <s v="Ballard"/>
        <s v="Wallace"/>
        <s v="Cavenagh"/>
        <s v="Hu"/>
        <s v="Read"/>
        <s v="Bushell"/>
        <s v="Postle"/>
        <s v="Buley"/>
        <s v="Leonard"/>
        <s v="Mills"/>
        <s v="Onyeorulu"/>
        <s v="Beit"/>
        <s v="Ndukaku"/>
        <s v="Gant"/>
        <s v="Rowley"/>
        <s v="Sharpe"/>
        <s v="Heap"/>
        <s v="Ritchie"/>
        <s v="Cole"/>
        <s v="Capon"/>
        <s v="Fiorentini"/>
        <s v="Graham"/>
        <s v="Yuille"/>
        <s v="Allard"/>
        <s v="Fanucci"/>
        <s v="Fu"/>
        <s v="Hung"/>
        <s v="Bradley"/>
        <s v="Dunbabin"/>
        <s v="Mauldon"/>
        <s v="Stiger"/>
        <s v="Parsons"/>
        <s v="Walkom"/>
        <s v="T'ang"/>
        <s v="Eremenko"/>
        <s v="Rowntree"/>
        <s v="Thorpe"/>
        <s v="Chiemela"/>
        <s v="Ko"/>
        <s v="Welch"/>
        <s v="Duncan"/>
        <s v="Chidozie"/>
        <s v="Wu"/>
        <s v="Culbreth"/>
        <s v="Kennedy"/>
        <s v="Calabresi"/>
        <s v="Zetticci"/>
        <s v="Fuller"/>
        <s v="MacDonald"/>
        <s v="Piccio"/>
        <s v="Fernie"/>
        <s v="Kaodilinakachukwu"/>
        <s v="Cocci"/>
        <s v="Alekseeva"/>
        <s v="Chinweike"/>
        <s v="Arthur"/>
        <s v="Li"/>
        <s v="Ma"/>
        <s v="Chia"/>
        <s v="Vasin"/>
        <s v="Groves"/>
        <s v="Tien"/>
        <s v="Forwood"/>
        <s v="Greeves"/>
        <s v="Taylor"/>
        <s v="Madukwe"/>
        <s v="Bennelong"/>
        <s v="Olisanugo"/>
        <s v="Chukwufumnanya"/>
        <s v="Harris"/>
        <s v="Morgan"/>
        <s v="Alexeeva"/>
        <s v="Metcalfe"/>
        <s v="Humphries"/>
        <s v="Milne"/>
        <s v="Chou"/>
        <s v="Clayton"/>
        <s v="Chigolum"/>
        <s v="Wilkinson"/>
        <s v="Wei"/>
        <s v="Treacy"/>
        <s v="Taverner"/>
        <s v="Sherman"/>
        <s v="Taubman"/>
        <s v="Robinson"/>
        <s v="Pinto"/>
        <s v="Wood"/>
        <s v="Hawkins"/>
        <s v="Sun"/>
        <s v="Yost"/>
        <s v="Ting"/>
        <s v="Rowe"/>
        <s v="Ho"/>
        <s v="Okechukwu"/>
        <s v="Campbell"/>
        <s v="Ashbolt"/>
        <s v="Rozier"/>
        <s v="Hsia"/>
        <s v="Ogbonnaya"/>
        <s v="Chang"/>
        <s v="T'ao"/>
        <s v="Ford"/>
        <s v="Marshall"/>
        <s v="Tsai"/>
        <s v="Onwumelu"/>
        <s v="Golovanov"/>
        <s v="Potts"/>
        <s v="Crawford"/>
        <s v="Aleshire"/>
        <s v="Moran"/>
        <s v="Samsonova"/>
        <s v="Jenkins"/>
        <s v="Volkov"/>
        <s v="Chiemezie"/>
        <s v="Jude"/>
        <s v="Onuora"/>
        <s v="Ginikanwa"/>
        <s v="Ku"/>
        <s v="Collins"/>
        <s v="Hackett"/>
        <s v="Dik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0107986114" createdVersion="8" refreshedVersion="8" minRefreshableVersion="3" recordCount="991" xr:uid="{4925C517-388E-C64B-A751-57F25A81070B}">
  <cacheSource type="worksheet">
    <worksheetSource ref="D1:D992" sheet="01 - Raw data"/>
  </cacheSource>
  <cacheFields count="1">
    <cacheField name="Credit Score" numFmtId="1">
      <sharedItems containsString="0" containsBlank="1" containsNumber="1" containsInteger="1" minValue="376" maxValue="850" count="355">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m/>
        <n v="618"/>
        <n v="643"/>
        <n v="671"/>
        <n v="689"/>
        <n v="620"/>
        <n v="676"/>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572"/>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0643981479" createdVersion="8" refreshedVersion="8" minRefreshableVersion="3" recordCount="991" xr:uid="{3173A385-BEB5-4C43-B985-D644DB99D50D}">
  <cacheSource type="worksheet">
    <worksheetSource ref="E1:E992" sheet="01 - Raw data"/>
  </cacheSource>
  <cacheFields count="1">
    <cacheField name="Country" numFmtId="0">
      <sharedItems count="6">
        <s v="France"/>
        <s v="Spain"/>
        <s v="Germany"/>
        <s v="FR"/>
        <s v="ES"/>
        <s v="DE"/>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1206712961" createdVersion="8" refreshedVersion="8" minRefreshableVersion="3" recordCount="991" xr:uid="{D02C0268-70C7-B042-BFF4-BA032D167175}">
  <cacheSource type="worksheet">
    <worksheetSource ref="F1:F992" sheet="01 - Raw data"/>
  </cacheSource>
  <cacheFields count="1">
    <cacheField name="Gender" numFmtId="0">
      <sharedItems count="5">
        <s v="Female"/>
        <s v="Male"/>
        <s v="NULL"/>
        <s v="M"/>
        <s v="F"/>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1563541668" createdVersion="8" refreshedVersion="8" minRefreshableVersion="3" recordCount="991" xr:uid="{69AC0F52-1D1D-1742-9B96-B69127395BF4}">
  <cacheSource type="worksheet">
    <worksheetSource ref="G1:G992" sheet="01 - Raw data"/>
  </cacheSource>
  <cacheFields count="1">
    <cacheField name="Age" numFmtId="1">
      <sharedItems containsMixedTypes="1" containsNumber="1" containsInteger="1" minValue="2" maxValue="82" count="62">
        <n v="42"/>
        <n v="41"/>
        <n v="39"/>
        <n v="43"/>
        <n v="44"/>
        <n v="50"/>
        <n v="29"/>
        <n v="27"/>
        <n v="31"/>
        <n v="24"/>
        <n v="34"/>
        <n v="25"/>
        <n v="35"/>
        <n v="45"/>
        <n v="58"/>
        <n v="32"/>
        <s v="NULL"/>
        <n v="46"/>
        <n v="38"/>
        <n v="36"/>
        <n v="33"/>
        <n v="40"/>
        <n v="51"/>
        <n v="61"/>
        <n v="49"/>
        <n v="37"/>
        <n v="19"/>
        <n v="66"/>
        <n v="56"/>
        <n v="26"/>
        <n v="21"/>
        <n v="55"/>
        <n v="75"/>
        <n v="22"/>
        <n v="30"/>
        <n v="28"/>
        <n v="65"/>
        <n v="48"/>
        <n v="52"/>
        <n v="57"/>
        <n v="73"/>
        <n v="47"/>
        <n v="54"/>
        <n v="72"/>
        <n v="20"/>
        <n v="67"/>
        <n v="79"/>
        <n v="62"/>
        <n v="53"/>
        <n v="80"/>
        <n v="59"/>
        <n v="68"/>
        <n v="23"/>
        <n v="60"/>
        <n v="70"/>
        <n v="63"/>
        <n v="64"/>
        <n v="2"/>
        <n v="18"/>
        <n v="82"/>
        <n v="69"/>
        <n v="74"/>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1967245367" createdVersion="8" refreshedVersion="8" minRefreshableVersion="3" recordCount="991" xr:uid="{9CEB0C6C-CFB0-DF42-88BE-4B27D4FE611A}">
  <cacheSource type="worksheet">
    <worksheetSource ref="H1:H992" sheet="01 - Raw data"/>
  </cacheSource>
  <cacheFields count="1">
    <cacheField name="Tenure" numFmtId="1">
      <sharedItems containsSemiMixedTypes="0" containsString="0" containsNumber="1" containsInteger="1" minValue="0" maxValue="10" count="11">
        <n v="2"/>
        <n v="1"/>
        <n v="8"/>
        <n v="7"/>
        <n v="4"/>
        <n v="6"/>
        <n v="3"/>
        <n v="10"/>
        <n v="5"/>
        <n v="9"/>
        <n v="0"/>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2458449071" createdVersion="8" refreshedVersion="8" minRefreshableVersion="3" recordCount="991" xr:uid="{A0959956-82A4-3D4A-BEDE-3095D7246C62}">
  <cacheSource type="worksheet">
    <worksheetSource ref="I1:I992" sheet="01 - Raw data"/>
  </cacheSource>
  <cacheFields count="1">
    <cacheField name="Balance" numFmtId="164">
      <sharedItems containsSemiMixedTypes="0" containsString="0" containsNumber="1" minValue="0" maxValue="213146.2" count="643">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3463657409" createdVersion="8" refreshedVersion="8" minRefreshableVersion="3" recordCount="991" xr:uid="{6015035F-27B6-574B-96F6-C25347F45724}">
  <cacheSource type="worksheet">
    <worksheetSource ref="J1:J992" sheet="01 - Raw data"/>
  </cacheSource>
  <cacheFields count="1">
    <cacheField name="NumOfProducts" numFmtId="1">
      <sharedItems containsSemiMixedTypes="0" containsString="0" containsNumber="1" containsInteger="1" minValue="1" maxValue="4" count="4">
        <n v="1"/>
        <n v="3"/>
        <n v="2"/>
        <n v="4"/>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400138889" createdVersion="8" refreshedVersion="8" minRefreshableVersion="3" recordCount="991" xr:uid="{1261AEA7-E0AA-6C43-B082-2C6A94688DAF}">
  <cacheSource type="worksheet">
    <worksheetSource ref="K1:K992" sheet="01 - Raw data"/>
  </cacheSource>
  <cacheFields count="1">
    <cacheField name="HasCrCard?"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4442013891" createdVersion="8" refreshedVersion="8" minRefreshableVersion="3" recordCount="991" xr:uid="{154AC40D-EE29-DC43-B182-3D18A1610D3F}">
  <cacheSource type="worksheet">
    <worksheetSource ref="L1:L992" sheet="01 - Raw data"/>
  </cacheSource>
  <cacheFields count="1">
    <cacheField name="IsActiveMember"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5040972221" createdVersion="8" refreshedVersion="8" minRefreshableVersion="3" recordCount="991" xr:uid="{73AC1E56-E0C3-0E4F-A025-ED4F701F3A20}">
  <cacheSource type="worksheet">
    <worksheetSource ref="M1:M992" sheet="01 - Raw data"/>
  </cacheSource>
  <cacheFields count="1">
    <cacheField name="Estimated Salary" numFmtId="165">
      <sharedItems containsBlank="1" containsMixedTypes="1" containsNumber="1" minValue="371.05" maxValue="199725.39" count="991">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m/>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s v="NULL"/>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5.845695601849" createdVersion="8" refreshedVersion="8" minRefreshableVersion="3" recordCount="991" xr:uid="{9C6883D5-8434-934A-B4B8-17119294B676}">
  <cacheSource type="worksheet">
    <worksheetSource ref="N1:N992" sheet="01 - Raw data"/>
  </cacheSource>
  <cacheFields count="1">
    <cacheField name="ExitedFromBank?"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0622291667" createdVersion="8" refreshedVersion="8" minRefreshableVersion="3" recordCount="991" xr:uid="{A2554FF5-E8A0-9E4E-B937-E8F89D115F9B}">
  <cacheSource type="worksheet">
    <worksheetSource ref="A1:A992" sheet="05 - Cleaned data"/>
  </cacheSource>
  <cacheFields count="1">
    <cacheField name="row_number" numFmtId="0">
      <sharedItems containsSemiMixedTypes="0" containsString="0" containsNumber="1" containsInteger="1" minValue="1" maxValue="991" count="9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06816550926" createdVersion="8" refreshedVersion="8" minRefreshableVersion="3" recordCount="991" xr:uid="{0B7C4858-04C6-5745-861D-AC4DD7C205A6}">
  <cacheSource type="worksheet">
    <worksheetSource ref="B1:B992" sheet="05 - Cleaned data"/>
  </cacheSource>
  <cacheFields count="1">
    <cacheField name="customer_id" numFmtId="1">
      <sharedItems containsSemiMixedTypes="0" containsString="0" containsNumber="1" containsInteger="1" minValue="15566091" maxValue="15815364" count="991">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09803124999" createdVersion="8" refreshedVersion="8" minRefreshableVersion="3" recordCount="991" xr:uid="{8671F8D0-5920-E747-968E-DF5A0AD247A6}">
  <cacheSource type="worksheet">
    <worksheetSource ref="C1:C992" sheet="05 - Cleaned data"/>
  </cacheSource>
  <cacheFields count="1">
    <cacheField name="last_name" numFmtId="0">
      <sharedItems count="732">
        <s v="Hargrave"/>
        <s v="Hill"/>
        <s v="Onio"/>
        <s v="Boni"/>
        <s v="Mitchell"/>
        <s v="Chu"/>
        <s v="Bartlett"/>
        <s v="Obinna"/>
        <s v="He"/>
        <s v="Xmissing"/>
        <s v="Bearce"/>
        <s v="Andrews"/>
        <s v="Kay"/>
        <s v="Chin"/>
        <s v="Scott"/>
        <s v="Goforth"/>
        <s v="Romeo"/>
        <s v="Henderson"/>
        <s v="Muldrow"/>
        <s v="Hao"/>
        <s v="McDonald"/>
        <s v="Dellucci"/>
        <s v="Gerasimov"/>
        <s v="Mosman"/>
        <s v="Yen"/>
        <s v="Maclean"/>
        <s v="Young"/>
        <s v="Nebechi"/>
        <s v="McWilliams"/>
        <s v="Lucciano"/>
        <s v="Azikiwe"/>
        <s v="Odinakachukwu"/>
        <s v="Sanderson"/>
        <s v="Maggard"/>
        <s v="Clements"/>
        <s v="Lombardo"/>
        <s v="Watson"/>
        <s v="Lorenzo"/>
        <s v="Armstrong"/>
        <s v="Cameron"/>
        <s v="Hsiao"/>
        <s v="Clarke"/>
        <s v="Osborne"/>
        <s v="Lavine"/>
        <s v="Bianchi"/>
        <s v="Tyler"/>
        <s v="Martin"/>
        <s v="Okagbue"/>
        <s v="Yin"/>
        <s v="Buccho"/>
        <s v="Chidiebele"/>
        <s v="Trevisani"/>
        <s v="O'Brien"/>
        <s v="Parkhill"/>
        <s v="Yoo"/>
        <s v="Phillipps"/>
        <s v="Tsao"/>
        <s v="Endrizzi"/>
        <s v="T'ien"/>
        <s v="Velazquez"/>
        <s v="Hunter"/>
        <s v="Clark"/>
        <s v="Jeffrey"/>
        <s v="Pirozzi"/>
        <s v="Jackson"/>
        <s v="Hammond"/>
        <s v="Brownless"/>
        <s v="Chibugo"/>
        <s v="Glauert"/>
        <s v="Pisano"/>
        <s v="Konovalova"/>
        <s v="McKee"/>
        <s v="Palermo"/>
        <s v="Ballard"/>
        <s v="Wallace"/>
        <s v="Cavenagh"/>
        <s v="Hu"/>
        <s v="Read"/>
        <s v="Bushell"/>
        <s v="Postle"/>
        <s v="Buley"/>
        <s v="Leonard"/>
        <s v="Mills"/>
        <s v="Onyeorulu"/>
        <s v="Beit"/>
        <s v="Ndukaku"/>
        <s v="Gant"/>
        <s v="Rowley"/>
        <s v="Sharpe"/>
        <s v="Heap"/>
        <s v="Ritchie"/>
        <s v="Cole"/>
        <s v="Capon"/>
        <s v="Fiorentini"/>
        <s v="Graham"/>
        <s v="Yuille"/>
        <s v="Allard"/>
        <s v="Fanucci"/>
        <s v="Fu"/>
        <s v="Hung"/>
        <s v="Bradley"/>
        <s v="Dunbabin"/>
        <s v="Mauldon"/>
        <s v="Stiger"/>
        <s v="Parsons"/>
        <s v="Walkom"/>
        <s v="T'ang"/>
        <s v="Eremenko"/>
        <s v="Rowntree"/>
        <s v="Thorpe"/>
        <s v="Chiemela"/>
        <s v="Ko"/>
        <s v="Welch"/>
        <s v="Duncan"/>
        <s v="Chidozie"/>
        <s v="Wu"/>
        <s v="Culbreth"/>
        <s v="Kennedy"/>
        <s v="Calabresi"/>
        <s v="Zetticci"/>
        <s v="Fuller"/>
        <s v="MacDonald"/>
        <s v="Piccio"/>
        <s v="Fernie"/>
        <s v="Kaodilinakachukwu"/>
        <s v="Cocci"/>
        <s v="Alekseeva"/>
        <s v="Chinweike"/>
        <s v="Arthur"/>
        <s v="Li"/>
        <s v="Ma"/>
        <s v="Chia"/>
        <s v="Vasin"/>
        <s v="Groves"/>
        <s v="Tien"/>
        <s v="Forwood"/>
        <s v="Greeves"/>
        <s v="Taylor"/>
        <s v="Madukwe"/>
        <s v="Bennelong"/>
        <s v="Olisanugo"/>
        <s v="Chukwufumnanya"/>
        <s v="Harris"/>
        <s v="Morgan"/>
        <s v="Alexeeva"/>
        <s v="Metcalfe"/>
        <s v="Humphries"/>
        <s v="Milne"/>
        <s v="Chou"/>
        <s v="Clayton"/>
        <s v="Chigolum"/>
        <s v="Wilkinson"/>
        <s v="Wei"/>
        <s v="Treacy"/>
        <s v="Taverner"/>
        <s v="Sherman"/>
        <s v="Taubman"/>
        <s v="Robinson"/>
        <s v="Pinto"/>
        <s v="Wood"/>
        <s v="Hawkins"/>
        <s v="Sun"/>
        <s v="Yost"/>
        <s v="Ting"/>
        <s v="Rowe"/>
        <s v="Ho"/>
        <s v="Okechukwu"/>
        <s v="Campbell"/>
        <s v="Ashbolt"/>
        <s v="Rozier"/>
        <s v="Hsia"/>
        <s v="Ogbonnaya"/>
        <s v="Chang"/>
        <s v="T'ao"/>
        <s v="Ford"/>
        <s v="Marshall"/>
        <s v="Tsai"/>
        <s v="Onwumelu"/>
        <s v="Golovanov"/>
        <s v="Potts"/>
        <s v="Crawford"/>
        <s v="Aleshire"/>
        <s v="Moran"/>
        <s v="Samsonova"/>
        <s v="Jenkins"/>
        <s v="Volkov"/>
        <s v="Chiemezie"/>
        <s v="Jude"/>
        <s v="Onuora"/>
        <s v="Ginikanwa"/>
        <s v="Ku"/>
        <s v="Collins"/>
        <s v="Hackett"/>
        <s v="Dike"/>
        <s v="Tan"/>
        <s v="Glassman"/>
        <s v="Miller"/>
        <s v="Kornilova"/>
        <s v="Marchesi"/>
        <s v="Millar"/>
        <s v="Shih"/>
        <s v="Hay"/>
        <s v="Yang"/>
        <s v="McIntyre"/>
        <s v="Stevenson"/>
        <s v="Poole"/>
        <s v="Bagley"/>
        <s v="Ch'ien"/>
        <s v="Cattaneo"/>
        <s v="O'Sullivan"/>
        <s v="Lucas"/>
        <s v="Ringrose"/>
        <s v="Freeman"/>
        <s v="Sergeyev"/>
        <s v="Fiore"/>
        <s v="Smith"/>
        <s v="Dumetochukwu"/>
        <s v="Pacheco"/>
        <s v="Synnot"/>
        <s v="Johnston"/>
        <s v="Stevens"/>
        <s v="Grant"/>
        <s v="Barnes"/>
        <s v="McIntosh"/>
        <s v="Madison"/>
        <s v="Ifesinachi"/>
        <s v="Glazkov"/>
        <s v="Dimauro"/>
        <s v="Wieck"/>
        <s v="Liao"/>
        <s v="Hughes"/>
        <s v="Morrison"/>
        <s v="Matveyeva"/>
        <s v="Cheatham"/>
        <s v="Yao"/>
        <s v="Kirkland"/>
        <s v="Rose"/>
        <s v="Jess"/>
        <s v="Ifeajuna"/>
        <s v="Morton"/>
        <s v="Rossi"/>
        <s v="Reppert"/>
        <s v="Kang"/>
        <s v="Ch'iu"/>
        <s v="Wallis"/>
        <s v="Fielding"/>
        <s v="Dulhunty"/>
        <s v="Bevington"/>
        <s v="Boyle"/>
        <s v="Newton"/>
        <s v="Bowman"/>
        <s v="Dubinina"/>
        <s v="Toscani"/>
        <s v="Chiazagomekpere"/>
        <s v="Allen"/>
        <s v="K'ung"/>
        <s v="Wilsmore"/>
        <s v="Hargreaves"/>
        <s v="Huang"/>
        <s v="Wallwork"/>
        <s v="Davidson"/>
        <s v="O'Donnell"/>
        <s v="Nnachetam"/>
        <s v="Ahmed"/>
        <s v="Booth"/>
        <s v="Chuang"/>
        <s v="Shao"/>
        <s v="Johnson"/>
        <s v="French"/>
        <s v="Efremov"/>
        <s v="Hartley"/>
        <s v="Calabrese"/>
        <s v="Chiu"/>
        <s v="Brennan"/>
        <s v="Onwuatuegwu"/>
        <s v="Hewitt"/>
        <s v="Balashov"/>
        <s v="Doyle"/>
        <s v="Pokrovskii"/>
        <s v="Russo"/>
        <s v="Skinner"/>
        <s v="Robertson"/>
        <s v="Atkinson"/>
        <s v="McEncroe"/>
        <s v="Pearson"/>
        <s v="Gordon"/>
        <s v="Ts'ai"/>
        <s v="Lung"/>
        <s v="Yuan"/>
        <s v="Pardey"/>
        <s v="Tai"/>
        <s v="Mazzanti"/>
        <s v="Beach"/>
        <s v="Hsieh"/>
        <s v="Faulkner"/>
        <s v="Knowles"/>
        <s v="Day"/>
        <s v="Hsueh"/>
        <s v="Nwabugwu"/>
        <s v="Kerr"/>
        <s v="Marrero"/>
        <s v="White"/>
        <s v="Brown"/>
        <s v="Russell"/>
        <s v="Seleznyov"/>
        <s v="Yusupova"/>
        <s v="Foley"/>
        <s v="Ikedinachukwu"/>
        <s v="Power"/>
        <s v="Amos"/>
        <s v="Reed"/>
        <s v="Simmons"/>
        <s v="Ricci"/>
        <s v="West"/>
        <s v="Chen"/>
        <s v="Madukaego"/>
        <s v="Ibrahimova"/>
        <s v="Nolan"/>
        <s v="Blair"/>
        <s v="Monaldo"/>
        <s v="Sutherland"/>
        <s v="Briggs"/>
        <s v="Gregory"/>
        <s v="Angelo"/>
        <s v="Gardiner"/>
        <s v="Distefano"/>
        <s v="Farrell"/>
        <s v="Milano"/>
        <s v="Boyd"/>
        <s v="Onyemaechi"/>
        <s v="Black"/>
        <s v="Oliver"/>
        <s v="Greco"/>
        <s v="Whitehead"/>
        <s v="Ikemefuna"/>
        <s v="Onyeoruru"/>
        <s v="Cunningham"/>
        <s v="Demidov"/>
        <s v="Celis"/>
        <s v="Cheng"/>
        <s v="Knight"/>
        <s v="Morin"/>
        <s v="Outhwaite"/>
        <s v="Tung"/>
        <s v="Pai"/>
        <s v="Carpenter"/>
        <s v="Fennell"/>
        <s v="Fontaine"/>
        <s v="Pratt"/>
        <s v="Franklin"/>
        <s v="McKenzie"/>
        <s v="Pino"/>
        <s v="Fisk"/>
        <s v="Chiang"/>
        <s v="Moseley"/>
        <s v="Hsiung"/>
        <s v="Heath"/>
        <s v="De Salis"/>
        <s v="Richardson"/>
        <s v="Fitch"/>
        <s v="Estes"/>
        <s v="Lattimore"/>
        <s v="Chung"/>
        <s v="Utz"/>
        <s v="Nwachinemelu"/>
        <s v="Kuznetsova"/>
        <s v="Pisani"/>
        <s v="Manna"/>
        <s v="Collier"/>
        <s v="Carr"/>
        <s v="Findlay"/>
        <s v="Chukwuemeka"/>
        <s v="Genovese"/>
        <s v="Swift"/>
        <s v="Ugoji"/>
        <s v="Parkinson"/>
        <s v="Ross"/>
        <s v="Oleary"/>
        <s v="Turnbull"/>
        <s v="Uspensky"/>
        <s v="Cook"/>
        <s v="Newbold"/>
        <s v="Uchechukwu"/>
        <s v="Ch'en"/>
        <s v="Hilton"/>
        <s v="Sal"/>
        <s v="Eluemuno"/>
        <s v="Titus"/>
        <s v="Lettiere"/>
        <s v="Templeman"/>
        <s v="Chibuzo"/>
        <s v="Evans"/>
        <s v="Enyinnaya"/>
        <s v="Brookes"/>
        <s v="Padovano"/>
        <s v="Hare"/>
        <s v="Muir"/>
        <s v="Elewechi"/>
        <s v="Ankudinov"/>
        <s v="Nwokike"/>
        <s v="Atkins"/>
        <s v="Burns"/>
        <s v="Obiuto"/>
        <s v="George"/>
        <s v="Lewis"/>
        <s v="Dalrymple"/>
        <s v="Carslaw"/>
        <s v="Kirby"/>
        <s v="Houghton"/>
        <s v="Westerberg"/>
        <s v="Hale"/>
        <s v="Kryukova"/>
        <s v="Sopuluchukwu"/>
        <s v="Barry"/>
        <s v="Selezneva"/>
        <s v="Chizuoke"/>
        <s v="Lueck"/>
        <s v="Udinese"/>
        <s v="Udobata"/>
        <s v="Outlaw"/>
        <s v="Lo"/>
        <s v="King"/>
        <s v="Forbes"/>
        <s v="Macleod"/>
        <s v="Gibbs"/>
        <s v="Isayev"/>
        <s v="Belstead"/>
        <s v="Vassiliev"/>
        <s v="Schneider"/>
        <s v="Knipe"/>
        <s v="Macartney"/>
        <s v="Watts"/>
        <s v="Humphreys"/>
        <s v="Chesnokova"/>
        <s v="Kung"/>
        <s v="Lu"/>
        <s v="Nkemakolam"/>
        <s v="Walton"/>
        <s v="Baldwin"/>
        <s v="Mai"/>
        <s v="Ferreira"/>
        <s v="Ukaegbunam"/>
        <s v="De Luca"/>
        <s v="Davide"/>
        <s v="Kodilinyechukwu"/>
        <s v="Little"/>
        <s v="Paterson"/>
        <s v="Han"/>
        <s v="Ijendu"/>
        <s v="Reichard"/>
        <s v="Price"/>
        <s v="Bruce"/>
        <s v="Sumrall"/>
        <s v="Lazarev"/>
        <s v="Wentworth-Shields"/>
        <s v="Mackenzie"/>
        <s v="Pendergrass"/>
        <s v="Billson"/>
        <s v="Teng"/>
        <s v="Moretti"/>
        <s v="Jordan"/>
        <s v="Ts'ao"/>
        <s v="Ch'ang"/>
        <s v="Obialo"/>
        <s v="Gray"/>
        <s v="Lin"/>
        <s v="Hopkins"/>
        <s v="Dobson"/>
        <s v="McKay"/>
        <s v="Revell"/>
        <s v="Rickards"/>
        <s v="Begum"/>
        <s v="Onyinyechukwuka"/>
        <s v="Zuyev"/>
        <s v="Nwankwo"/>
        <s v="Okwuadigbo"/>
        <s v="Chan"/>
        <s v="Buchi"/>
        <s v="Lombardi"/>
        <s v="Uchenna"/>
        <s v="Coffman"/>
        <s v="Alexandrova"/>
        <s v="Fallaci"/>
        <s v="Hudson"/>
        <s v="Stout"/>
        <s v="Burke"/>
        <s v="Chadwick"/>
        <s v="Lawrence"/>
        <s v="Bellucci"/>
        <s v="Harper"/>
        <s v="Moss"/>
        <s v="Avdeyeva"/>
        <s v="Lynton"/>
        <s v="Gether"/>
        <s v="Larionova"/>
        <s v="Loggia"/>
        <s v="Steinhoff"/>
        <s v="Guerra"/>
        <s v="Craig"/>
        <s v="Lazareva"/>
        <s v="Alderete"/>
        <s v="Rahman"/>
        <s v="McMillan"/>
        <s v="Pickering"/>
        <s v="Mirams"/>
        <s v="Douglas"/>
        <s v="Jideofor"/>
        <s v="Bell"/>
        <s v="Mairinger"/>
        <s v="Pagnotto"/>
        <s v="Feng"/>
        <s v="Donaldson"/>
        <s v="Chambers"/>
        <s v="Marcelo"/>
        <s v="Ejimofor"/>
        <s v="Dale"/>
        <s v="Pokrovsky"/>
        <s v="Stonebraker"/>
        <s v="Liang"/>
        <s v="Anderson"/>
        <s v="Christian"/>
        <s v="Mao"/>
        <s v="Sagese"/>
        <s v="Fleming"/>
        <s v="Grubb"/>
        <s v="Napolitani"/>
        <s v="Anenechi"/>
        <s v="Chandler"/>
        <s v="Howells"/>
        <s v="Akeroyd"/>
        <s v="Uwaezuoke"/>
        <s v="Loyau"/>
        <s v="Small"/>
        <s v="Bledsoe"/>
        <s v="Kao"/>
        <s v="Wickens"/>
        <s v="Wertheim"/>
        <s v="Jarvis"/>
        <s v="P'an"/>
        <s v="Repina"/>
        <s v="Pugliesi"/>
        <s v="Blakey"/>
        <s v="Nucci"/>
        <s v="Higinbotham"/>
        <s v="Achebe"/>
        <s v="Dobie"/>
        <s v="Maccallum"/>
        <s v="Watkins"/>
        <s v="Mitchel"/>
        <s v="Ferdinand"/>
        <s v="Otitodilinna"/>
        <s v="Mamelu"/>
        <s v="Beneventi"/>
        <s v="Perrodin"/>
        <s v="Chinagorom"/>
        <s v="Napolitano"/>
        <s v="Edgar"/>
        <s v="Walker"/>
        <s v="Steele"/>
        <s v="Elkins"/>
        <s v="Toscano"/>
        <s v="Savage"/>
        <s v="Mordvinova"/>
        <s v="Kent"/>
        <s v="Cooper"/>
        <s v="Mazzi"/>
        <s v="Fisher"/>
        <s v="Summers"/>
        <s v="Brady"/>
        <s v="Nicholls"/>
        <s v="Golubov"/>
        <s v="Oldham"/>
        <s v="Kambinachi"/>
        <s v="Chinwemma"/>
        <s v="Olsen"/>
        <s v="Jen"/>
        <s v="Preston"/>
        <s v="Ozioma"/>
        <s v="Cody"/>
        <s v="Ponomarev"/>
        <s v="Milani"/>
        <s v="Tang"/>
        <s v="Romani"/>
        <s v="Davis"/>
        <s v="Onyemauchechukwu"/>
        <s v="Gell"/>
        <s v="Chiwetelu"/>
        <s v="Kirillova"/>
        <s v="Shaw"/>
        <s v="Okwudilichukwu"/>
        <s v="Onuoha"/>
        <s v="Muecke"/>
        <s v="Azubuike"/>
        <s v="Nnonso"/>
        <s v="Ashley"/>
        <s v="Ts'ui"/>
        <s v="Kenenna"/>
        <s v="Beluchi"/>
        <s v="Williamson"/>
        <s v="Bobrov"/>
        <s v="Pitts"/>
        <s v="Standish"/>
        <s v="Cartwright"/>
        <s v="Johnstone"/>
        <s v="Nikitina"/>
        <s v="McElroy"/>
        <s v="Shen"/>
        <s v="Archer"/>
        <s v="Otutodilinna"/>
        <s v="Denisov"/>
        <s v="Owens"/>
        <s v="P'eng"/>
        <s v="Verco"/>
        <s v="Bergamaschi"/>
        <s v="Outtrim"/>
        <s v="Hou"/>
        <s v="Galkin"/>
        <s v="Echezonachukwu"/>
        <s v="Munro"/>
        <s v="Ball"/>
        <s v="Virgo"/>
        <s v="Tao"/>
        <s v="Perez"/>
        <s v="Fraser"/>
        <s v="Alley"/>
        <s v="Hooper"/>
        <s v="Rice"/>
        <s v="Cox"/>
        <s v="Ikenna"/>
        <s v="Alexander"/>
        <s v="Piazza"/>
        <s v="Ni"/>
        <s v="Harker"/>
        <s v="Chiabuotu"/>
        <s v="Kuo"/>
        <s v="Gallagher"/>
        <s v="Zhirov"/>
        <s v="Lloyd"/>
        <s v="Palmer"/>
        <s v="Ch'eng"/>
        <s v="Avent"/>
        <s v="Trentini"/>
        <s v="Koehler"/>
        <s v="Okoli"/>
        <s v="Nwokezuike"/>
        <s v="Artemiev"/>
        <s v="Esposito"/>
        <s v="Abbie"/>
        <s v="Averyanov"/>
        <s v="Unaipon"/>
        <s v="Clamp"/>
        <s v="Lim"/>
        <s v="Wan"/>
        <s v="Pettit"/>
        <s v="Baresi"/>
        <s v="Newbery"/>
        <s v="Iheanacho"/>
        <s v="Landry"/>
        <s v="McGregor"/>
        <s v="Pirogov"/>
        <s v="Oguejiofor"/>
        <s v="Ugochukwu"/>
        <s v="Rohu"/>
        <s v="Cary"/>
        <s v="O'Loghlen"/>
        <s v="Quinn"/>
        <s v="Page"/>
        <s v="Stanley"/>
        <s v="Bednall"/>
        <s v="She"/>
        <s v="May"/>
        <s v="Seabrook"/>
        <s v="Herrera"/>
        <s v="Kincaid"/>
        <s v="Sleeman"/>
        <s v="Artemieva"/>
        <s v="Barwell"/>
        <s v="Wright"/>
        <s v="Moore"/>
        <s v="Sung"/>
        <s v="Mello"/>
        <s v="Mistry"/>
        <s v="Chukwukadibia"/>
        <s v="Zikoranachidimma"/>
        <s v="Oluchukwu"/>
        <s v="Rivera"/>
        <s v="Niu"/>
        <s v="Bennett"/>
        <s v="Wollstonecraft"/>
        <s v="Thomsen"/>
        <s v="Chinwendu"/>
        <s v="James"/>
        <s v="Lamb"/>
        <s v="Olejuru"/>
        <s v="Chiawuotu"/>
        <s v="Yeates"/>
        <s v="Thurgood"/>
        <s v="Knupp"/>
        <s v="Baryshnikov"/>
        <s v="Shephard"/>
        <s v="Avdeeva"/>
        <s v="Hsu"/>
        <s v="Buchanan"/>
        <s v="Yeh"/>
        <s v="Palazzi"/>
        <s v="Schofield"/>
        <s v="Wall"/>
        <s v="Blackburn"/>
        <s v="Wickham"/>
        <s v="Bird"/>
        <s v="Brizendine"/>
        <s v="Ch'in"/>
        <s v="Yusupov"/>
        <s v="Jibunoh"/>
        <s v="Wilder"/>
        <s v="Nepean"/>
        <s v="McNess"/>
        <s v="Coles"/>
        <s v="Benson"/>
        <s v="Gilbert"/>
        <s v="Wilhelm"/>
        <s v="Sinclair"/>
        <s v="Buckner"/>
        <s v="Padovesi"/>
        <s v="Palerma"/>
        <s v="Pan"/>
        <s v="Kenniff"/>
        <s v="Spencer"/>
        <s v="Lees"/>
        <s v="David"/>
        <s v="Hsing"/>
        <s v="Y?an" u="1"/>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0353125003" createdVersion="8" refreshedVersion="8" minRefreshableVersion="3" recordCount="991" xr:uid="{EB437F76-370A-2247-AB8D-4EDF10062DF9}">
  <cacheSource type="worksheet">
    <worksheetSource ref="D1:D992" sheet="05 - Cleaned data"/>
  </cacheSource>
  <cacheFields count="1">
    <cacheField name="credit_score" numFmtId="1">
      <sharedItems containsSemiMixedTypes="0" containsString="0" containsNumber="1" containsInteger="1" minValue="376" maxValue="850" count="354">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80"/>
        <n v="618"/>
        <n v="643"/>
        <n v="671"/>
        <n v="689"/>
        <n v="620"/>
        <n v="676"/>
        <n v="697"/>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749"/>
        <n v="734"/>
        <n v="644"/>
        <n v="626"/>
        <n v="649"/>
        <n v="805"/>
        <n v="718"/>
        <n v="840"/>
        <n v="630"/>
        <n v="654"/>
        <n v="762"/>
        <n v="568"/>
        <n v="613"/>
        <n v="522"/>
        <n v="737"/>
        <n v="648"/>
        <n v="443"/>
        <n v="640"/>
        <n v="540"/>
        <n v="460"/>
        <n v="593"/>
        <n v="801"/>
        <n v="611"/>
        <n v="802"/>
        <n v="745"/>
        <n v="572"/>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723"/>
        <n v="551"/>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0979050928" createdVersion="8" refreshedVersion="8" minRefreshableVersion="3" recordCount="991" xr:uid="{C8B83A5F-2871-0E42-83F4-C5D092EE08D4}">
  <cacheSource type="worksheet">
    <worksheetSource ref="E1:E992" sheet="05 - Cleaned data"/>
  </cacheSource>
  <cacheFields count="1">
    <cacheField name="country" numFmtId="0">
      <sharedItems count="3">
        <s v="France"/>
        <s v="Spain"/>
        <s v="Germany"/>
      </sharedItems>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1305787037" createdVersion="8" refreshedVersion="8" minRefreshableVersion="3" recordCount="991" xr:uid="{CB93E479-983D-8649-9AF9-B1D1045BC0EE}">
  <cacheSource type="worksheet">
    <worksheetSource ref="F1:F992" sheet="05 - Cleaned data"/>
  </cacheSource>
  <cacheFields count="1">
    <cacheField name="gender" numFmtId="0">
      <sharedItems count="2">
        <s v="Female"/>
        <s v="Male"/>
      </sharedItems>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1672337966" createdVersion="8" refreshedVersion="8" minRefreshableVersion="3" recordCount="991" xr:uid="{3297BC1A-36F6-074B-A0FE-D5A43904BE5F}">
  <cacheSource type="worksheet">
    <worksheetSource ref="G1:G992" sheet="05 - Cleaned data"/>
  </cacheSource>
  <cacheFields count="1">
    <cacheField name="age" numFmtId="1">
      <sharedItems containsSemiMixedTypes="0" containsString="0" containsNumber="1" containsInteger="1" minValue="18" maxValue="82" count="6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sharedItems>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2187500001" createdVersion="8" refreshedVersion="8" minRefreshableVersion="3" recordCount="991" xr:uid="{8945B9C8-FCBB-4543-BB3E-26267031B13C}">
  <cacheSource type="worksheet">
    <worksheetSource ref="H1:H992" sheet="05 - Cleaned data"/>
  </cacheSource>
  <cacheFields count="1">
    <cacheField name="tenure" numFmtId="1">
      <sharedItems containsSemiMixedTypes="0" containsString="0" containsNumber="1" containsInteger="1" minValue="0" maxValue="10" count="11">
        <n v="2"/>
        <n v="1"/>
        <n v="8"/>
        <n v="7"/>
        <n v="4"/>
        <n v="6"/>
        <n v="3"/>
        <n v="10"/>
        <n v="5"/>
        <n v="9"/>
        <n v="0"/>
      </sharedItems>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252627315" createdVersion="8" refreshedVersion="8" minRefreshableVersion="3" recordCount="991" xr:uid="{48EEF029-A0BD-FF4C-92C0-3ECB1A22B04D}">
  <cacheSource type="worksheet">
    <worksheetSource ref="I1:I992" sheet="05 - Cleaned data"/>
  </cacheSource>
  <cacheFields count="1">
    <cacheField name="balance" numFmtId="164">
      <sharedItems containsSemiMixedTypes="0" containsString="0" containsNumber="1" minValue="0" maxValue="213146.2" count="643">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sharedItems>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2824189817" createdVersion="8" refreshedVersion="8" minRefreshableVersion="3" recordCount="991" xr:uid="{055A73B8-1E4E-FB42-BC02-055B17215220}">
  <cacheSource type="worksheet">
    <worksheetSource ref="J1:J992" sheet="05 - Cleaned data"/>
  </cacheSource>
  <cacheFields count="1">
    <cacheField name="num_of_products" numFmtId="1">
      <sharedItems containsSemiMixedTypes="0" containsString="0" containsNumber="1" containsInteger="1" minValue="1" maxValue="4" count="4">
        <n v="1"/>
        <n v="3"/>
        <n v="2"/>
        <n v="4"/>
      </sharedItems>
    </cacheField>
  </cacheFields>
  <extLst>
    <ext xmlns:x14="http://schemas.microsoft.com/office/spreadsheetml/2009/9/main" uri="{725AE2AE-9491-48be-B2B4-4EB974FC3084}">
      <x14:pivotCacheDefinitio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334386574" createdVersion="8" refreshedVersion="8" minRefreshableVersion="3" recordCount="991" xr:uid="{A4DA05FA-D692-8F49-9FB7-AA4EA6E63DF1}">
  <cacheSource type="worksheet">
    <worksheetSource ref="K1:K992" sheet="05 - Cleaned data"/>
  </cacheSource>
  <cacheFields count="1">
    <cacheField name="has_credit_card"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3656018517" createdVersion="8" refreshedVersion="8" minRefreshableVersion="3" recordCount="991" xr:uid="{60482432-A901-8240-8C48-7E309F26AD9F}">
  <cacheSource type="worksheet">
    <worksheetSource ref="L1:L992" sheet="05 - Cleaned data"/>
  </cacheSource>
  <cacheFields count="1">
    <cacheField name="is_active_member"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3952199076" createdVersion="8" refreshedVersion="8" minRefreshableVersion="3" recordCount="991" xr:uid="{25502386-A169-B84D-B3AC-39B1928F312D}">
  <cacheSource type="worksheet">
    <worksheetSource ref="M1:M992" sheet="05 - Cleaned data"/>
  </cacheSource>
  <cacheFields count="1">
    <cacheField name="estimated_salary" numFmtId="165">
      <sharedItems containsSemiMixedTypes="0" containsString="0" containsNumber="1" minValue="371.05" maxValue="199725.39" count="991">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63968.09"/>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n v="113951.12"/>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sharedItems>
    </cacheField>
  </cacheFields>
  <extLst>
    <ext xmlns:x14="http://schemas.microsoft.com/office/spreadsheetml/2009/9/main" uri="{725AE2AE-9491-48be-B2B4-4EB974FC3084}">
      <x14:pivotCacheDefinition/>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714305439818" createdVersion="8" refreshedVersion="8" minRefreshableVersion="3" recordCount="991" xr:uid="{45116889-0CBF-3A41-BBBD-C335FCA49BC6}">
  <cacheSource type="worksheet">
    <worksheetSource ref="N1:N992" sheet="05 - Cleaned data"/>
  </cacheSource>
  <cacheFields count="1">
    <cacheField name="exited_from_bank"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09914467594" createdVersion="8" refreshedVersion="8" minRefreshableVersion="3" recordCount="787" xr:uid="{012A67C9-A1BA-2640-8937-3C57D820EC45}">
  <cacheSource type="worksheet">
    <worksheetSource ref="O1:O788" sheet="09 - Customers stayed"/>
  </cacheSource>
  <cacheFields count="1">
    <cacheField name="credit_score_quality" numFmtId="0">
      <sharedItems count="3">
        <s v="Fair"/>
        <s v="Good"/>
        <s v="Poor"/>
      </sharedItems>
    </cacheField>
  </cacheFields>
  <extLst>
    <ext xmlns:x14="http://schemas.microsoft.com/office/spreadsheetml/2009/9/main" uri="{725AE2AE-9491-48be-B2B4-4EB974FC3084}">
      <x14:pivotCacheDefinition/>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12165625" createdVersion="8" refreshedVersion="8" minRefreshableVersion="3" recordCount="787" xr:uid="{CF2487FA-DF08-6645-8D03-CD68E7832B7B}">
  <cacheSource type="worksheet">
    <worksheetSource ref="E1:E788" sheet="09 - Customers stayed"/>
  </cacheSource>
  <cacheFields count="1">
    <cacheField name="country" numFmtId="0">
      <sharedItems count="3">
        <s v="Spain"/>
        <s v="France"/>
        <s v="Germany"/>
      </sharedItems>
    </cacheField>
  </cacheFields>
  <extLst>
    <ext xmlns:x14="http://schemas.microsoft.com/office/spreadsheetml/2009/9/main" uri="{725AE2AE-9491-48be-B2B4-4EB974FC3084}">
      <x14:pivotCacheDefinition/>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12535532408" createdVersion="8" refreshedVersion="8" minRefreshableVersion="3" recordCount="787" xr:uid="{DF60BD0A-EFC5-E74C-86C3-F424162C2E64}">
  <cacheSource type="worksheet">
    <worksheetSource ref="F1:F788" sheet="09 - Customers stayed"/>
  </cacheSource>
  <cacheFields count="1">
    <cacheField name="gender" numFmtId="0">
      <sharedItems count="2">
        <s v="Female"/>
        <s v="Male"/>
      </sharedItems>
    </cacheField>
  </cacheFields>
  <extLst>
    <ext xmlns:x14="http://schemas.microsoft.com/office/spreadsheetml/2009/9/main" uri="{725AE2AE-9491-48be-B2B4-4EB974FC3084}">
      <x14:pivotCacheDefinition/>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13071180557" createdVersion="8" refreshedVersion="8" minRefreshableVersion="3" recordCount="787" xr:uid="{A8BE81BB-C2D0-8845-AA53-8DF1AB35537E}">
  <cacheSource type="worksheet">
    <worksheetSource ref="P1:P788" sheet="09 - Customers stayed"/>
  </cacheSource>
  <cacheFields count="1">
    <cacheField name="age_category" numFmtId="0">
      <sharedItems count="3">
        <s v="Middle-aged adult"/>
        <s v="Young adult"/>
        <s v="Senior adult"/>
      </sharedItems>
    </cacheField>
  </cacheFields>
  <extLst>
    <ext xmlns:x14="http://schemas.microsoft.com/office/spreadsheetml/2009/9/main" uri="{725AE2AE-9491-48be-B2B4-4EB974FC3084}">
      <x14:pivotCacheDefinition/>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1494178241" createdVersion="8" refreshedVersion="8" minRefreshableVersion="3" recordCount="787" xr:uid="{4A1A0B5F-57E6-0142-92E2-7FED8418C522}">
  <cacheSource type="worksheet">
    <worksheetSource ref="H1:H788" sheet="09 - Customers stayed"/>
  </cacheSource>
  <cacheFields count="1">
    <cacheField name="tenure" numFmtId="1">
      <sharedItems containsSemiMixedTypes="0" containsString="0" containsNumber="1" containsInteger="1" minValue="0" maxValue="10" count="11">
        <n v="1"/>
        <n v="2"/>
        <n v="7"/>
        <n v="4"/>
        <n v="6"/>
        <n v="3"/>
        <n v="10"/>
        <n v="5"/>
        <n v="9"/>
        <n v="8"/>
        <n v="0"/>
      </sharedItems>
    </cacheField>
  </cacheFields>
  <extLst>
    <ext xmlns:x14="http://schemas.microsoft.com/office/spreadsheetml/2009/9/main" uri="{725AE2AE-9491-48be-B2B4-4EB974FC3084}">
      <x14:pivotCacheDefinition/>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15302546296" createdVersion="8" refreshedVersion="8" minRefreshableVersion="3" recordCount="787" xr:uid="{742ABE4A-A107-644A-A29B-52C49BCDA12A}">
  <cacheSource type="worksheet">
    <worksheetSource ref="Q1:Q788" sheet="09 - Customers stayed"/>
  </cacheSource>
  <cacheFields count="1">
    <cacheField name="balance_category" numFmtId="0">
      <sharedItems count="3">
        <s v="Mid-Balance"/>
        <s v="Low-Balance"/>
        <s v="High-Balance"/>
      </sharedItems>
    </cacheField>
  </cacheFields>
  <extLst>
    <ext xmlns:x14="http://schemas.microsoft.com/office/spreadsheetml/2009/9/main" uri="{725AE2AE-9491-48be-B2B4-4EB974FC3084}">
      <x14:pivotCacheDefinition/>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16986689817" createdVersion="8" refreshedVersion="8" minRefreshableVersion="3" recordCount="787" xr:uid="{2DF0DDB3-5C71-DE46-B069-E19BA9195E05}">
  <cacheSource type="worksheet">
    <worksheetSource ref="J1:J788" sheet="09 - Customers stayed"/>
  </cacheSource>
  <cacheFields count="1">
    <cacheField name="num_of_products" numFmtId="1">
      <sharedItems containsSemiMixedTypes="0" containsString="0" containsNumber="1" containsInteger="1" minValue="1" maxValue="3" count="3">
        <n v="1"/>
        <n v="2"/>
        <n v="3"/>
      </sharedItems>
    </cacheField>
  </cacheFields>
  <extLst>
    <ext xmlns:x14="http://schemas.microsoft.com/office/spreadsheetml/2009/9/main" uri="{725AE2AE-9491-48be-B2B4-4EB974FC3084}">
      <x14:pivotCacheDefinition/>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19590046296" createdVersion="8" refreshedVersion="8" minRefreshableVersion="3" recordCount="787" xr:uid="{1FB1027A-FD8B-094F-9E52-3A6FA29FC830}">
  <cacheSource type="worksheet">
    <worksheetSource ref="K1:K788" sheet="09 - Customers stayed"/>
  </cacheSource>
  <cacheFields count="1">
    <cacheField name="has_credit_card" numFmtId="1">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014664352" createdVersion="8" refreshedVersion="8" minRefreshableVersion="3" recordCount="787" xr:uid="{673832D9-7EB6-1746-A282-99C5B7C74501}">
  <cacheSource type="worksheet">
    <worksheetSource ref="L1:L788" sheet="09 - Customers stayed"/>
  </cacheSource>
  <cacheFields count="1">
    <cacheField name="is_active_member"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0707407409" createdVersion="8" refreshedVersion="8" minRefreshableVersion="3" recordCount="787" xr:uid="{C9C2F2C2-834E-E14E-8EA5-665ADE18C58B}">
  <cacheSource type="worksheet">
    <worksheetSource ref="R1:R788" sheet="09 - Customers stayed"/>
  </cacheSource>
  <cacheFields count="1">
    <cacheField name="estimated_salary_range" numFmtId="0">
      <sharedItems count="4">
        <s v="101,000 - 150,000"/>
        <s v="51,000 - 100,000"/>
        <s v=" 0 - 50,000"/>
        <s v="151,000 - 200,00"/>
      </sharedItems>
    </cacheField>
  </cacheFields>
  <extLst>
    <ext xmlns:x14="http://schemas.microsoft.com/office/spreadsheetml/2009/9/main" uri="{725AE2AE-9491-48be-B2B4-4EB974FC3084}">
      <x14:pivotCacheDefinition/>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6640046296" createdVersion="8" refreshedVersion="8" minRefreshableVersion="3" recordCount="204" xr:uid="{71546BAB-AA84-6C43-9AF5-4A1DDB2C0D66}">
  <cacheSource type="worksheet">
    <worksheetSource ref="O1:O205" sheet="10 - Customers left"/>
  </cacheSource>
  <cacheFields count="1">
    <cacheField name="credit_score_quality" numFmtId="0">
      <sharedItems count="3">
        <s v="Fair"/>
        <s v="Poor"/>
        <s v="Good"/>
      </sharedItems>
    </cacheField>
  </cacheFields>
  <extLst>
    <ext xmlns:x14="http://schemas.microsoft.com/office/spreadsheetml/2009/9/main" uri="{725AE2AE-9491-48be-B2B4-4EB974FC3084}">
      <x14:pivotCacheDefinition/>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7047916668" createdVersion="8" refreshedVersion="8" minRefreshableVersion="3" recordCount="204" xr:uid="{6156EF0D-7407-E84E-84C1-F23C3577EDCD}">
  <cacheSource type="worksheet">
    <worksheetSource ref="E1:E205" sheet="10 - Customers left"/>
  </cacheSource>
  <cacheFields count="1">
    <cacheField name="country" numFmtId="0">
      <sharedItems count="3">
        <s v="France"/>
        <s v="Spain"/>
        <s v="Germany"/>
      </sharedItems>
    </cacheField>
  </cacheFields>
  <extLst>
    <ext xmlns:x14="http://schemas.microsoft.com/office/spreadsheetml/2009/9/main" uri="{725AE2AE-9491-48be-B2B4-4EB974FC3084}">
      <x14:pivotCacheDefinition/>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7330324071" createdVersion="8" refreshedVersion="8" minRefreshableVersion="3" recordCount="204" xr:uid="{0D12F4F5-3B02-AF46-ACE5-070B5E9BDA08}">
  <cacheSource type="worksheet">
    <worksheetSource ref="F1:F205" sheet="10 - Customers left"/>
  </cacheSource>
  <cacheFields count="1">
    <cacheField name="gender" numFmtId="0">
      <sharedItems count="2">
        <s v="Female"/>
        <s v="Male"/>
      </sharedItems>
    </cacheField>
  </cacheFields>
  <extLst>
    <ext xmlns:x14="http://schemas.microsoft.com/office/spreadsheetml/2009/9/main" uri="{725AE2AE-9491-48be-B2B4-4EB974FC3084}">
      <x14:pivotCacheDefinition/>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7664467593" createdVersion="8" refreshedVersion="8" minRefreshableVersion="3" recordCount="204" xr:uid="{E28DCCE5-9FF2-7F4C-AC6F-C5D991A74E82}">
  <cacheSource type="worksheet">
    <worksheetSource ref="P1:P205" sheet="10 - Customers left"/>
  </cacheSource>
  <cacheFields count="1">
    <cacheField name="age_category" numFmtId="0">
      <sharedItems count="3">
        <s v="Middle-aged adult"/>
        <s v="Young adult"/>
        <s v="Senior adult"/>
      </sharedItems>
    </cacheField>
  </cacheFields>
  <extLst>
    <ext xmlns:x14="http://schemas.microsoft.com/office/spreadsheetml/2009/9/main" uri="{725AE2AE-9491-48be-B2B4-4EB974FC3084}">
      <x14:pivotCacheDefinition/>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8055555554" createdVersion="8" refreshedVersion="8" minRefreshableVersion="3" recordCount="204" xr:uid="{53067279-3FEC-3A43-82FC-9E1EB6CEF524}">
  <cacheSource type="worksheet">
    <worksheetSource ref="H1:H205" sheet="10 - Customers left"/>
  </cacheSource>
  <cacheFields count="1">
    <cacheField name="tenure" numFmtId="1">
      <sharedItems containsSemiMixedTypes="0" containsString="0" containsNumber="1" containsInteger="1" minValue="0" maxValue="10" count="11">
        <n v="2"/>
        <n v="8"/>
        <n v="4"/>
        <n v="1"/>
        <n v="3"/>
        <n v="0"/>
        <n v="9"/>
        <n v="5"/>
        <n v="7"/>
        <n v="10"/>
        <n v="6"/>
      </sharedItems>
    </cacheField>
  </cacheFields>
  <extLst>
    <ext xmlns:x14="http://schemas.microsoft.com/office/spreadsheetml/2009/9/main" uri="{725AE2AE-9491-48be-B2B4-4EB974FC3084}">
      <x14:pivotCacheDefinition/>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8501620374" createdVersion="8" refreshedVersion="8" minRefreshableVersion="3" recordCount="204" xr:uid="{061C5865-1F56-8A48-9F36-23D5CE9E3F54}">
  <cacheSource type="worksheet">
    <worksheetSource ref="Q1:Q205" sheet="10 - Customers left"/>
  </cacheSource>
  <cacheFields count="1">
    <cacheField name="balance_category" numFmtId="0">
      <sharedItems count="3">
        <s v="Low-Balance"/>
        <s v="High-Balance"/>
        <s v="Mid-Balance"/>
      </sharedItems>
    </cacheField>
  </cacheFields>
  <extLst>
    <ext xmlns:x14="http://schemas.microsoft.com/office/spreadsheetml/2009/9/main" uri="{725AE2AE-9491-48be-B2B4-4EB974FC3084}">
      <x14:pivotCacheDefinition/>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8946875001" createdVersion="8" refreshedVersion="8" minRefreshableVersion="3" recordCount="204" xr:uid="{2AC8B3BB-4370-694A-917A-651DCECC1892}">
  <cacheSource type="worksheet">
    <worksheetSource ref="L1:L205" sheet="10 - Customers left"/>
  </cacheSource>
  <cacheFields count="1">
    <cacheField name="is_active_member"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9304513885" createdVersion="8" refreshedVersion="8" minRefreshableVersion="3" recordCount="204" xr:uid="{BE5AEA8B-C519-6A40-A8C1-C1586792F9BE}">
  <cacheSource type="worksheet">
    <worksheetSource ref="J1:J205" sheet="10 - Customers left"/>
  </cacheSource>
  <cacheFields count="1">
    <cacheField name="num_of_products" numFmtId="1">
      <sharedItems containsSemiMixedTypes="0" containsString="0" containsNumber="1" containsInteger="1" minValue="1" maxValue="4" count="4">
        <n v="1"/>
        <n v="3"/>
        <n v="2"/>
        <n v="4"/>
      </sharedItems>
    </cacheField>
  </cacheFields>
  <extLst>
    <ext xmlns:x14="http://schemas.microsoft.com/office/spreadsheetml/2009/9/main" uri="{725AE2AE-9491-48be-B2B4-4EB974FC3084}">
      <x14:pivotCacheDefinition/>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29686805555" createdVersion="8" refreshedVersion="8" minRefreshableVersion="3" recordCount="204" xr:uid="{29CCA654-61AB-A043-AB02-3C1D1A9B5C8F}">
  <cacheSource type="worksheet">
    <worksheetSource ref="R1:R205" sheet="10 - Customers left"/>
  </cacheSource>
  <cacheFields count="1">
    <cacheField name="estimated_salary_range" numFmtId="0">
      <sharedItems count="4">
        <s v="101,000 - 150,000"/>
        <s v=" 0 - 50,000"/>
        <s v="151,000 - 200,00"/>
        <s v="51,000 - 100,000"/>
      </sharedItems>
    </cacheField>
  </cacheFields>
  <extLst>
    <ext xmlns:x14="http://schemas.microsoft.com/office/spreadsheetml/2009/9/main" uri="{725AE2AE-9491-48be-B2B4-4EB974FC3084}">
      <x14:pivotCacheDefinition/>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6.83002523148" createdVersion="8" refreshedVersion="8" minRefreshableVersion="3" recordCount="204" xr:uid="{79870B28-A746-C04A-95AB-851A7BE911BA}">
  <cacheSource type="worksheet">
    <worksheetSource ref="K1:K205" sheet="10 - Customers left"/>
  </cacheSource>
  <cacheFields count="1">
    <cacheField name="has_credit_card"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Robalinho" refreshedDate="46138.676542013891" createdVersion="8" refreshedVersion="8" minRefreshableVersion="3" recordCount="991" xr:uid="{B8619F31-9BAD-D24C-8738-3D2C2977760F}">
  <cacheSource type="worksheet">
    <worksheetSource ref="A1:R992" sheet="08 - Derived data"/>
  </cacheSource>
  <cacheFields count="18">
    <cacheField name="row_number" numFmtId="0">
      <sharedItems containsSemiMixedTypes="0" containsString="0" containsNumber="1" containsInteger="1" minValue="1" maxValue="991" count="9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sharedItems>
    </cacheField>
    <cacheField name="customer_id" numFmtId="1">
      <sharedItems containsSemiMixedTypes="0" containsString="0" containsNumber="1" containsInteger="1" minValue="15566091" maxValue="15815364"/>
    </cacheField>
    <cacheField name="last_name" numFmtId="0">
      <sharedItems/>
    </cacheField>
    <cacheField name="credit_score" numFmtId="1">
      <sharedItems containsSemiMixedTypes="0" containsString="0" containsNumber="1" containsInteger="1" minValue="376" maxValue="850"/>
    </cacheField>
    <cacheField name="country" numFmtId="0">
      <sharedItems count="3">
        <s v="France"/>
        <s v="Spain"/>
        <s v="Germany"/>
      </sharedItems>
    </cacheField>
    <cacheField name="gender" numFmtId="0">
      <sharedItems count="2">
        <s v="Female"/>
        <s v="Male"/>
      </sharedItems>
    </cacheField>
    <cacheField name="age" numFmtId="1">
      <sharedItems containsSemiMixedTypes="0" containsString="0" containsNumber="1" containsInteger="1" minValue="18" maxValue="82"/>
    </cacheField>
    <cacheField name="tenure" numFmtId="1">
      <sharedItems containsSemiMixedTypes="0" containsString="0" containsNumber="1" containsInteger="1" minValue="0" maxValue="10"/>
    </cacheField>
    <cacheField name="balance" numFmtId="164">
      <sharedItems containsSemiMixedTypes="0" containsString="0" containsNumber="1" minValue="0" maxValue="213146.2"/>
    </cacheField>
    <cacheField name="num_of_products" numFmtId="1">
      <sharedItems containsSemiMixedTypes="0" containsString="0" containsNumber="1" containsInteger="1" minValue="1" maxValue="4" count="4">
        <n v="1"/>
        <n v="3"/>
        <n v="2"/>
        <n v="4"/>
      </sharedItems>
    </cacheField>
    <cacheField name="has_credit_card" numFmtId="1">
      <sharedItems containsSemiMixedTypes="0" containsString="0" containsNumber="1" containsInteger="1" minValue="0" maxValue="1"/>
    </cacheField>
    <cacheField name="is_active_member" numFmtId="1">
      <sharedItems containsSemiMixedTypes="0" containsString="0" containsNumber="1" containsInteger="1" minValue="0" maxValue="1" count="2">
        <n v="1"/>
        <n v="0"/>
      </sharedItems>
    </cacheField>
    <cacheField name="estimated_salary" numFmtId="165">
      <sharedItems containsSemiMixedTypes="0" containsString="0" containsNumber="1" minValue="371.05" maxValue="199725.39"/>
    </cacheField>
    <cacheField name="exited_from_bank" numFmtId="1">
      <sharedItems containsSemiMixedTypes="0" containsString="0" containsNumber="1" containsInteger="1" minValue="0" maxValue="1"/>
    </cacheField>
    <cacheField name="credit_score_quality" numFmtId="0">
      <sharedItems/>
    </cacheField>
    <cacheField name="age_category" numFmtId="0">
      <sharedItems count="3">
        <s v="Middle-aged adult"/>
        <s v="Young adult"/>
        <s v="Senior adult"/>
      </sharedItems>
    </cacheField>
    <cacheField name="balance_category" numFmtId="0">
      <sharedItems/>
    </cacheField>
    <cacheField name="estimated_salary_range" numFmtId="0">
      <sharedItems/>
    </cacheField>
  </cacheFields>
  <extLst>
    <ext xmlns:x14="http://schemas.microsoft.com/office/spreadsheetml/2009/9/main" uri="{725AE2AE-9491-48be-B2B4-4EB974FC3084}">
      <x14:pivotCacheDefinition pivotCacheId="958961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42"/>
  </r>
  <r>
    <x v="89"/>
  </r>
  <r>
    <x v="90"/>
  </r>
  <r>
    <x v="91"/>
  </r>
  <r>
    <x v="92"/>
  </r>
  <r>
    <x v="92"/>
  </r>
  <r>
    <x v="93"/>
  </r>
  <r>
    <x v="94"/>
  </r>
  <r>
    <x v="95"/>
  </r>
  <r>
    <x v="96"/>
  </r>
  <r>
    <x v="97"/>
  </r>
  <r>
    <x v="98"/>
  </r>
  <r>
    <x v="99"/>
  </r>
  <r>
    <x v="99"/>
  </r>
  <r>
    <x v="100"/>
  </r>
  <r>
    <x v="101"/>
  </r>
  <r>
    <x v="102"/>
  </r>
  <r>
    <x v="103"/>
  </r>
  <r>
    <x v="104"/>
  </r>
  <r>
    <x v="105"/>
  </r>
  <r>
    <x v="106"/>
  </r>
  <r>
    <x v="107"/>
  </r>
  <r>
    <x v="108"/>
  </r>
  <r>
    <x v="109"/>
  </r>
  <r>
    <x v="110"/>
  </r>
  <r>
    <x v="97"/>
  </r>
  <r>
    <x v="111"/>
  </r>
  <r>
    <x v="112"/>
  </r>
  <r>
    <x v="113"/>
  </r>
  <r>
    <x v="114"/>
  </r>
  <r>
    <x v="115"/>
  </r>
  <r>
    <x v="116"/>
  </r>
  <r>
    <x v="117"/>
  </r>
  <r>
    <x v="39"/>
  </r>
  <r>
    <x v="118"/>
  </r>
  <r>
    <x v="119"/>
  </r>
  <r>
    <x v="120"/>
  </r>
  <r>
    <x v="121"/>
  </r>
  <r>
    <x v="122"/>
  </r>
  <r>
    <x v="117"/>
  </r>
  <r>
    <x v="123"/>
  </r>
  <r>
    <x v="8"/>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29"/>
  </r>
  <r>
    <x v="149"/>
  </r>
  <r>
    <x v="25"/>
  </r>
  <r>
    <x v="150"/>
  </r>
  <r>
    <x v="151"/>
  </r>
  <r>
    <x v="152"/>
  </r>
  <r>
    <x v="153"/>
  </r>
  <r>
    <x v="76"/>
  </r>
  <r>
    <x v="154"/>
  </r>
  <r>
    <x v="155"/>
  </r>
  <r>
    <x v="156"/>
  </r>
  <r>
    <x v="157"/>
  </r>
  <r>
    <x v="158"/>
  </r>
  <r>
    <x v="159"/>
  </r>
  <r>
    <x v="160"/>
  </r>
  <r>
    <x v="161"/>
  </r>
  <r>
    <x v="162"/>
  </r>
  <r>
    <x v="163"/>
  </r>
  <r>
    <x v="164"/>
  </r>
  <r>
    <x v="98"/>
  </r>
  <r>
    <x v="165"/>
  </r>
  <r>
    <x v="166"/>
  </r>
  <r>
    <x v="167"/>
  </r>
  <r>
    <x v="168"/>
  </r>
  <r>
    <x v="169"/>
  </r>
  <r>
    <x v="170"/>
  </r>
  <r>
    <x v="171"/>
  </r>
  <r>
    <x v="106"/>
  </r>
  <r>
    <x v="125"/>
  </r>
  <r>
    <x v="172"/>
  </r>
  <r>
    <x v="173"/>
  </r>
  <r>
    <x v="174"/>
  </r>
  <r>
    <x v="175"/>
  </r>
  <r>
    <x v="176"/>
  </r>
  <r>
    <x v="177"/>
  </r>
  <r>
    <x v="94"/>
  </r>
  <r>
    <x v="178"/>
  </r>
  <r>
    <x v="179"/>
  </r>
  <r>
    <x v="180"/>
  </r>
  <r>
    <x v="181"/>
  </r>
  <r>
    <x v="182"/>
  </r>
  <r>
    <x v="183"/>
  </r>
  <r>
    <x v="184"/>
  </r>
  <r>
    <x v="185"/>
  </r>
  <r>
    <x v="186"/>
  </r>
  <r>
    <x v="187"/>
  </r>
  <r>
    <x v="8"/>
  </r>
  <r>
    <x v="188"/>
  </r>
  <r>
    <x v="189"/>
  </r>
  <r>
    <x v="190"/>
  </r>
  <r>
    <x v="20"/>
  </r>
  <r>
    <x v="191"/>
  </r>
  <r>
    <x v="192"/>
  </r>
  <r>
    <x v="19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3"/>
  </r>
  <r>
    <x v="4"/>
  </r>
  <r>
    <x v="5"/>
  </r>
  <r>
    <x v="6"/>
  </r>
  <r>
    <x v="7"/>
  </r>
  <r>
    <x v="8"/>
  </r>
  <r>
    <x v="9"/>
  </r>
  <r>
    <x v="10"/>
  </r>
  <r>
    <x v="11"/>
  </r>
  <r>
    <x v="12"/>
  </r>
  <r>
    <x v="13"/>
  </r>
  <r>
    <x v="14"/>
  </r>
  <r>
    <x v="15"/>
  </r>
  <r>
    <x v="16"/>
  </r>
  <r>
    <x v="13"/>
  </r>
  <r>
    <x v="17"/>
  </r>
  <r>
    <x v="18"/>
  </r>
  <r>
    <x v="19"/>
  </r>
  <r>
    <x v="20"/>
  </r>
  <r>
    <x v="21"/>
  </r>
  <r>
    <x v="22"/>
  </r>
  <r>
    <x v="23"/>
  </r>
  <r>
    <x v="24"/>
  </r>
  <r>
    <x v="25"/>
  </r>
  <r>
    <x v="26"/>
  </r>
  <r>
    <x v="27"/>
  </r>
  <r>
    <x v="28"/>
  </r>
  <r>
    <x v="29"/>
  </r>
  <r>
    <x v="30"/>
  </r>
  <r>
    <x v="31"/>
  </r>
  <r>
    <x v="32"/>
  </r>
  <r>
    <x v="33"/>
  </r>
  <r>
    <x v="34"/>
  </r>
  <r>
    <x v="35"/>
  </r>
  <r>
    <x v="36"/>
  </r>
  <r>
    <x v="4"/>
  </r>
  <r>
    <x v="37"/>
  </r>
  <r>
    <x v="38"/>
  </r>
  <r>
    <x v="39"/>
  </r>
  <r>
    <x v="40"/>
  </r>
  <r>
    <x v="41"/>
  </r>
  <r>
    <x v="42"/>
  </r>
  <r>
    <x v="43"/>
  </r>
  <r>
    <x v="44"/>
  </r>
  <r>
    <x v="45"/>
  </r>
  <r>
    <x v="46"/>
  </r>
  <r>
    <x v="43"/>
  </r>
  <r>
    <x v="47"/>
  </r>
  <r>
    <x v="48"/>
  </r>
  <r>
    <x v="49"/>
  </r>
  <r>
    <x v="50"/>
  </r>
  <r>
    <x v="51"/>
  </r>
  <r>
    <x v="0"/>
  </r>
  <r>
    <x v="52"/>
  </r>
  <r>
    <x v="53"/>
  </r>
  <r>
    <x v="54"/>
  </r>
  <r>
    <x v="55"/>
  </r>
  <r>
    <x v="56"/>
  </r>
  <r>
    <x v="57"/>
  </r>
  <r>
    <x v="58"/>
  </r>
  <r>
    <x v="9"/>
  </r>
  <r>
    <x v="59"/>
  </r>
  <r>
    <x v="60"/>
  </r>
  <r>
    <x v="61"/>
  </r>
  <r>
    <x v="62"/>
  </r>
  <r>
    <x v="63"/>
  </r>
  <r>
    <x v="64"/>
  </r>
  <r>
    <x v="65"/>
  </r>
  <r>
    <x v="66"/>
  </r>
  <r>
    <x v="67"/>
  </r>
  <r>
    <x v="68"/>
  </r>
  <r>
    <x v="69"/>
  </r>
  <r>
    <x v="62"/>
  </r>
  <r>
    <x v="70"/>
  </r>
  <r>
    <x v="71"/>
  </r>
  <r>
    <x v="72"/>
  </r>
  <r>
    <x v="73"/>
  </r>
  <r>
    <x v="74"/>
  </r>
  <r>
    <x v="75"/>
  </r>
  <r>
    <x v="76"/>
  </r>
  <r>
    <x v="77"/>
  </r>
  <r>
    <x v="78"/>
  </r>
  <r>
    <x v="79"/>
  </r>
  <r>
    <x v="80"/>
  </r>
  <r>
    <x v="81"/>
  </r>
  <r>
    <x v="82"/>
  </r>
  <r>
    <x v="14"/>
  </r>
  <r>
    <x v="83"/>
  </r>
  <r>
    <x v="84"/>
  </r>
  <r>
    <x v="85"/>
  </r>
  <r>
    <x v="86"/>
  </r>
  <r>
    <x v="87"/>
  </r>
  <r>
    <x v="88"/>
  </r>
  <r>
    <x v="89"/>
  </r>
  <r>
    <x v="90"/>
  </r>
  <r>
    <x v="91"/>
  </r>
  <r>
    <x v="92"/>
  </r>
  <r>
    <x v="74"/>
  </r>
  <r>
    <x v="93"/>
  </r>
  <r>
    <x v="65"/>
  </r>
  <r>
    <x v="10"/>
  </r>
  <r>
    <x v="94"/>
  </r>
  <r>
    <x v="95"/>
  </r>
  <r>
    <x v="37"/>
  </r>
  <r>
    <x v="96"/>
  </r>
  <r>
    <x v="97"/>
  </r>
  <r>
    <x v="98"/>
  </r>
  <r>
    <x v="99"/>
  </r>
  <r>
    <x v="100"/>
  </r>
  <r>
    <x v="101"/>
  </r>
  <r>
    <x v="64"/>
  </r>
  <r>
    <x v="102"/>
  </r>
  <r>
    <x v="103"/>
  </r>
  <r>
    <x v="104"/>
  </r>
  <r>
    <x v="77"/>
  </r>
  <r>
    <x v="85"/>
  </r>
  <r>
    <x v="3"/>
  </r>
  <r>
    <x v="105"/>
  </r>
  <r>
    <x v="106"/>
  </r>
  <r>
    <x v="52"/>
  </r>
  <r>
    <x v="9"/>
  </r>
  <r>
    <x v="107"/>
  </r>
  <r>
    <x v="108"/>
  </r>
  <r>
    <x v="13"/>
  </r>
  <r>
    <x v="107"/>
  </r>
  <r>
    <x v="105"/>
  </r>
  <r>
    <x v="109"/>
  </r>
  <r>
    <x v="110"/>
  </r>
  <r>
    <x v="111"/>
  </r>
  <r>
    <x v="57"/>
  </r>
  <r>
    <x v="112"/>
  </r>
  <r>
    <x v="113"/>
  </r>
  <r>
    <x v="114"/>
  </r>
  <r>
    <x v="115"/>
  </r>
  <r>
    <x v="45"/>
  </r>
  <r>
    <x v="116"/>
  </r>
  <r>
    <x v="117"/>
  </r>
  <r>
    <x v="25"/>
  </r>
  <r>
    <x v="118"/>
  </r>
  <r>
    <x v="119"/>
  </r>
  <r>
    <x v="120"/>
  </r>
  <r>
    <x v="121"/>
  </r>
  <r>
    <x v="122"/>
  </r>
  <r>
    <x v="14"/>
  </r>
  <r>
    <x v="123"/>
  </r>
  <r>
    <x v="62"/>
  </r>
  <r>
    <x v="73"/>
  </r>
  <r>
    <x v="124"/>
  </r>
  <r>
    <x v="125"/>
  </r>
  <r>
    <x v="126"/>
  </r>
  <r>
    <x v="127"/>
  </r>
  <r>
    <x v="55"/>
  </r>
  <r>
    <x v="128"/>
  </r>
  <r>
    <x v="110"/>
  </r>
  <r>
    <x v="129"/>
  </r>
  <r>
    <x v="82"/>
  </r>
  <r>
    <x v="130"/>
  </r>
  <r>
    <x v="131"/>
  </r>
  <r>
    <x v="9"/>
  </r>
  <r>
    <x v="132"/>
  </r>
  <r>
    <x v="102"/>
  </r>
  <r>
    <x v="133"/>
  </r>
  <r>
    <x v="42"/>
  </r>
  <r>
    <x v="134"/>
  </r>
  <r>
    <x v="135"/>
  </r>
  <r>
    <x v="136"/>
  </r>
  <r>
    <x v="119"/>
  </r>
  <r>
    <x v="137"/>
  </r>
  <r>
    <x v="103"/>
  </r>
  <r>
    <x v="138"/>
  </r>
  <r>
    <x v="139"/>
  </r>
  <r>
    <x v="140"/>
  </r>
  <r>
    <x v="137"/>
  </r>
  <r>
    <x v="21"/>
  </r>
  <r>
    <x v="141"/>
  </r>
  <r>
    <x v="142"/>
  </r>
  <r>
    <x v="124"/>
  </r>
  <r>
    <x v="4"/>
  </r>
  <r>
    <x v="21"/>
  </r>
  <r>
    <x v="143"/>
  </r>
  <r>
    <x v="20"/>
  </r>
  <r>
    <x v="36"/>
  </r>
  <r>
    <x v="144"/>
  </r>
  <r>
    <x v="87"/>
  </r>
  <r>
    <x v="145"/>
  </r>
  <r>
    <x v="15"/>
  </r>
  <r>
    <x v="57"/>
  </r>
  <r>
    <x v="146"/>
  </r>
  <r>
    <x v="140"/>
  </r>
  <r>
    <x v="98"/>
  </r>
  <r>
    <x v="51"/>
  </r>
  <r>
    <x v="147"/>
  </r>
  <r>
    <x v="148"/>
  </r>
  <r>
    <x v="15"/>
  </r>
  <r>
    <x v="102"/>
  </r>
  <r>
    <x v="8"/>
  </r>
  <r>
    <x v="149"/>
  </r>
  <r>
    <x v="4"/>
  </r>
  <r>
    <x v="150"/>
  </r>
  <r>
    <x v="151"/>
  </r>
  <r>
    <x v="152"/>
  </r>
  <r>
    <x v="153"/>
  </r>
  <r>
    <x v="46"/>
  </r>
  <r>
    <x v="1"/>
  </r>
  <r>
    <x v="154"/>
  </r>
  <r>
    <x v="155"/>
  </r>
  <r>
    <x v="156"/>
  </r>
  <r>
    <x v="157"/>
  </r>
  <r>
    <x v="59"/>
  </r>
  <r>
    <x v="158"/>
  </r>
  <r>
    <x v="159"/>
  </r>
  <r>
    <x v="153"/>
  </r>
  <r>
    <x v="104"/>
  </r>
  <r>
    <x v="160"/>
  </r>
  <r>
    <x v="87"/>
  </r>
  <r>
    <x v="148"/>
  </r>
  <r>
    <x v="161"/>
  </r>
  <r>
    <x v="18"/>
  </r>
  <r>
    <x v="144"/>
  </r>
  <r>
    <x v="162"/>
  </r>
  <r>
    <x v="4"/>
  </r>
  <r>
    <x v="156"/>
  </r>
  <r>
    <x v="94"/>
  </r>
  <r>
    <x v="163"/>
  </r>
  <r>
    <x v="164"/>
  </r>
  <r>
    <x v="60"/>
  </r>
  <r>
    <x v="165"/>
  </r>
  <r>
    <x v="166"/>
  </r>
  <r>
    <x v="167"/>
  </r>
  <r>
    <x v="140"/>
  </r>
  <r>
    <x v="168"/>
  </r>
  <r>
    <x v="48"/>
  </r>
  <r>
    <x v="169"/>
  </r>
  <r>
    <x v="170"/>
  </r>
  <r>
    <x v="127"/>
  </r>
  <r>
    <x v="104"/>
  </r>
  <r>
    <x v="171"/>
  </r>
  <r>
    <x v="172"/>
  </r>
  <r>
    <x v="53"/>
  </r>
  <r>
    <x v="171"/>
  </r>
  <r>
    <x v="173"/>
  </r>
  <r>
    <x v="174"/>
  </r>
  <r>
    <x v="14"/>
  </r>
  <r>
    <x v="175"/>
  </r>
  <r>
    <x v="176"/>
  </r>
  <r>
    <x v="177"/>
  </r>
  <r>
    <x v="178"/>
  </r>
  <r>
    <x v="179"/>
  </r>
  <r>
    <x v="17"/>
  </r>
  <r>
    <x v="180"/>
  </r>
  <r>
    <x v="181"/>
  </r>
  <r>
    <x v="182"/>
  </r>
  <r>
    <x v="183"/>
  </r>
  <r>
    <x v="184"/>
  </r>
  <r>
    <x v="156"/>
  </r>
  <r>
    <x v="185"/>
  </r>
  <r>
    <x v="4"/>
  </r>
  <r>
    <x v="19"/>
  </r>
  <r>
    <x v="18"/>
  </r>
  <r>
    <x v="186"/>
  </r>
  <r>
    <x v="119"/>
  </r>
  <r>
    <x v="65"/>
  </r>
  <r>
    <x v="187"/>
  </r>
  <r>
    <x v="188"/>
  </r>
  <r>
    <x v="189"/>
  </r>
  <r>
    <x v="13"/>
  </r>
  <r>
    <x v="190"/>
  </r>
  <r>
    <x v="123"/>
  </r>
  <r>
    <x v="191"/>
  </r>
  <r>
    <x v="192"/>
  </r>
  <r>
    <x v="193"/>
  </r>
  <r>
    <x v="170"/>
  </r>
  <r>
    <x v="128"/>
  </r>
  <r>
    <x v="25"/>
  </r>
  <r>
    <x v="75"/>
  </r>
  <r>
    <x v="82"/>
  </r>
  <r>
    <x v="194"/>
  </r>
  <r>
    <x v="195"/>
  </r>
  <r>
    <x v="196"/>
  </r>
  <r>
    <x v="98"/>
  </r>
  <r>
    <x v="148"/>
  </r>
  <r>
    <x v="197"/>
  </r>
  <r>
    <x v="64"/>
  </r>
  <r>
    <x v="198"/>
  </r>
  <r>
    <x v="34"/>
  </r>
  <r>
    <x v="199"/>
  </r>
  <r>
    <x v="200"/>
  </r>
  <r>
    <x v="171"/>
  </r>
  <r>
    <x v="201"/>
  </r>
  <r>
    <x v="202"/>
  </r>
  <r>
    <x v="80"/>
  </r>
  <r>
    <x v="180"/>
  </r>
  <r>
    <x v="89"/>
  </r>
  <r>
    <x v="194"/>
  </r>
  <r>
    <x v="57"/>
  </r>
  <r>
    <x v="54"/>
  </r>
  <r>
    <x v="203"/>
  </r>
  <r>
    <x v="163"/>
  </r>
  <r>
    <x v="15"/>
  </r>
  <r>
    <x v="57"/>
  </r>
  <r>
    <x v="170"/>
  </r>
  <r>
    <x v="31"/>
  </r>
  <r>
    <x v="136"/>
  </r>
  <r>
    <x v="204"/>
  </r>
  <r>
    <x v="205"/>
  </r>
  <r>
    <x v="55"/>
  </r>
  <r>
    <x v="206"/>
  </r>
  <r>
    <x v="79"/>
  </r>
  <r>
    <x v="81"/>
  </r>
  <r>
    <x v="207"/>
  </r>
  <r>
    <x v="208"/>
  </r>
  <r>
    <x v="199"/>
  </r>
  <r>
    <x v="209"/>
  </r>
  <r>
    <x v="210"/>
  </r>
  <r>
    <x v="128"/>
  </r>
  <r>
    <x v="103"/>
  </r>
  <r>
    <x v="211"/>
  </r>
  <r>
    <x v="145"/>
  </r>
  <r>
    <x v="212"/>
  </r>
  <r>
    <x v="213"/>
  </r>
  <r>
    <x v="169"/>
  </r>
  <r>
    <x v="214"/>
  </r>
  <r>
    <x v="126"/>
  </r>
  <r>
    <x v="165"/>
  </r>
  <r>
    <x v="215"/>
  </r>
  <r>
    <x v="156"/>
  </r>
  <r>
    <x v="70"/>
  </r>
  <r>
    <x v="52"/>
  </r>
  <r>
    <x v="136"/>
  </r>
  <r>
    <x v="118"/>
  </r>
  <r>
    <x v="116"/>
  </r>
  <r>
    <x v="216"/>
  </r>
  <r>
    <x v="122"/>
  </r>
  <r>
    <x v="173"/>
  </r>
  <r>
    <x v="217"/>
  </r>
  <r>
    <x v="218"/>
  </r>
  <r>
    <x v="126"/>
  </r>
  <r>
    <x v="207"/>
  </r>
  <r>
    <x v="173"/>
  </r>
  <r>
    <x v="176"/>
  </r>
  <r>
    <x v="76"/>
  </r>
  <r>
    <x v="219"/>
  </r>
  <r>
    <x v="220"/>
  </r>
  <r>
    <x v="221"/>
  </r>
  <r>
    <x v="155"/>
  </r>
  <r>
    <x v="222"/>
  </r>
  <r>
    <x v="37"/>
  </r>
  <r>
    <x v="173"/>
  </r>
  <r>
    <x v="223"/>
  </r>
  <r>
    <x v="224"/>
  </r>
  <r>
    <x v="94"/>
  </r>
  <r>
    <x v="225"/>
  </r>
  <r>
    <x v="127"/>
  </r>
  <r>
    <x v="4"/>
  </r>
  <r>
    <x v="226"/>
  </r>
  <r>
    <x v="227"/>
  </r>
  <r>
    <x v="32"/>
  </r>
  <r>
    <x v="128"/>
  </r>
  <r>
    <x v="155"/>
  </r>
  <r>
    <x v="228"/>
  </r>
  <r>
    <x v="229"/>
  </r>
  <r>
    <x v="230"/>
  </r>
  <r>
    <x v="103"/>
  </r>
  <r>
    <x v="231"/>
  </r>
  <r>
    <x v="232"/>
  </r>
  <r>
    <x v="20"/>
  </r>
  <r>
    <x v="233"/>
  </r>
  <r>
    <x v="234"/>
  </r>
  <r>
    <x v="230"/>
  </r>
  <r>
    <x v="235"/>
  </r>
  <r>
    <x v="236"/>
  </r>
  <r>
    <x v="131"/>
  </r>
  <r>
    <x v="86"/>
  </r>
  <r>
    <x v="237"/>
  </r>
  <r>
    <x v="238"/>
  </r>
  <r>
    <x v="205"/>
  </r>
  <r>
    <x v="57"/>
  </r>
  <r>
    <x v="239"/>
  </r>
  <r>
    <x v="240"/>
  </r>
  <r>
    <x v="241"/>
  </r>
  <r>
    <x v="242"/>
  </r>
  <r>
    <x v="243"/>
  </r>
  <r>
    <x v="244"/>
  </r>
  <r>
    <x v="235"/>
  </r>
  <r>
    <x v="87"/>
  </r>
  <r>
    <x v="242"/>
  </r>
  <r>
    <x v="181"/>
  </r>
  <r>
    <x v="170"/>
  </r>
  <r>
    <x v="245"/>
  </r>
  <r>
    <x v="228"/>
  </r>
  <r>
    <x v="40"/>
  </r>
  <r>
    <x v="165"/>
  </r>
  <r>
    <x v="5"/>
  </r>
  <r>
    <x v="186"/>
  </r>
  <r>
    <x v="164"/>
  </r>
  <r>
    <x v="246"/>
  </r>
  <r>
    <x v="15"/>
  </r>
  <r>
    <x v="97"/>
  </r>
  <r>
    <x v="233"/>
  </r>
  <r>
    <x v="60"/>
  </r>
  <r>
    <x v="229"/>
  </r>
  <r>
    <x v="99"/>
  </r>
  <r>
    <x v="219"/>
  </r>
  <r>
    <x v="100"/>
  </r>
  <r>
    <x v="235"/>
  </r>
  <r>
    <x v="104"/>
  </r>
  <r>
    <x v="247"/>
  </r>
  <r>
    <x v="242"/>
  </r>
  <r>
    <x v="4"/>
  </r>
  <r>
    <x v="237"/>
  </r>
  <r>
    <x v="185"/>
  </r>
  <r>
    <x v="111"/>
  </r>
  <r>
    <x v="216"/>
  </r>
  <r>
    <x v="248"/>
  </r>
  <r>
    <x v="40"/>
  </r>
  <r>
    <x v="155"/>
  </r>
  <r>
    <x v="97"/>
  </r>
  <r>
    <x v="25"/>
  </r>
  <r>
    <x v="129"/>
  </r>
  <r>
    <x v="125"/>
  </r>
  <r>
    <x v="71"/>
  </r>
  <r>
    <x v="249"/>
  </r>
  <r>
    <x v="228"/>
  </r>
  <r>
    <x v="241"/>
  </r>
  <r>
    <x v="250"/>
  </r>
  <r>
    <x v="251"/>
  </r>
  <r>
    <x v="224"/>
  </r>
  <r>
    <x v="0"/>
  </r>
  <r>
    <x v="252"/>
  </r>
  <r>
    <x v="253"/>
  </r>
  <r>
    <x v="176"/>
  </r>
  <r>
    <x v="133"/>
  </r>
  <r>
    <x v="223"/>
  </r>
  <r>
    <x v="203"/>
  </r>
  <r>
    <x v="151"/>
  </r>
  <r>
    <x v="132"/>
  </r>
  <r>
    <x v="254"/>
  </r>
  <r>
    <x v="216"/>
  </r>
  <r>
    <x v="255"/>
  </r>
  <r>
    <x v="256"/>
  </r>
  <r>
    <x v="237"/>
  </r>
  <r>
    <x v="31"/>
  </r>
  <r>
    <x v="257"/>
  </r>
  <r>
    <x v="33"/>
  </r>
  <r>
    <x v="8"/>
  </r>
  <r>
    <x v="64"/>
  </r>
  <r>
    <x v="143"/>
  </r>
  <r>
    <x v="258"/>
  </r>
  <r>
    <x v="4"/>
  </r>
  <r>
    <x v="161"/>
  </r>
  <r>
    <x v="259"/>
  </r>
  <r>
    <x v="110"/>
  </r>
  <r>
    <x v="77"/>
  </r>
  <r>
    <x v="191"/>
  </r>
  <r>
    <x v="152"/>
  </r>
  <r>
    <x v="144"/>
  </r>
  <r>
    <x v="45"/>
  </r>
  <r>
    <x v="260"/>
  </r>
  <r>
    <x v="127"/>
  </r>
  <r>
    <x v="261"/>
  </r>
  <r>
    <x v="172"/>
  </r>
  <r>
    <x v="262"/>
  </r>
  <r>
    <x v="1"/>
  </r>
  <r>
    <x v="4"/>
  </r>
  <r>
    <x v="263"/>
  </r>
  <r>
    <x v="264"/>
  </r>
  <r>
    <x v="265"/>
  </r>
  <r>
    <x v="130"/>
  </r>
  <r>
    <x v="171"/>
  </r>
  <r>
    <x v="266"/>
  </r>
  <r>
    <x v="96"/>
  </r>
  <r>
    <x v="26"/>
  </r>
  <r>
    <x v="267"/>
  </r>
  <r>
    <x v="97"/>
  </r>
  <r>
    <x v="235"/>
  </r>
  <r>
    <x v="268"/>
  </r>
  <r>
    <x v="269"/>
  </r>
  <r>
    <x v="49"/>
  </r>
  <r>
    <x v="145"/>
  </r>
  <r>
    <x v="270"/>
  </r>
  <r>
    <x v="251"/>
  </r>
  <r>
    <x v="135"/>
  </r>
  <r>
    <x v="87"/>
  </r>
  <r>
    <x v="271"/>
  </r>
  <r>
    <x v="272"/>
  </r>
  <r>
    <x v="273"/>
  </r>
  <r>
    <x v="194"/>
  </r>
  <r>
    <x v="29"/>
  </r>
  <r>
    <x v="91"/>
  </r>
  <r>
    <x v="274"/>
  </r>
  <r>
    <x v="187"/>
  </r>
  <r>
    <x v="166"/>
  </r>
  <r>
    <x v="275"/>
  </r>
  <r>
    <x v="95"/>
  </r>
  <r>
    <x v="208"/>
  </r>
  <r>
    <x v="72"/>
  </r>
  <r>
    <x v="276"/>
  </r>
  <r>
    <x v="58"/>
  </r>
  <r>
    <x v="273"/>
  </r>
  <r>
    <x v="266"/>
  </r>
  <r>
    <x v="277"/>
  </r>
  <r>
    <x v="76"/>
  </r>
  <r>
    <x v="116"/>
  </r>
  <r>
    <x v="121"/>
  </r>
  <r>
    <x v="9"/>
  </r>
  <r>
    <x v="191"/>
  </r>
  <r>
    <x v="278"/>
  </r>
  <r>
    <x v="85"/>
  </r>
  <r>
    <x v="279"/>
  </r>
  <r>
    <x v="62"/>
  </r>
  <r>
    <x v="214"/>
  </r>
  <r>
    <x v="97"/>
  </r>
  <r>
    <x v="120"/>
  </r>
  <r>
    <x v="260"/>
  </r>
  <r>
    <x v="280"/>
  </r>
  <r>
    <x v="47"/>
  </r>
  <r>
    <x v="193"/>
  </r>
  <r>
    <x v="4"/>
  </r>
  <r>
    <x v="4"/>
  </r>
  <r>
    <x v="281"/>
  </r>
  <r>
    <x v="182"/>
  </r>
  <r>
    <x v="63"/>
  </r>
  <r>
    <x v="43"/>
  </r>
  <r>
    <x v="246"/>
  </r>
  <r>
    <x v="167"/>
  </r>
  <r>
    <x v="238"/>
  </r>
  <r>
    <x v="166"/>
  </r>
  <r>
    <x v="69"/>
  </r>
  <r>
    <x v="250"/>
  </r>
  <r>
    <x v="81"/>
  </r>
  <r>
    <x v="76"/>
  </r>
  <r>
    <x v="46"/>
  </r>
  <r>
    <x v="1"/>
  </r>
  <r>
    <x v="274"/>
  </r>
  <r>
    <x v="112"/>
  </r>
  <r>
    <x v="282"/>
  </r>
  <r>
    <x v="237"/>
  </r>
  <r>
    <x v="283"/>
  </r>
  <r>
    <x v="95"/>
  </r>
  <r>
    <x v="142"/>
  </r>
  <r>
    <x v="102"/>
  </r>
  <r>
    <x v="284"/>
  </r>
  <r>
    <x v="285"/>
  </r>
  <r>
    <x v="17"/>
  </r>
  <r>
    <x v="98"/>
  </r>
  <r>
    <x v="286"/>
  </r>
  <r>
    <x v="213"/>
  </r>
  <r>
    <x v="102"/>
  </r>
  <r>
    <x v="106"/>
  </r>
  <r>
    <x v="99"/>
  </r>
  <r>
    <x v="287"/>
  </r>
  <r>
    <x v="27"/>
  </r>
  <r>
    <x v="259"/>
  </r>
  <r>
    <x v="17"/>
  </r>
  <r>
    <x v="288"/>
  </r>
  <r>
    <x v="289"/>
  </r>
  <r>
    <x v="4"/>
  </r>
  <r>
    <x v="116"/>
  </r>
  <r>
    <x v="123"/>
  </r>
  <r>
    <x v="290"/>
  </r>
  <r>
    <x v="261"/>
  </r>
  <r>
    <x v="157"/>
  </r>
  <r>
    <x v="76"/>
  </r>
  <r>
    <x v="206"/>
  </r>
  <r>
    <x v="57"/>
  </r>
  <r>
    <x v="227"/>
  </r>
  <r>
    <x v="291"/>
  </r>
  <r>
    <x v="51"/>
  </r>
  <r>
    <x v="189"/>
  </r>
  <r>
    <x v="237"/>
  </r>
  <r>
    <x v="228"/>
  </r>
  <r>
    <x v="292"/>
  </r>
  <r>
    <x v="293"/>
  </r>
  <r>
    <x v="294"/>
  </r>
  <r>
    <x v="295"/>
  </r>
  <r>
    <x v="233"/>
  </r>
  <r>
    <x v="246"/>
  </r>
  <r>
    <x v="246"/>
  </r>
  <r>
    <x v="290"/>
  </r>
  <r>
    <x v="129"/>
  </r>
  <r>
    <x v="164"/>
  </r>
  <r>
    <x v="83"/>
  </r>
  <r>
    <x v="296"/>
  </r>
  <r>
    <x v="267"/>
  </r>
  <r>
    <x v="53"/>
  </r>
  <r>
    <x v="297"/>
  </r>
  <r>
    <x v="69"/>
  </r>
  <r>
    <x v="298"/>
  </r>
  <r>
    <x v="299"/>
  </r>
  <r>
    <x v="300"/>
  </r>
  <r>
    <x v="221"/>
  </r>
  <r>
    <x v="280"/>
  </r>
  <r>
    <x v="235"/>
  </r>
  <r>
    <x v="99"/>
  </r>
  <r>
    <x v="82"/>
  </r>
  <r>
    <x v="133"/>
  </r>
  <r>
    <x v="137"/>
  </r>
  <r>
    <x v="51"/>
  </r>
  <r>
    <x v="223"/>
  </r>
  <r>
    <x v="57"/>
  </r>
  <r>
    <x v="301"/>
  </r>
  <r>
    <x v="250"/>
  </r>
  <r>
    <x v="51"/>
  </r>
  <r>
    <x v="3"/>
  </r>
  <r>
    <x v="116"/>
  </r>
  <r>
    <x v="3"/>
  </r>
  <r>
    <x v="47"/>
  </r>
  <r>
    <x v="302"/>
  </r>
  <r>
    <x v="123"/>
  </r>
  <r>
    <x v="97"/>
  </r>
  <r>
    <x v="136"/>
  </r>
  <r>
    <x v="303"/>
  </r>
  <r>
    <x v="184"/>
  </r>
  <r>
    <x v="124"/>
  </r>
  <r>
    <x v="304"/>
  </r>
  <r>
    <x v="293"/>
  </r>
  <r>
    <x v="166"/>
  </r>
  <r>
    <x v="233"/>
  </r>
  <r>
    <x v="52"/>
  </r>
  <r>
    <x v="125"/>
  </r>
  <r>
    <x v="71"/>
  </r>
  <r>
    <x v="305"/>
  </r>
  <r>
    <x v="4"/>
  </r>
  <r>
    <x v="306"/>
  </r>
  <r>
    <x v="245"/>
  </r>
  <r>
    <x v="217"/>
  </r>
  <r>
    <x v="197"/>
  </r>
  <r>
    <x v="114"/>
  </r>
  <r>
    <x v="202"/>
  </r>
  <r>
    <x v="307"/>
  </r>
  <r>
    <x v="231"/>
  </r>
  <r>
    <x v="4"/>
  </r>
  <r>
    <x v="182"/>
  </r>
  <r>
    <x v="42"/>
  </r>
  <r>
    <x v="119"/>
  </r>
  <r>
    <x v="199"/>
  </r>
  <r>
    <x v="96"/>
  </r>
  <r>
    <x v="245"/>
  </r>
  <r>
    <x v="128"/>
  </r>
  <r>
    <x v="202"/>
  </r>
  <r>
    <x v="42"/>
  </r>
  <r>
    <x v="308"/>
  </r>
  <r>
    <x v="166"/>
  </r>
  <r>
    <x v="245"/>
  </r>
  <r>
    <x v="139"/>
  </r>
  <r>
    <x v="206"/>
  </r>
  <r>
    <x v="79"/>
  </r>
  <r>
    <x v="205"/>
  </r>
  <r>
    <x v="309"/>
  </r>
  <r>
    <x v="104"/>
  </r>
  <r>
    <x v="310"/>
  </r>
  <r>
    <x v="81"/>
  </r>
  <r>
    <x v="188"/>
  </r>
  <r>
    <x v="13"/>
  </r>
  <r>
    <x v="51"/>
  </r>
  <r>
    <x v="181"/>
  </r>
  <r>
    <x v="60"/>
  </r>
  <r>
    <x v="279"/>
  </r>
  <r>
    <x v="163"/>
  </r>
  <r>
    <x v="71"/>
  </r>
  <r>
    <x v="160"/>
  </r>
  <r>
    <x v="63"/>
  </r>
  <r>
    <x v="63"/>
  </r>
  <r>
    <x v="210"/>
  </r>
  <r>
    <x v="311"/>
  </r>
  <r>
    <x v="160"/>
  </r>
  <r>
    <x v="230"/>
  </r>
  <r>
    <x v="312"/>
  </r>
  <r>
    <x v="136"/>
  </r>
  <r>
    <x v="207"/>
  </r>
  <r>
    <x v="230"/>
  </r>
  <r>
    <x v="313"/>
  </r>
  <r>
    <x v="314"/>
  </r>
  <r>
    <x v="233"/>
  </r>
  <r>
    <x v="178"/>
  </r>
  <r>
    <x v="49"/>
  </r>
  <r>
    <x v="9"/>
  </r>
  <r>
    <x v="315"/>
  </r>
  <r>
    <x v="29"/>
  </r>
  <r>
    <x v="189"/>
  </r>
  <r>
    <x v="213"/>
  </r>
  <r>
    <x v="202"/>
  </r>
  <r>
    <x v="63"/>
  </r>
  <r>
    <x v="146"/>
  </r>
  <r>
    <x v="86"/>
  </r>
  <r>
    <x v="107"/>
  </r>
  <r>
    <x v="271"/>
  </r>
  <r>
    <x v="126"/>
  </r>
  <r>
    <x v="168"/>
  </r>
  <r>
    <x v="237"/>
  </r>
  <r>
    <x v="114"/>
  </r>
  <r>
    <x v="316"/>
  </r>
  <r>
    <x v="70"/>
  </r>
  <r>
    <x v="317"/>
  </r>
  <r>
    <x v="76"/>
  </r>
  <r>
    <x v="318"/>
  </r>
  <r>
    <x v="56"/>
  </r>
  <r>
    <x v="80"/>
  </r>
  <r>
    <x v="22"/>
  </r>
  <r>
    <x v="165"/>
  </r>
  <r>
    <x v="27"/>
  </r>
  <r>
    <x v="173"/>
  </r>
  <r>
    <x v="80"/>
  </r>
  <r>
    <x v="216"/>
  </r>
  <r>
    <x v="158"/>
  </r>
  <r>
    <x v="147"/>
  </r>
  <r>
    <x v="112"/>
  </r>
  <r>
    <x v="231"/>
  </r>
  <r>
    <x v="177"/>
  </r>
  <r>
    <x v="279"/>
  </r>
  <r>
    <x v="8"/>
  </r>
  <r>
    <x v="123"/>
  </r>
  <r>
    <x v="319"/>
  </r>
  <r>
    <x v="320"/>
  </r>
  <r>
    <x v="246"/>
  </r>
  <r>
    <x v="209"/>
  </r>
  <r>
    <x v="267"/>
  </r>
  <r>
    <x v="321"/>
  </r>
  <r>
    <x v="310"/>
  </r>
  <r>
    <x v="22"/>
  </r>
  <r>
    <x v="43"/>
  </r>
  <r>
    <x v="163"/>
  </r>
  <r>
    <x v="322"/>
  </r>
  <r>
    <x v="147"/>
  </r>
  <r>
    <x v="152"/>
  </r>
  <r>
    <x v="166"/>
  </r>
  <r>
    <x v="323"/>
  </r>
  <r>
    <x v="29"/>
  </r>
  <r>
    <x v="86"/>
  </r>
  <r>
    <x v="67"/>
  </r>
  <r>
    <x v="65"/>
  </r>
  <r>
    <x v="176"/>
  </r>
  <r>
    <x v="11"/>
  </r>
  <r>
    <x v="263"/>
  </r>
  <r>
    <x v="145"/>
  </r>
  <r>
    <x v="53"/>
  </r>
  <r>
    <x v="273"/>
  </r>
  <r>
    <x v="154"/>
  </r>
  <r>
    <x v="293"/>
  </r>
  <r>
    <x v="14"/>
  </r>
  <r>
    <x v="235"/>
  </r>
  <r>
    <x v="123"/>
  </r>
  <r>
    <x v="141"/>
  </r>
  <r>
    <x v="324"/>
  </r>
  <r>
    <x v="325"/>
  </r>
  <r>
    <x v="184"/>
  </r>
  <r>
    <x v="232"/>
  </r>
  <r>
    <x v="217"/>
  </r>
  <r>
    <x v="110"/>
  </r>
  <r>
    <x v="35"/>
  </r>
  <r>
    <x v="326"/>
  </r>
  <r>
    <x v="327"/>
  </r>
  <r>
    <x v="328"/>
  </r>
  <r>
    <x v="70"/>
  </r>
  <r>
    <x v="329"/>
  </r>
  <r>
    <x v="330"/>
  </r>
  <r>
    <x v="70"/>
  </r>
  <r>
    <x v="331"/>
  </r>
  <r>
    <x v="185"/>
  </r>
  <r>
    <x v="118"/>
  </r>
  <r>
    <x v="56"/>
  </r>
  <r>
    <x v="91"/>
  </r>
  <r>
    <x v="91"/>
  </r>
  <r>
    <x v="299"/>
  </r>
  <r>
    <x v="309"/>
  </r>
  <r>
    <x v="9"/>
  </r>
  <r>
    <x v="187"/>
  </r>
  <r>
    <x v="56"/>
  </r>
  <r>
    <x v="131"/>
  </r>
  <r>
    <x v="114"/>
  </r>
  <r>
    <x v="168"/>
  </r>
  <r>
    <x v="20"/>
  </r>
  <r>
    <x v="228"/>
  </r>
  <r>
    <x v="95"/>
  </r>
  <r>
    <x v="273"/>
  </r>
  <r>
    <x v="124"/>
  </r>
  <r>
    <x v="332"/>
  </r>
  <r>
    <x v="274"/>
  </r>
  <r>
    <x v="266"/>
  </r>
  <r>
    <x v="333"/>
  </r>
  <r>
    <x v="26"/>
  </r>
  <r>
    <x v="201"/>
  </r>
  <r>
    <x v="334"/>
  </r>
  <r>
    <x v="303"/>
  </r>
  <r>
    <x v="194"/>
  </r>
  <r>
    <x v="101"/>
  </r>
  <r>
    <x v="134"/>
  </r>
  <r>
    <x v="47"/>
  </r>
  <r>
    <x v="235"/>
  </r>
  <r>
    <x v="4"/>
  </r>
  <r>
    <x v="335"/>
  </r>
  <r>
    <x v="222"/>
  </r>
  <r>
    <x v="291"/>
  </r>
  <r>
    <x v="250"/>
  </r>
  <r>
    <x v="336"/>
  </r>
  <r>
    <x v="133"/>
  </r>
  <r>
    <x v="51"/>
  </r>
  <r>
    <x v="97"/>
  </r>
  <r>
    <x v="156"/>
  </r>
  <r>
    <x v="55"/>
  </r>
  <r>
    <x v="54"/>
  </r>
  <r>
    <x v="4"/>
  </r>
  <r>
    <x v="255"/>
  </r>
  <r>
    <x v="120"/>
  </r>
  <r>
    <x v="103"/>
  </r>
  <r>
    <x v="288"/>
  </r>
  <r>
    <x v="67"/>
  </r>
  <r>
    <x v="154"/>
  </r>
  <r>
    <x v="180"/>
  </r>
  <r>
    <x v="151"/>
  </r>
  <r>
    <x v="337"/>
  </r>
  <r>
    <x v="299"/>
  </r>
  <r>
    <x v="237"/>
  </r>
  <r>
    <x v="182"/>
  </r>
  <r>
    <x v="147"/>
  </r>
  <r>
    <x v="11"/>
  </r>
  <r>
    <x v="309"/>
  </r>
  <r>
    <x v="173"/>
  </r>
  <r>
    <x v="338"/>
  </r>
  <r>
    <x v="207"/>
  </r>
  <r>
    <x v="19"/>
  </r>
  <r>
    <x v="331"/>
  </r>
  <r>
    <x v="254"/>
  </r>
  <r>
    <x v="212"/>
  </r>
  <r>
    <x v="110"/>
  </r>
  <r>
    <x v="221"/>
  </r>
  <r>
    <x v="24"/>
  </r>
  <r>
    <x v="9"/>
  </r>
  <r>
    <x v="339"/>
  </r>
  <r>
    <x v="19"/>
  </r>
  <r>
    <x v="177"/>
  </r>
  <r>
    <x v="330"/>
  </r>
  <r>
    <x v="210"/>
  </r>
  <r>
    <x v="163"/>
  </r>
  <r>
    <x v="112"/>
  </r>
  <r>
    <x v="31"/>
  </r>
  <r>
    <x v="340"/>
  </r>
  <r>
    <x v="19"/>
  </r>
  <r>
    <x v="262"/>
  </r>
  <r>
    <x v="42"/>
  </r>
  <r>
    <x v="89"/>
  </r>
  <r>
    <x v="230"/>
  </r>
  <r>
    <x v="341"/>
  </r>
  <r>
    <x v="194"/>
  </r>
  <r>
    <x v="260"/>
  </r>
  <r>
    <x v="235"/>
  </r>
  <r>
    <x v="243"/>
  </r>
  <r>
    <x v="82"/>
  </r>
  <r>
    <x v="136"/>
  </r>
  <r>
    <x v="54"/>
  </r>
  <r>
    <x v="16"/>
  </r>
  <r>
    <x v="64"/>
  </r>
  <r>
    <x v="174"/>
  </r>
  <r>
    <x v="162"/>
  </r>
  <r>
    <x v="289"/>
  </r>
  <r>
    <x v="342"/>
  </r>
  <r>
    <x v="288"/>
  </r>
  <r>
    <x v="136"/>
  </r>
  <r>
    <x v="253"/>
  </r>
  <r>
    <x v="53"/>
  </r>
  <r>
    <x v="131"/>
  </r>
  <r>
    <x v="165"/>
  </r>
  <r>
    <x v="71"/>
  </r>
  <r>
    <x v="176"/>
  </r>
  <r>
    <x v="20"/>
  </r>
  <r>
    <x v="59"/>
  </r>
  <r>
    <x v="343"/>
  </r>
  <r>
    <x v="125"/>
  </r>
  <r>
    <x v="205"/>
  </r>
  <r>
    <x v="33"/>
  </r>
  <r>
    <x v="344"/>
  </r>
  <r>
    <x v="5"/>
  </r>
  <r>
    <x v="8"/>
  </r>
  <r>
    <x v="2"/>
  </r>
  <r>
    <x v="79"/>
  </r>
  <r>
    <x v="27"/>
  </r>
  <r>
    <x v="345"/>
  </r>
  <r>
    <x v="213"/>
  </r>
  <r>
    <x v="332"/>
  </r>
  <r>
    <x v="346"/>
  </r>
  <r>
    <x v="155"/>
  </r>
  <r>
    <x v="88"/>
  </r>
  <r>
    <x v="149"/>
  </r>
  <r>
    <x v="178"/>
  </r>
  <r>
    <x v="48"/>
  </r>
  <r>
    <x v="191"/>
  </r>
  <r>
    <x v="272"/>
  </r>
  <r>
    <x v="49"/>
  </r>
  <r>
    <x v="343"/>
  </r>
  <r>
    <x v="24"/>
  </r>
  <r>
    <x v="171"/>
  </r>
  <r>
    <x v="347"/>
  </r>
  <r>
    <x v="347"/>
  </r>
  <r>
    <x v="219"/>
  </r>
  <r>
    <x v="267"/>
  </r>
  <r>
    <x v="174"/>
  </r>
  <r>
    <x v="67"/>
  </r>
  <r>
    <x v="184"/>
  </r>
  <r>
    <x v="155"/>
  </r>
  <r>
    <x v="5"/>
  </r>
  <r>
    <x v="224"/>
  </r>
  <r>
    <x v="278"/>
  </r>
  <r>
    <x v="321"/>
  </r>
  <r>
    <x v="99"/>
  </r>
  <r>
    <x v="151"/>
  </r>
  <r>
    <x v="99"/>
  </r>
  <r>
    <x v="208"/>
  </r>
  <r>
    <x v="68"/>
  </r>
  <r>
    <x v="228"/>
  </r>
  <r>
    <x v="176"/>
  </r>
  <r>
    <x v="25"/>
  </r>
  <r>
    <x v="268"/>
  </r>
  <r>
    <x v="249"/>
  </r>
  <r>
    <x v="34"/>
  </r>
  <r>
    <x v="82"/>
  </r>
  <r>
    <x v="348"/>
  </r>
  <r>
    <x v="349"/>
  </r>
  <r>
    <x v="81"/>
  </r>
  <r>
    <x v="350"/>
  </r>
  <r>
    <x v="58"/>
  </r>
  <r>
    <x v="238"/>
  </r>
  <r>
    <x v="96"/>
  </r>
  <r>
    <x v="194"/>
  </r>
  <r>
    <x v="65"/>
  </r>
  <r>
    <x v="274"/>
  </r>
  <r>
    <x v="32"/>
  </r>
  <r>
    <x v="351"/>
  </r>
  <r>
    <x v="63"/>
  </r>
  <r>
    <x v="282"/>
  </r>
  <r>
    <x v="339"/>
  </r>
  <r>
    <x v="140"/>
  </r>
  <r>
    <x v="161"/>
  </r>
  <r>
    <x v="0"/>
  </r>
  <r>
    <x v="196"/>
  </r>
  <r>
    <x v="4"/>
  </r>
  <r>
    <x v="24"/>
  </r>
  <r>
    <x v="252"/>
  </r>
  <r>
    <x v="91"/>
  </r>
  <r>
    <x v="182"/>
  </r>
  <r>
    <x v="7"/>
  </r>
  <r>
    <x v="64"/>
  </r>
  <r>
    <x v="237"/>
  </r>
  <r>
    <x v="352"/>
  </r>
  <r>
    <x v="278"/>
  </r>
  <r>
    <x v="146"/>
  </r>
  <r>
    <x v="173"/>
  </r>
  <r>
    <x v="9"/>
  </r>
  <r>
    <x v="14"/>
  </r>
  <r>
    <x v="113"/>
  </r>
  <r>
    <x v="26"/>
  </r>
  <r>
    <x v="163"/>
  </r>
  <r>
    <x v="74"/>
  </r>
  <r>
    <x v="128"/>
  </r>
  <r>
    <x v="148"/>
  </r>
  <r>
    <x v="179"/>
  </r>
  <r>
    <x v="187"/>
  </r>
  <r>
    <x v="205"/>
  </r>
  <r>
    <x v="4"/>
  </r>
  <r>
    <x v="99"/>
  </r>
  <r>
    <x v="207"/>
  </r>
  <r>
    <x v="313"/>
  </r>
  <r>
    <x v="133"/>
  </r>
  <r>
    <x v="118"/>
  </r>
  <r>
    <x v="314"/>
  </r>
  <r>
    <x v="45"/>
  </r>
  <r>
    <x v="181"/>
  </r>
  <r>
    <x v="217"/>
  </r>
  <r>
    <x v="277"/>
  </r>
  <r>
    <x v="353"/>
  </r>
  <r>
    <x v="14"/>
  </r>
  <r>
    <x v="80"/>
  </r>
  <r>
    <x v="87"/>
  </r>
  <r>
    <x v="80"/>
  </r>
  <r>
    <x v="153"/>
  </r>
  <r>
    <x v="32"/>
  </r>
  <r>
    <x v="79"/>
  </r>
  <r>
    <x v="46"/>
  </r>
  <r>
    <x v="165"/>
  </r>
  <r>
    <x v="213"/>
  </r>
  <r>
    <x v="104"/>
  </r>
  <r>
    <x v="55"/>
  </r>
  <r>
    <x v="89"/>
  </r>
  <r>
    <x v="354"/>
  </r>
  <r>
    <x v="301"/>
  </r>
  <r>
    <x v="268"/>
  </r>
  <r>
    <x v="173"/>
  </r>
  <r>
    <x v="33"/>
  </r>
  <r>
    <x v="5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0"/>
  </r>
  <r>
    <x v="0"/>
  </r>
  <r>
    <x v="1"/>
  </r>
  <r>
    <x v="1"/>
  </r>
  <r>
    <x v="0"/>
  </r>
  <r>
    <x v="2"/>
  </r>
  <r>
    <x v="0"/>
  </r>
  <r>
    <x v="0"/>
  </r>
  <r>
    <x v="0"/>
  </r>
  <r>
    <x v="1"/>
  </r>
  <r>
    <x v="3"/>
  </r>
  <r>
    <x v="3"/>
  </r>
  <r>
    <x v="1"/>
  </r>
  <r>
    <x v="2"/>
  </r>
  <r>
    <x v="2"/>
  </r>
  <r>
    <x v="1"/>
  </r>
  <r>
    <x v="1"/>
  </r>
  <r>
    <x v="3"/>
  </r>
  <r>
    <x v="3"/>
  </r>
  <r>
    <x v="1"/>
  </r>
  <r>
    <x v="1"/>
  </r>
  <r>
    <x v="3"/>
  </r>
  <r>
    <x v="3"/>
  </r>
  <r>
    <x v="3"/>
  </r>
  <r>
    <x v="2"/>
  </r>
  <r>
    <x v="3"/>
  </r>
  <r>
    <x v="2"/>
  </r>
  <r>
    <x v="3"/>
  </r>
  <r>
    <x v="1"/>
  </r>
  <r>
    <x v="3"/>
  </r>
  <r>
    <x v="2"/>
  </r>
  <r>
    <x v="1"/>
  </r>
  <r>
    <x v="1"/>
  </r>
  <r>
    <x v="3"/>
  </r>
  <r>
    <x v="4"/>
  </r>
  <r>
    <x v="4"/>
  </r>
  <r>
    <x v="3"/>
  </r>
  <r>
    <x v="2"/>
  </r>
  <r>
    <x v="4"/>
  </r>
  <r>
    <x v="3"/>
  </r>
  <r>
    <x v="3"/>
  </r>
  <r>
    <x v="3"/>
  </r>
  <r>
    <x v="4"/>
  </r>
  <r>
    <x v="2"/>
  </r>
  <r>
    <x v="2"/>
  </r>
  <r>
    <x v="2"/>
  </r>
  <r>
    <x v="2"/>
  </r>
  <r>
    <x v="2"/>
  </r>
  <r>
    <x v="2"/>
  </r>
  <r>
    <x v="5"/>
  </r>
  <r>
    <x v="3"/>
  </r>
  <r>
    <x v="5"/>
  </r>
  <r>
    <x v="5"/>
  </r>
  <r>
    <x v="3"/>
  </r>
  <r>
    <x v="3"/>
  </r>
  <r>
    <x v="5"/>
  </r>
  <r>
    <x v="4"/>
  </r>
  <r>
    <x v="3"/>
  </r>
  <r>
    <x v="5"/>
  </r>
  <r>
    <x v="5"/>
  </r>
  <r>
    <x v="4"/>
  </r>
  <r>
    <x v="4"/>
  </r>
  <r>
    <x v="5"/>
  </r>
  <r>
    <x v="5"/>
  </r>
  <r>
    <x v="5"/>
  </r>
  <r>
    <x v="5"/>
  </r>
  <r>
    <x v="2"/>
  </r>
  <r>
    <x v="3"/>
  </r>
  <r>
    <x v="2"/>
  </r>
  <r>
    <x v="3"/>
  </r>
  <r>
    <x v="4"/>
  </r>
  <r>
    <x v="2"/>
  </r>
  <r>
    <x v="3"/>
  </r>
  <r>
    <x v="3"/>
  </r>
  <r>
    <x v="3"/>
  </r>
  <r>
    <x v="3"/>
  </r>
  <r>
    <x v="4"/>
  </r>
  <r>
    <x v="2"/>
  </r>
  <r>
    <x v="3"/>
  </r>
  <r>
    <x v="3"/>
  </r>
  <r>
    <x v="3"/>
  </r>
  <r>
    <x v="3"/>
  </r>
  <r>
    <x v="3"/>
  </r>
  <r>
    <x v="4"/>
  </r>
  <r>
    <x v="4"/>
  </r>
  <r>
    <x v="3"/>
  </r>
  <r>
    <x v="3"/>
  </r>
  <r>
    <x v="2"/>
  </r>
  <r>
    <x v="4"/>
  </r>
  <r>
    <x v="3"/>
  </r>
  <r>
    <x v="3"/>
  </r>
  <r>
    <x v="3"/>
  </r>
  <r>
    <x v="4"/>
  </r>
  <r>
    <x v="4"/>
  </r>
  <r>
    <x v="4"/>
  </r>
  <r>
    <x v="2"/>
  </r>
  <r>
    <x v="4"/>
  </r>
  <r>
    <x v="3"/>
  </r>
  <r>
    <x v="3"/>
  </r>
  <r>
    <x v="3"/>
  </r>
  <r>
    <x v="3"/>
  </r>
  <r>
    <x v="4"/>
  </r>
  <r>
    <x v="4"/>
  </r>
  <r>
    <x v="4"/>
  </r>
  <r>
    <x v="2"/>
  </r>
  <r>
    <x v="2"/>
  </r>
  <r>
    <x v="4"/>
  </r>
  <r>
    <x v="2"/>
  </r>
  <r>
    <x v="2"/>
  </r>
  <r>
    <x v="2"/>
  </r>
  <r>
    <x v="3"/>
  </r>
  <r>
    <x v="4"/>
  </r>
  <r>
    <x v="2"/>
  </r>
  <r>
    <x v="2"/>
  </r>
  <r>
    <x v="2"/>
  </r>
  <r>
    <x v="3"/>
  </r>
  <r>
    <x v="2"/>
  </r>
  <r>
    <x v="2"/>
  </r>
  <r>
    <x v="3"/>
  </r>
  <r>
    <x v="4"/>
  </r>
  <r>
    <x v="3"/>
  </r>
  <r>
    <x v="2"/>
  </r>
  <r>
    <x v="3"/>
  </r>
  <r>
    <x v="3"/>
  </r>
  <r>
    <x v="3"/>
  </r>
  <r>
    <x v="2"/>
  </r>
  <r>
    <x v="3"/>
  </r>
  <r>
    <x v="3"/>
  </r>
  <r>
    <x v="3"/>
  </r>
  <r>
    <x v="2"/>
  </r>
  <r>
    <x v="3"/>
  </r>
  <r>
    <x v="3"/>
  </r>
  <r>
    <x v="2"/>
  </r>
  <r>
    <x v="2"/>
  </r>
  <r>
    <x v="2"/>
  </r>
  <r>
    <x v="3"/>
  </r>
  <r>
    <x v="4"/>
  </r>
  <r>
    <x v="4"/>
  </r>
  <r>
    <x v="2"/>
  </r>
  <r>
    <x v="3"/>
  </r>
  <r>
    <x v="3"/>
  </r>
  <r>
    <x v="4"/>
  </r>
  <r>
    <x v="3"/>
  </r>
  <r>
    <x v="4"/>
  </r>
  <r>
    <x v="4"/>
  </r>
  <r>
    <x v="3"/>
  </r>
  <r>
    <x v="3"/>
  </r>
  <r>
    <x v="3"/>
  </r>
  <r>
    <x v="4"/>
  </r>
  <r>
    <x v="3"/>
  </r>
  <r>
    <x v="4"/>
  </r>
  <r>
    <x v="3"/>
  </r>
  <r>
    <x v="3"/>
  </r>
  <r>
    <x v="4"/>
  </r>
  <r>
    <x v="3"/>
  </r>
  <r>
    <x v="4"/>
  </r>
  <r>
    <x v="3"/>
  </r>
  <r>
    <x v="2"/>
  </r>
  <r>
    <x v="4"/>
  </r>
  <r>
    <x v="3"/>
  </r>
  <r>
    <x v="3"/>
  </r>
  <r>
    <x v="4"/>
  </r>
  <r>
    <x v="4"/>
  </r>
  <r>
    <x v="2"/>
  </r>
  <r>
    <x v="2"/>
  </r>
  <r>
    <x v="4"/>
  </r>
  <r>
    <x v="4"/>
  </r>
  <r>
    <x v="2"/>
  </r>
  <r>
    <x v="3"/>
  </r>
  <r>
    <x v="2"/>
  </r>
  <r>
    <x v="2"/>
  </r>
  <r>
    <x v="3"/>
  </r>
  <r>
    <x v="3"/>
  </r>
  <r>
    <x v="4"/>
  </r>
  <r>
    <x v="3"/>
  </r>
  <r>
    <x v="2"/>
  </r>
  <r>
    <x v="4"/>
  </r>
  <r>
    <x v="2"/>
  </r>
  <r>
    <x v="4"/>
  </r>
  <r>
    <x v="3"/>
  </r>
  <r>
    <x v="2"/>
  </r>
  <r>
    <x v="3"/>
  </r>
  <r>
    <x v="3"/>
  </r>
  <r>
    <x v="3"/>
  </r>
  <r>
    <x v="3"/>
  </r>
  <r>
    <x v="4"/>
  </r>
  <r>
    <x v="4"/>
  </r>
  <r>
    <x v="2"/>
  </r>
  <r>
    <x v="3"/>
  </r>
  <r>
    <x v="3"/>
  </r>
  <r>
    <x v="3"/>
  </r>
  <r>
    <x v="3"/>
  </r>
  <r>
    <x v="4"/>
  </r>
  <r>
    <x v="3"/>
  </r>
  <r>
    <x v="4"/>
  </r>
  <r>
    <x v="2"/>
  </r>
  <r>
    <x v="3"/>
  </r>
  <r>
    <x v="3"/>
  </r>
  <r>
    <x v="4"/>
  </r>
  <r>
    <x v="3"/>
  </r>
  <r>
    <x v="4"/>
  </r>
  <r>
    <x v="3"/>
  </r>
  <r>
    <x v="4"/>
  </r>
  <r>
    <x v="3"/>
  </r>
  <r>
    <x v="4"/>
  </r>
  <r>
    <x v="3"/>
  </r>
  <r>
    <x v="3"/>
  </r>
  <r>
    <x v="3"/>
  </r>
  <r>
    <x v="5"/>
  </r>
  <r>
    <x v="3"/>
  </r>
  <r>
    <x v="3"/>
  </r>
  <r>
    <x v="3"/>
  </r>
  <r>
    <x v="5"/>
  </r>
  <r>
    <x v="5"/>
  </r>
  <r>
    <x v="3"/>
  </r>
  <r>
    <x v="4"/>
  </r>
  <r>
    <x v="3"/>
  </r>
  <r>
    <x v="3"/>
  </r>
  <r>
    <x v="3"/>
  </r>
  <r>
    <x v="4"/>
  </r>
  <r>
    <x v="3"/>
  </r>
  <r>
    <x v="3"/>
  </r>
  <r>
    <x v="5"/>
  </r>
  <r>
    <x v="3"/>
  </r>
  <r>
    <x v="3"/>
  </r>
  <r>
    <x v="5"/>
  </r>
  <r>
    <x v="5"/>
  </r>
  <r>
    <x v="5"/>
  </r>
  <r>
    <x v="3"/>
  </r>
  <r>
    <x v="3"/>
  </r>
  <r>
    <x v="3"/>
  </r>
  <r>
    <x v="5"/>
  </r>
  <r>
    <x v="3"/>
  </r>
  <r>
    <x v="5"/>
  </r>
  <r>
    <x v="3"/>
  </r>
  <r>
    <x v="5"/>
  </r>
  <r>
    <x v="3"/>
  </r>
  <r>
    <x v="3"/>
  </r>
  <r>
    <x v="4"/>
  </r>
  <r>
    <x v="5"/>
  </r>
  <r>
    <x v="3"/>
  </r>
  <r>
    <x v="5"/>
  </r>
  <r>
    <x v="4"/>
  </r>
  <r>
    <x v="3"/>
  </r>
  <r>
    <x v="5"/>
  </r>
  <r>
    <x v="3"/>
  </r>
  <r>
    <x v="2"/>
  </r>
  <r>
    <x v="2"/>
  </r>
  <r>
    <x v="2"/>
  </r>
  <r>
    <x v="4"/>
  </r>
  <r>
    <x v="3"/>
  </r>
  <r>
    <x v="2"/>
  </r>
  <r>
    <x v="4"/>
  </r>
  <r>
    <x v="4"/>
  </r>
  <r>
    <x v="3"/>
  </r>
  <r>
    <x v="2"/>
  </r>
  <r>
    <x v="3"/>
  </r>
  <r>
    <x v="2"/>
  </r>
  <r>
    <x v="2"/>
  </r>
  <r>
    <x v="4"/>
  </r>
  <r>
    <x v="3"/>
  </r>
  <r>
    <x v="3"/>
  </r>
  <r>
    <x v="4"/>
  </r>
  <r>
    <x v="4"/>
  </r>
  <r>
    <x v="0"/>
  </r>
  <r>
    <x v="0"/>
  </r>
  <r>
    <x v="4"/>
  </r>
  <r>
    <x v="2"/>
  </r>
  <r>
    <x v="4"/>
  </r>
  <r>
    <x v="2"/>
  </r>
  <r>
    <x v="2"/>
  </r>
  <r>
    <x v="0"/>
  </r>
  <r>
    <x v="2"/>
  </r>
  <r>
    <x v="4"/>
  </r>
  <r>
    <x v="0"/>
  </r>
  <r>
    <x v="0"/>
  </r>
  <r>
    <x v="0"/>
  </r>
  <r>
    <x v="0"/>
  </r>
  <r>
    <x v="0"/>
  </r>
  <r>
    <x v="4"/>
  </r>
  <r>
    <x v="2"/>
  </r>
  <r>
    <x v="0"/>
  </r>
  <r>
    <x v="0"/>
  </r>
  <r>
    <x v="0"/>
  </r>
  <r>
    <x v="4"/>
  </r>
  <r>
    <x v="0"/>
  </r>
  <r>
    <x v="4"/>
  </r>
  <r>
    <x v="4"/>
  </r>
  <r>
    <x v="2"/>
  </r>
  <r>
    <x v="4"/>
  </r>
  <r>
    <x v="0"/>
  </r>
  <r>
    <x v="4"/>
  </r>
  <r>
    <x v="0"/>
  </r>
  <r>
    <x v="0"/>
  </r>
  <r>
    <x v="0"/>
  </r>
  <r>
    <x v="4"/>
  </r>
  <r>
    <x v="0"/>
  </r>
  <r>
    <x v="0"/>
  </r>
  <r>
    <x v="0"/>
  </r>
  <r>
    <x v="4"/>
  </r>
  <r>
    <x v="0"/>
  </r>
  <r>
    <x v="0"/>
  </r>
  <r>
    <x v="0"/>
  </r>
  <r>
    <x v="0"/>
  </r>
  <r>
    <x v="0"/>
  </r>
  <r>
    <x v="2"/>
  </r>
  <r>
    <x v="0"/>
  </r>
  <r>
    <x v="2"/>
  </r>
  <r>
    <x v="0"/>
  </r>
  <r>
    <x v="2"/>
  </r>
  <r>
    <x v="0"/>
  </r>
  <r>
    <x v="2"/>
  </r>
  <r>
    <x v="4"/>
  </r>
  <r>
    <x v="4"/>
  </r>
  <r>
    <x v="0"/>
  </r>
  <r>
    <x v="4"/>
  </r>
  <r>
    <x v="4"/>
  </r>
  <r>
    <x v="0"/>
  </r>
  <r>
    <x v="4"/>
  </r>
  <r>
    <x v="0"/>
  </r>
  <r>
    <x v="0"/>
  </r>
  <r>
    <x v="0"/>
  </r>
  <r>
    <x v="0"/>
  </r>
  <r>
    <x v="0"/>
  </r>
  <r>
    <x v="0"/>
  </r>
  <r>
    <x v="0"/>
  </r>
  <r>
    <x v="2"/>
  </r>
  <r>
    <x v="2"/>
  </r>
  <r>
    <x v="0"/>
  </r>
  <r>
    <x v="4"/>
  </r>
  <r>
    <x v="2"/>
  </r>
  <r>
    <x v="2"/>
  </r>
  <r>
    <x v="4"/>
  </r>
  <r>
    <x v="0"/>
  </r>
  <r>
    <x v="2"/>
  </r>
  <r>
    <x v="0"/>
  </r>
  <r>
    <x v="4"/>
  </r>
  <r>
    <x v="2"/>
  </r>
  <r>
    <x v="2"/>
  </r>
  <r>
    <x v="0"/>
  </r>
  <r>
    <x v="4"/>
  </r>
  <r>
    <x v="0"/>
  </r>
  <r>
    <x v="0"/>
  </r>
  <r>
    <x v="0"/>
  </r>
  <r>
    <x v="2"/>
  </r>
  <r>
    <x v="2"/>
  </r>
  <r>
    <x v="2"/>
  </r>
  <r>
    <x v="0"/>
  </r>
  <r>
    <x v="4"/>
  </r>
  <r>
    <x v="4"/>
  </r>
  <r>
    <x v="4"/>
  </r>
  <r>
    <x v="4"/>
  </r>
  <r>
    <x v="0"/>
  </r>
  <r>
    <x v="0"/>
  </r>
  <r>
    <x v="4"/>
  </r>
  <r>
    <x v="4"/>
  </r>
  <r>
    <x v="0"/>
  </r>
  <r>
    <x v="0"/>
  </r>
  <r>
    <x v="4"/>
  </r>
  <r>
    <x v="2"/>
  </r>
  <r>
    <x v="0"/>
  </r>
  <r>
    <x v="2"/>
  </r>
  <r>
    <x v="0"/>
  </r>
  <r>
    <x v="4"/>
  </r>
  <r>
    <x v="2"/>
  </r>
  <r>
    <x v="2"/>
  </r>
  <r>
    <x v="2"/>
  </r>
  <r>
    <x v="0"/>
  </r>
  <r>
    <x v="4"/>
  </r>
  <r>
    <x v="2"/>
  </r>
  <r>
    <x v="2"/>
  </r>
  <r>
    <x v="2"/>
  </r>
  <r>
    <x v="2"/>
  </r>
  <r>
    <x v="0"/>
  </r>
  <r>
    <x v="2"/>
  </r>
  <r>
    <x v="4"/>
  </r>
  <r>
    <x v="4"/>
  </r>
  <r>
    <x v="4"/>
  </r>
  <r>
    <x v="0"/>
  </r>
  <r>
    <x v="0"/>
  </r>
  <r>
    <x v="2"/>
  </r>
  <r>
    <x v="2"/>
  </r>
  <r>
    <x v="2"/>
  </r>
  <r>
    <x v="0"/>
  </r>
  <r>
    <x v="4"/>
  </r>
  <r>
    <x v="4"/>
  </r>
  <r>
    <x v="4"/>
  </r>
  <r>
    <x v="0"/>
  </r>
  <r>
    <x v="2"/>
  </r>
  <r>
    <x v="2"/>
  </r>
  <r>
    <x v="4"/>
  </r>
  <r>
    <x v="4"/>
  </r>
  <r>
    <x v="4"/>
  </r>
  <r>
    <x v="2"/>
  </r>
  <r>
    <x v="0"/>
  </r>
  <r>
    <x v="2"/>
  </r>
  <r>
    <x v="0"/>
  </r>
  <r>
    <x v="0"/>
  </r>
  <r>
    <x v="0"/>
  </r>
  <r>
    <x v="2"/>
  </r>
  <r>
    <x v="4"/>
  </r>
  <r>
    <x v="4"/>
  </r>
  <r>
    <x v="0"/>
  </r>
  <r>
    <x v="0"/>
  </r>
  <r>
    <x v="4"/>
  </r>
  <r>
    <x v="4"/>
  </r>
  <r>
    <x v="2"/>
  </r>
  <r>
    <x v="2"/>
  </r>
  <r>
    <x v="4"/>
  </r>
  <r>
    <x v="0"/>
  </r>
  <r>
    <x v="1"/>
  </r>
  <r>
    <x v="2"/>
  </r>
  <r>
    <x v="1"/>
  </r>
  <r>
    <x v="1"/>
  </r>
  <r>
    <x v="2"/>
  </r>
  <r>
    <x v="0"/>
  </r>
  <r>
    <x v="0"/>
  </r>
  <r>
    <x v="0"/>
  </r>
  <r>
    <x v="2"/>
  </r>
  <r>
    <x v="0"/>
  </r>
  <r>
    <x v="2"/>
  </r>
  <r>
    <x v="0"/>
  </r>
  <r>
    <x v="0"/>
  </r>
  <r>
    <x v="0"/>
  </r>
  <r>
    <x v="2"/>
  </r>
  <r>
    <x v="0"/>
  </r>
  <r>
    <x v="2"/>
  </r>
  <r>
    <x v="2"/>
  </r>
  <r>
    <x v="2"/>
  </r>
  <r>
    <x v="2"/>
  </r>
  <r>
    <x v="2"/>
  </r>
  <r>
    <x v="2"/>
  </r>
  <r>
    <x v="0"/>
  </r>
  <r>
    <x v="0"/>
  </r>
  <r>
    <x v="2"/>
  </r>
  <r>
    <x v="0"/>
  </r>
  <r>
    <x v="0"/>
  </r>
  <r>
    <x v="2"/>
  </r>
  <r>
    <x v="0"/>
  </r>
  <r>
    <x v="0"/>
  </r>
  <r>
    <x v="0"/>
  </r>
  <r>
    <x v="0"/>
  </r>
  <r>
    <x v="1"/>
  </r>
  <r>
    <x v="0"/>
  </r>
  <r>
    <x v="0"/>
  </r>
  <r>
    <x v="0"/>
  </r>
  <r>
    <x v="0"/>
  </r>
  <r>
    <x v="1"/>
  </r>
  <r>
    <x v="2"/>
  </r>
  <r>
    <x v="0"/>
  </r>
  <r>
    <x v="1"/>
  </r>
  <r>
    <x v="1"/>
  </r>
  <r>
    <x v="0"/>
  </r>
  <r>
    <x v="0"/>
  </r>
  <r>
    <x v="0"/>
  </r>
  <r>
    <x v="0"/>
  </r>
  <r>
    <x v="2"/>
  </r>
  <r>
    <x v="1"/>
  </r>
  <r>
    <x v="2"/>
  </r>
  <r>
    <x v="0"/>
  </r>
  <r>
    <x v="1"/>
  </r>
  <r>
    <x v="0"/>
  </r>
  <r>
    <x v="1"/>
  </r>
  <r>
    <x v="0"/>
  </r>
  <r>
    <x v="1"/>
  </r>
  <r>
    <x v="2"/>
  </r>
  <r>
    <x v="3"/>
  </r>
  <r>
    <x v="3"/>
  </r>
  <r>
    <x v="1"/>
  </r>
  <r>
    <x v="3"/>
  </r>
  <r>
    <x v="3"/>
  </r>
  <r>
    <x v="3"/>
  </r>
  <r>
    <x v="3"/>
  </r>
  <r>
    <x v="2"/>
  </r>
  <r>
    <x v="2"/>
  </r>
  <r>
    <x v="3"/>
  </r>
  <r>
    <x v="3"/>
  </r>
  <r>
    <x v="3"/>
  </r>
  <r>
    <x v="1"/>
  </r>
  <r>
    <x v="3"/>
  </r>
  <r>
    <x v="3"/>
  </r>
  <r>
    <x v="2"/>
  </r>
  <r>
    <x v="1"/>
  </r>
  <r>
    <x v="3"/>
  </r>
  <r>
    <x v="3"/>
  </r>
  <r>
    <x v="3"/>
  </r>
  <r>
    <x v="3"/>
  </r>
  <r>
    <x v="2"/>
  </r>
  <r>
    <x v="1"/>
  </r>
  <r>
    <x v="3"/>
  </r>
  <r>
    <x v="3"/>
  </r>
  <r>
    <x v="3"/>
  </r>
  <r>
    <x v="3"/>
  </r>
  <r>
    <x v="2"/>
  </r>
  <r>
    <x v="3"/>
  </r>
  <r>
    <x v="3"/>
  </r>
  <r>
    <x v="2"/>
  </r>
  <r>
    <x v="3"/>
  </r>
  <r>
    <x v="1"/>
  </r>
  <r>
    <x v="3"/>
  </r>
  <r>
    <x v="3"/>
  </r>
  <r>
    <x v="1"/>
  </r>
  <r>
    <x v="1"/>
  </r>
  <r>
    <x v="3"/>
  </r>
  <r>
    <x v="2"/>
  </r>
  <r>
    <x v="2"/>
  </r>
  <r>
    <x v="3"/>
  </r>
  <r>
    <x v="1"/>
  </r>
  <r>
    <x v="2"/>
  </r>
  <r>
    <x v="2"/>
  </r>
  <r>
    <x v="1"/>
  </r>
  <r>
    <x v="3"/>
  </r>
  <r>
    <x v="3"/>
  </r>
  <r>
    <x v="1"/>
  </r>
  <r>
    <x v="3"/>
  </r>
  <r>
    <x v="2"/>
  </r>
  <r>
    <x v="3"/>
  </r>
  <r>
    <x v="3"/>
  </r>
  <r>
    <x v="3"/>
  </r>
  <r>
    <x v="3"/>
  </r>
  <r>
    <x v="1"/>
  </r>
  <r>
    <x v="2"/>
  </r>
  <r>
    <x v="3"/>
  </r>
  <r>
    <x v="3"/>
  </r>
  <r>
    <x v="3"/>
  </r>
  <r>
    <x v="3"/>
  </r>
  <r>
    <x v="2"/>
  </r>
  <r>
    <x v="3"/>
  </r>
  <r>
    <x v="1"/>
  </r>
  <r>
    <x v="1"/>
  </r>
  <r>
    <x v="3"/>
  </r>
  <r>
    <x v="1"/>
  </r>
  <r>
    <x v="3"/>
  </r>
  <r>
    <x v="3"/>
  </r>
  <r>
    <x v="2"/>
  </r>
  <r>
    <x v="1"/>
  </r>
  <r>
    <x v="2"/>
  </r>
  <r>
    <x v="2"/>
  </r>
  <r>
    <x v="3"/>
  </r>
  <r>
    <x v="3"/>
  </r>
  <r>
    <x v="3"/>
  </r>
  <r>
    <x v="1"/>
  </r>
  <r>
    <x v="3"/>
  </r>
  <r>
    <x v="1"/>
  </r>
  <r>
    <x v="3"/>
  </r>
  <r>
    <x v="2"/>
  </r>
  <r>
    <x v="3"/>
  </r>
  <r>
    <x v="3"/>
  </r>
  <r>
    <x v="2"/>
  </r>
  <r>
    <x v="2"/>
  </r>
  <r>
    <x v="1"/>
  </r>
  <r>
    <x v="3"/>
  </r>
  <r>
    <x v="2"/>
  </r>
  <r>
    <x v="1"/>
  </r>
  <r>
    <x v="2"/>
  </r>
  <r>
    <x v="2"/>
  </r>
  <r>
    <x v="1"/>
  </r>
  <r>
    <x v="1"/>
  </r>
  <r>
    <x v="2"/>
  </r>
  <r>
    <x v="1"/>
  </r>
  <r>
    <x v="1"/>
  </r>
  <r>
    <x v="3"/>
  </r>
  <r>
    <x v="1"/>
  </r>
  <r>
    <x v="3"/>
  </r>
  <r>
    <x v="1"/>
  </r>
  <r>
    <x v="1"/>
  </r>
  <r>
    <x v="2"/>
  </r>
  <r>
    <x v="3"/>
  </r>
  <r>
    <x v="3"/>
  </r>
  <r>
    <x v="3"/>
  </r>
  <r>
    <x v="3"/>
  </r>
  <r>
    <x v="1"/>
  </r>
  <r>
    <x v="1"/>
  </r>
  <r>
    <x v="3"/>
  </r>
  <r>
    <x v="1"/>
  </r>
  <r>
    <x v="3"/>
  </r>
  <r>
    <x v="3"/>
  </r>
  <r>
    <x v="3"/>
  </r>
  <r>
    <x v="1"/>
  </r>
  <r>
    <x v="1"/>
  </r>
  <r>
    <x v="1"/>
  </r>
  <r>
    <x v="2"/>
  </r>
  <r>
    <x v="2"/>
  </r>
  <r>
    <x v="3"/>
  </r>
  <r>
    <x v="1"/>
  </r>
  <r>
    <x v="3"/>
  </r>
  <r>
    <x v="3"/>
  </r>
  <r>
    <x v="1"/>
  </r>
  <r>
    <x v="2"/>
  </r>
  <r>
    <x v="3"/>
  </r>
  <r>
    <x v="3"/>
  </r>
  <r>
    <x v="1"/>
  </r>
  <r>
    <x v="1"/>
  </r>
  <r>
    <x v="2"/>
  </r>
  <r>
    <x v="1"/>
  </r>
  <r>
    <x v="2"/>
  </r>
  <r>
    <x v="2"/>
  </r>
  <r>
    <x v="2"/>
  </r>
  <r>
    <x v="3"/>
  </r>
  <r>
    <x v="1"/>
  </r>
  <r>
    <x v="3"/>
  </r>
  <r>
    <x v="3"/>
  </r>
  <r>
    <x v="3"/>
  </r>
  <r>
    <x v="3"/>
  </r>
  <r>
    <x v="3"/>
  </r>
  <r>
    <x v="3"/>
  </r>
  <r>
    <x v="3"/>
  </r>
  <r>
    <x v="2"/>
  </r>
  <r>
    <x v="3"/>
  </r>
  <r>
    <x v="3"/>
  </r>
  <r>
    <x v="3"/>
  </r>
  <r>
    <x v="1"/>
  </r>
  <r>
    <x v="2"/>
  </r>
  <r>
    <x v="1"/>
  </r>
  <r>
    <x v="1"/>
  </r>
  <r>
    <x v="2"/>
  </r>
  <r>
    <x v="1"/>
  </r>
  <r>
    <x v="1"/>
  </r>
  <r>
    <x v="3"/>
  </r>
  <r>
    <x v="1"/>
  </r>
  <r>
    <x v="2"/>
  </r>
  <r>
    <x v="2"/>
  </r>
  <r>
    <x v="1"/>
  </r>
  <r>
    <x v="1"/>
  </r>
  <r>
    <x v="3"/>
  </r>
  <r>
    <x v="3"/>
  </r>
  <r>
    <x v="3"/>
  </r>
  <r>
    <x v="1"/>
  </r>
  <r>
    <x v="3"/>
  </r>
  <r>
    <x v="2"/>
  </r>
  <r>
    <x v="1"/>
  </r>
  <r>
    <x v="2"/>
  </r>
  <r>
    <x v="3"/>
  </r>
  <r>
    <x v="1"/>
  </r>
  <r>
    <x v="1"/>
  </r>
  <r>
    <x v="3"/>
  </r>
  <r>
    <x v="3"/>
  </r>
  <r>
    <x v="3"/>
  </r>
  <r>
    <x v="1"/>
  </r>
  <r>
    <x v="3"/>
  </r>
  <r>
    <x v="3"/>
  </r>
  <r>
    <x v="2"/>
  </r>
  <r>
    <x v="3"/>
  </r>
  <r>
    <x v="3"/>
  </r>
  <r>
    <x v="3"/>
  </r>
  <r>
    <x v="3"/>
  </r>
  <r>
    <x v="3"/>
  </r>
  <r>
    <x v="3"/>
  </r>
  <r>
    <x v="3"/>
  </r>
  <r>
    <x v="3"/>
  </r>
  <r>
    <x v="3"/>
  </r>
  <r>
    <x v="2"/>
  </r>
  <r>
    <x v="1"/>
  </r>
  <r>
    <x v="2"/>
  </r>
  <r>
    <x v="1"/>
  </r>
  <r>
    <x v="2"/>
  </r>
  <r>
    <x v="3"/>
  </r>
  <r>
    <x v="3"/>
  </r>
  <r>
    <x v="2"/>
  </r>
  <r>
    <x v="1"/>
  </r>
  <r>
    <x v="3"/>
  </r>
  <r>
    <x v="3"/>
  </r>
  <r>
    <x v="3"/>
  </r>
  <r>
    <x v="3"/>
  </r>
  <r>
    <x v="3"/>
  </r>
  <r>
    <x v="3"/>
  </r>
  <r>
    <x v="1"/>
  </r>
  <r>
    <x v="3"/>
  </r>
  <r>
    <x v="2"/>
  </r>
  <r>
    <x v="3"/>
  </r>
  <r>
    <x v="3"/>
  </r>
  <r>
    <x v="1"/>
  </r>
  <r>
    <x v="1"/>
  </r>
  <r>
    <x v="3"/>
  </r>
  <r>
    <x v="1"/>
  </r>
  <r>
    <x v="2"/>
  </r>
  <r>
    <x v="1"/>
  </r>
  <r>
    <x v="1"/>
  </r>
  <r>
    <x v="3"/>
  </r>
  <r>
    <x v="1"/>
  </r>
  <r>
    <x v="2"/>
  </r>
  <r>
    <x v="2"/>
  </r>
  <r>
    <x v="3"/>
  </r>
  <r>
    <x v="1"/>
  </r>
  <r>
    <x v="3"/>
  </r>
  <r>
    <x v="2"/>
  </r>
  <r>
    <x v="3"/>
  </r>
  <r>
    <x v="3"/>
  </r>
  <r>
    <x v="2"/>
  </r>
  <r>
    <x v="3"/>
  </r>
  <r>
    <x v="2"/>
  </r>
  <r>
    <x v="3"/>
  </r>
  <r>
    <x v="3"/>
  </r>
  <r>
    <x v="3"/>
  </r>
  <r>
    <x v="1"/>
  </r>
  <r>
    <x v="2"/>
  </r>
  <r>
    <x v="1"/>
  </r>
  <r>
    <x v="2"/>
  </r>
  <r>
    <x v="3"/>
  </r>
  <r>
    <x v="3"/>
  </r>
  <r>
    <x v="1"/>
  </r>
  <r>
    <x v="1"/>
  </r>
  <r>
    <x v="2"/>
  </r>
  <r>
    <x v="2"/>
  </r>
  <r>
    <x v="2"/>
  </r>
  <r>
    <x v="3"/>
  </r>
  <r>
    <x v="3"/>
  </r>
  <r>
    <x v="3"/>
  </r>
  <r>
    <x v="3"/>
  </r>
  <r>
    <x v="2"/>
  </r>
  <r>
    <x v="1"/>
  </r>
  <r>
    <x v="3"/>
  </r>
  <r>
    <x v="1"/>
  </r>
  <r>
    <x v="3"/>
  </r>
  <r>
    <x v="2"/>
  </r>
  <r>
    <x v="1"/>
  </r>
  <r>
    <x v="3"/>
  </r>
  <r>
    <x v="3"/>
  </r>
  <r>
    <x v="1"/>
  </r>
  <r>
    <x v="1"/>
  </r>
  <r>
    <x v="3"/>
  </r>
  <r>
    <x v="3"/>
  </r>
  <r>
    <x v="3"/>
  </r>
  <r>
    <x v="3"/>
  </r>
  <r>
    <x v="3"/>
  </r>
  <r>
    <x v="0"/>
  </r>
  <r>
    <x v="0"/>
  </r>
  <r>
    <x v="0"/>
  </r>
  <r>
    <x v="0"/>
  </r>
  <r>
    <x v="0"/>
  </r>
  <r>
    <x v="1"/>
  </r>
  <r>
    <x v="2"/>
  </r>
  <r>
    <x v="2"/>
  </r>
  <r>
    <x v="0"/>
  </r>
  <r>
    <x v="1"/>
  </r>
  <r>
    <x v="0"/>
  </r>
  <r>
    <x v="0"/>
  </r>
  <r>
    <x v="0"/>
  </r>
  <r>
    <x v="0"/>
  </r>
  <r>
    <x v="0"/>
  </r>
  <r>
    <x v="0"/>
  </r>
  <r>
    <x v="0"/>
  </r>
  <r>
    <x v="0"/>
  </r>
  <r>
    <x v="0"/>
  </r>
  <r>
    <x v="0"/>
  </r>
  <r>
    <x v="1"/>
  </r>
  <r>
    <x v="1"/>
  </r>
  <r>
    <x v="2"/>
  </r>
  <r>
    <x v="0"/>
  </r>
  <r>
    <x v="2"/>
  </r>
  <r>
    <x v="0"/>
  </r>
  <r>
    <x v="2"/>
  </r>
  <r>
    <x v="1"/>
  </r>
  <r>
    <x v="0"/>
  </r>
  <r>
    <x v="2"/>
  </r>
  <r>
    <x v="1"/>
  </r>
  <r>
    <x v="0"/>
  </r>
  <r>
    <x v="0"/>
  </r>
  <r>
    <x v="0"/>
  </r>
  <r>
    <x v="0"/>
  </r>
  <r>
    <x v="2"/>
  </r>
  <r>
    <x v="2"/>
  </r>
  <r>
    <x v="2"/>
  </r>
  <r>
    <x v="1"/>
  </r>
  <r>
    <x v="0"/>
  </r>
  <r>
    <x v="2"/>
  </r>
  <r>
    <x v="1"/>
  </r>
  <r>
    <x v="0"/>
  </r>
  <r>
    <x v="2"/>
  </r>
  <r>
    <x v="0"/>
  </r>
  <r>
    <x v="0"/>
  </r>
  <r>
    <x v="0"/>
  </r>
  <r>
    <x v="2"/>
  </r>
  <r>
    <x v="0"/>
  </r>
  <r>
    <x v="2"/>
  </r>
  <r>
    <x v="1"/>
  </r>
  <r>
    <x v="0"/>
  </r>
  <r>
    <x v="1"/>
  </r>
  <r>
    <x v="0"/>
  </r>
  <r>
    <x v="0"/>
  </r>
  <r>
    <x v="0"/>
  </r>
  <r>
    <x v="0"/>
  </r>
  <r>
    <x v="2"/>
  </r>
  <r>
    <x v="1"/>
  </r>
  <r>
    <x v="0"/>
  </r>
  <r>
    <x v="2"/>
  </r>
  <r>
    <x v="1"/>
  </r>
  <r>
    <x v="1"/>
  </r>
  <r>
    <x v="0"/>
  </r>
  <r>
    <x v="0"/>
  </r>
  <r>
    <x v="2"/>
  </r>
  <r>
    <x v="2"/>
  </r>
  <r>
    <x v="0"/>
  </r>
  <r>
    <x v="2"/>
  </r>
  <r>
    <x v="0"/>
  </r>
  <r>
    <x v="2"/>
  </r>
  <r>
    <x v="0"/>
  </r>
  <r>
    <x v="2"/>
  </r>
  <r>
    <x v="0"/>
  </r>
  <r>
    <x v="2"/>
  </r>
  <r>
    <x v="2"/>
  </r>
  <r>
    <x v="1"/>
  </r>
  <r>
    <x v="0"/>
  </r>
  <r>
    <x v="1"/>
  </r>
  <r>
    <x v="0"/>
  </r>
  <r>
    <x v="0"/>
  </r>
  <r>
    <x v="2"/>
  </r>
  <r>
    <x v="0"/>
  </r>
  <r>
    <x v="0"/>
  </r>
  <r>
    <x v="1"/>
  </r>
  <r>
    <x v="1"/>
  </r>
  <r>
    <x v="2"/>
  </r>
  <r>
    <x v="0"/>
  </r>
  <r>
    <x v="0"/>
  </r>
  <r>
    <x v="0"/>
  </r>
  <r>
    <x v="2"/>
  </r>
  <r>
    <x v="1"/>
  </r>
  <r>
    <x v="0"/>
  </r>
  <r>
    <x v="2"/>
  </r>
  <r>
    <x v="0"/>
  </r>
  <r>
    <x v="1"/>
  </r>
  <r>
    <x v="1"/>
  </r>
  <r>
    <x v="1"/>
  </r>
  <r>
    <x v="2"/>
  </r>
  <r>
    <x v="0"/>
  </r>
  <r>
    <x v="1"/>
  </r>
  <r>
    <x v="2"/>
  </r>
  <r>
    <x v="0"/>
  </r>
  <r>
    <x v="0"/>
  </r>
  <r>
    <x v="1"/>
  </r>
  <r>
    <x v="2"/>
  </r>
  <r>
    <x v="2"/>
  </r>
  <r>
    <x v="0"/>
  </r>
  <r>
    <x v="0"/>
  </r>
  <r>
    <x v="1"/>
  </r>
  <r>
    <x v="2"/>
  </r>
  <r>
    <x v="1"/>
  </r>
  <r>
    <x v="0"/>
  </r>
  <r>
    <x v="2"/>
  </r>
  <r>
    <x v="0"/>
  </r>
  <r>
    <x v="2"/>
  </r>
  <r>
    <x v="1"/>
  </r>
  <r>
    <x v="0"/>
  </r>
  <r>
    <x v="0"/>
  </r>
  <r>
    <x v="2"/>
  </r>
  <r>
    <x v="0"/>
  </r>
  <r>
    <x v="1"/>
  </r>
  <r>
    <x v="0"/>
  </r>
  <r>
    <x v="2"/>
  </r>
  <r>
    <x v="2"/>
  </r>
  <r>
    <x v="2"/>
  </r>
  <r>
    <x v="0"/>
  </r>
  <r>
    <x v="0"/>
  </r>
  <r>
    <x v="1"/>
  </r>
  <r>
    <x v="2"/>
  </r>
  <r>
    <x v="1"/>
  </r>
  <r>
    <x v="1"/>
  </r>
  <r>
    <x v="0"/>
  </r>
  <r>
    <x v="0"/>
  </r>
  <r>
    <x v="0"/>
  </r>
  <r>
    <x v="0"/>
  </r>
  <r>
    <x v="0"/>
  </r>
  <r>
    <x v="0"/>
  </r>
  <r>
    <x v="2"/>
  </r>
  <r>
    <x v="0"/>
  </r>
  <r>
    <x v="0"/>
  </r>
  <r>
    <x v="2"/>
  </r>
  <r>
    <x v="0"/>
  </r>
  <r>
    <x v="0"/>
  </r>
  <r>
    <x v="2"/>
  </r>
  <r>
    <x v="0"/>
  </r>
  <r>
    <x v="0"/>
  </r>
  <r>
    <x v="0"/>
  </r>
  <r>
    <x v="0"/>
  </r>
  <r>
    <x v="2"/>
  </r>
  <r>
    <x v="1"/>
  </r>
  <r>
    <x v="0"/>
  </r>
  <r>
    <x v="0"/>
  </r>
  <r>
    <x v="0"/>
  </r>
  <r>
    <x v="0"/>
  </r>
  <r>
    <x v="0"/>
  </r>
  <r>
    <x v="0"/>
  </r>
  <r>
    <x v="0"/>
  </r>
  <r>
    <x v="0"/>
  </r>
  <r>
    <x v="1"/>
  </r>
  <r>
    <x v="0"/>
  </r>
  <r>
    <x v="2"/>
  </r>
  <r>
    <x v="0"/>
  </r>
  <r>
    <x v="1"/>
  </r>
  <r>
    <x v="2"/>
  </r>
  <r>
    <x v="0"/>
  </r>
  <r>
    <x v="0"/>
  </r>
  <r>
    <x v="2"/>
  </r>
  <r>
    <x v="2"/>
  </r>
  <r>
    <x v="0"/>
  </r>
  <r>
    <x v="0"/>
  </r>
  <r>
    <x v="0"/>
  </r>
  <r>
    <x v="2"/>
  </r>
  <r>
    <x v="2"/>
  </r>
  <r>
    <x v="0"/>
  </r>
  <r>
    <x v="0"/>
  </r>
  <r>
    <x v="0"/>
  </r>
  <r>
    <x v="0"/>
  </r>
  <r>
    <x v="0"/>
  </r>
  <r>
    <x v="0"/>
  </r>
  <r>
    <x v="0"/>
  </r>
  <r>
    <x v="1"/>
  </r>
  <r>
    <x v="1"/>
  </r>
  <r>
    <x v="0"/>
  </r>
  <r>
    <x v="1"/>
  </r>
  <r>
    <x v="1"/>
  </r>
  <r>
    <x v="2"/>
  </r>
  <r>
    <x v="0"/>
  </r>
  <r>
    <x v="0"/>
  </r>
  <r>
    <x v="0"/>
  </r>
  <r>
    <x v="0"/>
  </r>
  <r>
    <x v="1"/>
  </r>
  <r>
    <x v="1"/>
  </r>
  <r>
    <x v="0"/>
  </r>
  <r>
    <x v="1"/>
  </r>
  <r>
    <x v="0"/>
  </r>
  <r>
    <x v="2"/>
  </r>
  <r>
    <x v="0"/>
  </r>
  <r>
    <x v="2"/>
  </r>
  <r>
    <x v="1"/>
  </r>
  <r>
    <x v="2"/>
  </r>
  <r>
    <x v="2"/>
  </r>
  <r>
    <x v="0"/>
  </r>
  <r>
    <x v="1"/>
  </r>
  <r>
    <x v="2"/>
  </r>
  <r>
    <x v="2"/>
  </r>
  <r>
    <x v="4"/>
  </r>
  <r>
    <x v="4"/>
  </r>
  <r>
    <x v="0"/>
  </r>
  <r>
    <x v="0"/>
  </r>
  <r>
    <x v="2"/>
  </r>
  <r>
    <x v="0"/>
  </r>
  <r>
    <x v="0"/>
  </r>
  <r>
    <x v="4"/>
  </r>
  <r>
    <x v="0"/>
  </r>
  <r>
    <x v="0"/>
  </r>
  <r>
    <x v="2"/>
  </r>
  <r>
    <x v="0"/>
  </r>
  <r>
    <x v="4"/>
  </r>
  <r>
    <x v="4"/>
  </r>
  <r>
    <x v="0"/>
  </r>
  <r>
    <x v="0"/>
  </r>
  <r>
    <x v="0"/>
  </r>
  <r>
    <x v="0"/>
  </r>
  <r>
    <x v="2"/>
  </r>
  <r>
    <x v="2"/>
  </r>
  <r>
    <x v="4"/>
  </r>
  <r>
    <x v="4"/>
  </r>
  <r>
    <x v="0"/>
  </r>
  <r>
    <x v="4"/>
  </r>
  <r>
    <x v="4"/>
  </r>
  <r>
    <x v="4"/>
  </r>
  <r>
    <x v="0"/>
  </r>
  <r>
    <x v="2"/>
  </r>
  <r>
    <x v="4"/>
  </r>
  <r>
    <x v="4"/>
  </r>
  <r>
    <x v="4"/>
  </r>
  <r>
    <x v="2"/>
  </r>
  <r>
    <x v="0"/>
  </r>
  <r>
    <x v="0"/>
  </r>
  <r>
    <x v="4"/>
  </r>
  <r>
    <x v="0"/>
  </r>
  <r>
    <x v="2"/>
  </r>
  <r>
    <x v="0"/>
  </r>
  <r>
    <x v="0"/>
  </r>
  <r>
    <x v="2"/>
  </r>
  <r>
    <x v="4"/>
  </r>
  <r>
    <x v="0"/>
  </r>
  <r>
    <x v="4"/>
  </r>
  <r>
    <x v="0"/>
  </r>
  <r>
    <x v="0"/>
  </r>
  <r>
    <x v="0"/>
  </r>
  <r>
    <x v="0"/>
  </r>
  <r>
    <x v="0"/>
  </r>
  <r>
    <x v="2"/>
  </r>
  <r>
    <x v="0"/>
  </r>
  <r>
    <x v="2"/>
  </r>
  <r>
    <x v="0"/>
  </r>
  <r>
    <x v="2"/>
  </r>
  <r>
    <x v="0"/>
  </r>
  <r>
    <x v="4"/>
  </r>
  <r>
    <x v="4"/>
  </r>
  <r>
    <x v="0"/>
  </r>
  <r>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0"/>
  </r>
  <r>
    <x v="0"/>
  </r>
  <r>
    <x v="0"/>
  </r>
  <r>
    <x v="0"/>
  </r>
  <r>
    <x v="1"/>
  </r>
  <r>
    <x v="1"/>
  </r>
  <r>
    <x v="0"/>
  </r>
  <r>
    <x v="1"/>
  </r>
  <r>
    <x v="1"/>
  </r>
  <r>
    <x v="1"/>
  </r>
  <r>
    <x v="2"/>
  </r>
  <r>
    <x v="0"/>
  </r>
  <r>
    <x v="0"/>
  </r>
  <r>
    <x v="0"/>
  </r>
  <r>
    <x v="1"/>
  </r>
  <r>
    <x v="1"/>
  </r>
  <r>
    <x v="0"/>
  </r>
  <r>
    <x v="1"/>
  </r>
  <r>
    <x v="0"/>
  </r>
  <r>
    <x v="1"/>
  </r>
  <r>
    <x v="0"/>
  </r>
  <r>
    <x v="0"/>
  </r>
  <r>
    <x v="1"/>
  </r>
  <r>
    <x v="0"/>
  </r>
  <r>
    <x v="1"/>
  </r>
  <r>
    <x v="1"/>
  </r>
  <r>
    <x v="1"/>
  </r>
  <r>
    <x v="0"/>
  </r>
  <r>
    <x v="1"/>
  </r>
  <r>
    <x v="0"/>
  </r>
  <r>
    <x v="1"/>
  </r>
  <r>
    <x v="1"/>
  </r>
  <r>
    <x v="0"/>
  </r>
  <r>
    <x v="0"/>
  </r>
  <r>
    <x v="0"/>
  </r>
  <r>
    <x v="1"/>
  </r>
  <r>
    <x v="1"/>
  </r>
  <r>
    <x v="1"/>
  </r>
  <r>
    <x v="1"/>
  </r>
  <r>
    <x v="1"/>
  </r>
  <r>
    <x v="0"/>
  </r>
  <r>
    <x v="0"/>
  </r>
  <r>
    <x v="0"/>
  </r>
  <r>
    <x v="0"/>
  </r>
  <r>
    <x v="0"/>
  </r>
  <r>
    <x v="0"/>
  </r>
  <r>
    <x v="0"/>
  </r>
  <r>
    <x v="1"/>
  </r>
  <r>
    <x v="0"/>
  </r>
  <r>
    <x v="1"/>
  </r>
  <r>
    <x v="1"/>
  </r>
  <r>
    <x v="0"/>
  </r>
  <r>
    <x v="1"/>
  </r>
  <r>
    <x v="1"/>
  </r>
  <r>
    <x v="1"/>
  </r>
  <r>
    <x v="1"/>
  </r>
  <r>
    <x v="1"/>
  </r>
  <r>
    <x v="0"/>
  </r>
  <r>
    <x v="1"/>
  </r>
  <r>
    <x v="1"/>
  </r>
  <r>
    <x v="0"/>
  </r>
  <r>
    <x v="1"/>
  </r>
  <r>
    <x v="1"/>
  </r>
  <r>
    <x v="1"/>
  </r>
  <r>
    <x v="0"/>
  </r>
  <r>
    <x v="0"/>
  </r>
  <r>
    <x v="1"/>
  </r>
  <r>
    <x v="0"/>
  </r>
  <r>
    <x v="0"/>
  </r>
  <r>
    <x v="1"/>
  </r>
  <r>
    <x v="1"/>
  </r>
  <r>
    <x v="0"/>
  </r>
  <r>
    <x v="0"/>
  </r>
  <r>
    <x v="1"/>
  </r>
  <r>
    <x v="0"/>
  </r>
  <r>
    <x v="1"/>
  </r>
  <r>
    <x v="0"/>
  </r>
  <r>
    <x v="1"/>
  </r>
  <r>
    <x v="0"/>
  </r>
  <r>
    <x v="0"/>
  </r>
  <r>
    <x v="0"/>
  </r>
  <r>
    <x v="0"/>
  </r>
  <r>
    <x v="0"/>
  </r>
  <r>
    <x v="0"/>
  </r>
  <r>
    <x v="0"/>
  </r>
  <r>
    <x v="1"/>
  </r>
  <r>
    <x v="1"/>
  </r>
  <r>
    <x v="0"/>
  </r>
  <r>
    <x v="0"/>
  </r>
  <r>
    <x v="0"/>
  </r>
  <r>
    <x v="1"/>
  </r>
  <r>
    <x v="0"/>
  </r>
  <r>
    <x v="1"/>
  </r>
  <r>
    <x v="1"/>
  </r>
  <r>
    <x v="1"/>
  </r>
  <r>
    <x v="1"/>
  </r>
  <r>
    <x v="1"/>
  </r>
  <r>
    <x v="1"/>
  </r>
  <r>
    <x v="1"/>
  </r>
  <r>
    <x v="0"/>
  </r>
  <r>
    <x v="0"/>
  </r>
  <r>
    <x v="1"/>
  </r>
  <r>
    <x v="1"/>
  </r>
  <r>
    <x v="0"/>
  </r>
  <r>
    <x v="0"/>
  </r>
  <r>
    <x v="1"/>
  </r>
  <r>
    <x v="0"/>
  </r>
  <r>
    <x v="1"/>
  </r>
  <r>
    <x v="1"/>
  </r>
  <r>
    <x v="1"/>
  </r>
  <r>
    <x v="1"/>
  </r>
  <r>
    <x v="1"/>
  </r>
  <r>
    <x v="1"/>
  </r>
  <r>
    <x v="1"/>
  </r>
  <r>
    <x v="0"/>
  </r>
  <r>
    <x v="0"/>
  </r>
  <r>
    <x v="0"/>
  </r>
  <r>
    <x v="0"/>
  </r>
  <r>
    <x v="1"/>
  </r>
  <r>
    <x v="1"/>
  </r>
  <r>
    <x v="1"/>
  </r>
  <r>
    <x v="0"/>
  </r>
  <r>
    <x v="0"/>
  </r>
  <r>
    <x v="0"/>
  </r>
  <r>
    <x v="1"/>
  </r>
  <r>
    <x v="0"/>
  </r>
  <r>
    <x v="1"/>
  </r>
  <r>
    <x v="0"/>
  </r>
  <r>
    <x v="1"/>
  </r>
  <r>
    <x v="0"/>
  </r>
  <r>
    <x v="0"/>
  </r>
  <r>
    <x v="1"/>
  </r>
  <r>
    <x v="1"/>
  </r>
  <r>
    <x v="1"/>
  </r>
  <r>
    <x v="0"/>
  </r>
  <r>
    <x v="0"/>
  </r>
  <r>
    <x v="1"/>
  </r>
  <r>
    <x v="0"/>
  </r>
  <r>
    <x v="0"/>
  </r>
  <r>
    <x v="1"/>
  </r>
  <r>
    <x v="1"/>
  </r>
  <r>
    <x v="0"/>
  </r>
  <r>
    <x v="1"/>
  </r>
  <r>
    <x v="0"/>
  </r>
  <r>
    <x v="0"/>
  </r>
  <r>
    <x v="0"/>
  </r>
  <r>
    <x v="1"/>
  </r>
  <r>
    <x v="1"/>
  </r>
  <r>
    <x v="1"/>
  </r>
  <r>
    <x v="0"/>
  </r>
  <r>
    <x v="0"/>
  </r>
  <r>
    <x v="1"/>
  </r>
  <r>
    <x v="1"/>
  </r>
  <r>
    <x v="0"/>
  </r>
  <r>
    <x v="1"/>
  </r>
  <r>
    <x v="0"/>
  </r>
  <r>
    <x v="0"/>
  </r>
  <r>
    <x v="0"/>
  </r>
  <r>
    <x v="0"/>
  </r>
  <r>
    <x v="0"/>
  </r>
  <r>
    <x v="1"/>
  </r>
  <r>
    <x v="0"/>
  </r>
  <r>
    <x v="0"/>
  </r>
  <r>
    <x v="1"/>
  </r>
  <r>
    <x v="1"/>
  </r>
  <r>
    <x v="0"/>
  </r>
  <r>
    <x v="0"/>
  </r>
  <r>
    <x v="0"/>
  </r>
  <r>
    <x v="1"/>
  </r>
  <r>
    <x v="0"/>
  </r>
  <r>
    <x v="1"/>
  </r>
  <r>
    <x v="1"/>
  </r>
  <r>
    <x v="1"/>
  </r>
  <r>
    <x v="1"/>
  </r>
  <r>
    <x v="0"/>
  </r>
  <r>
    <x v="0"/>
  </r>
  <r>
    <x v="1"/>
  </r>
  <r>
    <x v="0"/>
  </r>
  <r>
    <x v="0"/>
  </r>
  <r>
    <x v="0"/>
  </r>
  <r>
    <x v="1"/>
  </r>
  <r>
    <x v="0"/>
  </r>
  <r>
    <x v="1"/>
  </r>
  <r>
    <x v="0"/>
  </r>
  <r>
    <x v="1"/>
  </r>
  <r>
    <x v="0"/>
  </r>
  <r>
    <x v="0"/>
  </r>
  <r>
    <x v="1"/>
  </r>
  <r>
    <x v="0"/>
  </r>
  <r>
    <x v="0"/>
  </r>
  <r>
    <x v="0"/>
  </r>
  <r>
    <x v="1"/>
  </r>
  <r>
    <x v="1"/>
  </r>
  <r>
    <x v="1"/>
  </r>
  <r>
    <x v="1"/>
  </r>
  <r>
    <x v="0"/>
  </r>
  <r>
    <x v="1"/>
  </r>
  <r>
    <x v="1"/>
  </r>
  <r>
    <x v="1"/>
  </r>
  <r>
    <x v="1"/>
  </r>
  <r>
    <x v="1"/>
  </r>
  <r>
    <x v="1"/>
  </r>
  <r>
    <x v="0"/>
  </r>
  <r>
    <x v="1"/>
  </r>
  <r>
    <x v="1"/>
  </r>
  <r>
    <x v="0"/>
  </r>
  <r>
    <x v="1"/>
  </r>
  <r>
    <x v="1"/>
  </r>
  <r>
    <x v="1"/>
  </r>
  <r>
    <x v="1"/>
  </r>
  <r>
    <x v="1"/>
  </r>
  <r>
    <x v="0"/>
  </r>
  <r>
    <x v="0"/>
  </r>
  <r>
    <x v="1"/>
  </r>
  <r>
    <x v="1"/>
  </r>
  <r>
    <x v="1"/>
  </r>
  <r>
    <x v="0"/>
  </r>
  <r>
    <x v="1"/>
  </r>
  <r>
    <x v="1"/>
  </r>
  <r>
    <x v="0"/>
  </r>
  <r>
    <x v="1"/>
  </r>
  <r>
    <x v="1"/>
  </r>
  <r>
    <x v="1"/>
  </r>
  <r>
    <x v="1"/>
  </r>
  <r>
    <x v="1"/>
  </r>
  <r>
    <x v="0"/>
  </r>
  <r>
    <x v="0"/>
  </r>
  <r>
    <x v="1"/>
  </r>
  <r>
    <x v="0"/>
  </r>
  <r>
    <x v="1"/>
  </r>
  <r>
    <x v="1"/>
  </r>
  <r>
    <x v="0"/>
  </r>
  <r>
    <x v="1"/>
  </r>
  <r>
    <x v="0"/>
  </r>
  <r>
    <x v="1"/>
  </r>
  <r>
    <x v="0"/>
  </r>
  <r>
    <x v="0"/>
  </r>
  <r>
    <x v="0"/>
  </r>
  <r>
    <x v="1"/>
  </r>
  <r>
    <x v="1"/>
  </r>
  <r>
    <x v="0"/>
  </r>
  <r>
    <x v="1"/>
  </r>
  <r>
    <x v="1"/>
  </r>
  <r>
    <x v="1"/>
  </r>
  <r>
    <x v="0"/>
  </r>
  <r>
    <x v="1"/>
  </r>
  <r>
    <x v="0"/>
  </r>
  <r>
    <x v="1"/>
  </r>
  <r>
    <x v="1"/>
  </r>
  <r>
    <x v="0"/>
  </r>
  <r>
    <x v="0"/>
  </r>
  <r>
    <x v="0"/>
  </r>
  <r>
    <x v="1"/>
  </r>
  <r>
    <x v="1"/>
  </r>
  <r>
    <x v="1"/>
  </r>
  <r>
    <x v="1"/>
  </r>
  <r>
    <x v="0"/>
  </r>
  <r>
    <x v="0"/>
  </r>
  <r>
    <x v="1"/>
  </r>
  <r>
    <x v="1"/>
  </r>
  <r>
    <x v="0"/>
  </r>
  <r>
    <x v="0"/>
  </r>
  <r>
    <x v="0"/>
  </r>
  <r>
    <x v="1"/>
  </r>
  <r>
    <x v="0"/>
  </r>
  <r>
    <x v="1"/>
  </r>
  <r>
    <x v="1"/>
  </r>
  <r>
    <x v="0"/>
  </r>
  <r>
    <x v="0"/>
  </r>
  <r>
    <x v="1"/>
  </r>
  <r>
    <x v="1"/>
  </r>
  <r>
    <x v="0"/>
  </r>
  <r>
    <x v="1"/>
  </r>
  <r>
    <x v="1"/>
  </r>
  <r>
    <x v="0"/>
  </r>
  <r>
    <x v="1"/>
  </r>
  <r>
    <x v="0"/>
  </r>
  <r>
    <x v="1"/>
  </r>
  <r>
    <x v="1"/>
  </r>
  <r>
    <x v="1"/>
  </r>
  <r>
    <x v="1"/>
  </r>
  <r>
    <x v="1"/>
  </r>
  <r>
    <x v="1"/>
  </r>
  <r>
    <x v="0"/>
  </r>
  <r>
    <x v="1"/>
  </r>
  <r>
    <x v="1"/>
  </r>
  <r>
    <x v="0"/>
  </r>
  <r>
    <x v="0"/>
  </r>
  <r>
    <x v="1"/>
  </r>
  <r>
    <x v="1"/>
  </r>
  <r>
    <x v="0"/>
  </r>
  <r>
    <x v="1"/>
  </r>
  <r>
    <x v="0"/>
  </r>
  <r>
    <x v="1"/>
  </r>
  <r>
    <x v="1"/>
  </r>
  <r>
    <x v="0"/>
  </r>
  <r>
    <x v="0"/>
  </r>
  <r>
    <x v="1"/>
  </r>
  <r>
    <x v="1"/>
  </r>
  <r>
    <x v="0"/>
  </r>
  <r>
    <x v="0"/>
  </r>
  <r>
    <x v="1"/>
  </r>
  <r>
    <x v="0"/>
  </r>
  <r>
    <x v="1"/>
  </r>
  <r>
    <x v="1"/>
  </r>
  <r>
    <x v="1"/>
  </r>
  <r>
    <x v="1"/>
  </r>
  <r>
    <x v="1"/>
  </r>
  <r>
    <x v="1"/>
  </r>
  <r>
    <x v="0"/>
  </r>
  <r>
    <x v="1"/>
  </r>
  <r>
    <x v="1"/>
  </r>
  <r>
    <x v="0"/>
  </r>
  <r>
    <x v="1"/>
  </r>
  <r>
    <x v="1"/>
  </r>
  <r>
    <x v="1"/>
  </r>
  <r>
    <x v="1"/>
  </r>
  <r>
    <x v="0"/>
  </r>
  <r>
    <x v="1"/>
  </r>
  <r>
    <x v="0"/>
  </r>
  <r>
    <x v="0"/>
  </r>
  <r>
    <x v="1"/>
  </r>
  <r>
    <x v="0"/>
  </r>
  <r>
    <x v="1"/>
  </r>
  <r>
    <x v="1"/>
  </r>
  <r>
    <x v="1"/>
  </r>
  <r>
    <x v="0"/>
  </r>
  <r>
    <x v="1"/>
  </r>
  <r>
    <x v="1"/>
  </r>
  <r>
    <x v="1"/>
  </r>
  <r>
    <x v="0"/>
  </r>
  <r>
    <x v="1"/>
  </r>
  <r>
    <x v="0"/>
  </r>
  <r>
    <x v="0"/>
  </r>
  <r>
    <x v="1"/>
  </r>
  <r>
    <x v="0"/>
  </r>
  <r>
    <x v="1"/>
  </r>
  <r>
    <x v="0"/>
  </r>
  <r>
    <x v="0"/>
  </r>
  <r>
    <x v="0"/>
  </r>
  <r>
    <x v="1"/>
  </r>
  <r>
    <x v="0"/>
  </r>
  <r>
    <x v="1"/>
  </r>
  <r>
    <x v="0"/>
  </r>
  <r>
    <x v="0"/>
  </r>
  <r>
    <x v="0"/>
  </r>
  <r>
    <x v="1"/>
  </r>
  <r>
    <x v="0"/>
  </r>
  <r>
    <x v="1"/>
  </r>
  <r>
    <x v="1"/>
  </r>
  <r>
    <x v="1"/>
  </r>
  <r>
    <x v="0"/>
  </r>
  <r>
    <x v="1"/>
  </r>
  <r>
    <x v="0"/>
  </r>
  <r>
    <x v="1"/>
  </r>
  <r>
    <x v="0"/>
  </r>
  <r>
    <x v="1"/>
  </r>
  <r>
    <x v="1"/>
  </r>
  <r>
    <x v="1"/>
  </r>
  <r>
    <x v="1"/>
  </r>
  <r>
    <x v="0"/>
  </r>
  <r>
    <x v="0"/>
  </r>
  <r>
    <x v="0"/>
  </r>
  <r>
    <x v="1"/>
  </r>
  <r>
    <x v="0"/>
  </r>
  <r>
    <x v="0"/>
  </r>
  <r>
    <x v="0"/>
  </r>
  <r>
    <x v="1"/>
  </r>
  <r>
    <x v="0"/>
  </r>
  <r>
    <x v="1"/>
  </r>
  <r>
    <x v="0"/>
  </r>
  <r>
    <x v="1"/>
  </r>
  <r>
    <x v="1"/>
  </r>
  <r>
    <x v="1"/>
  </r>
  <r>
    <x v="0"/>
  </r>
  <r>
    <x v="1"/>
  </r>
  <r>
    <x v="1"/>
  </r>
  <r>
    <x v="0"/>
  </r>
  <r>
    <x v="0"/>
  </r>
  <r>
    <x v="0"/>
  </r>
  <r>
    <x v="1"/>
  </r>
  <r>
    <x v="0"/>
  </r>
  <r>
    <x v="1"/>
  </r>
  <r>
    <x v="1"/>
  </r>
  <r>
    <x v="0"/>
  </r>
  <r>
    <x v="1"/>
  </r>
  <r>
    <x v="1"/>
  </r>
  <r>
    <x v="0"/>
  </r>
  <r>
    <x v="0"/>
  </r>
  <r>
    <x v="0"/>
  </r>
  <r>
    <x v="1"/>
  </r>
  <r>
    <x v="1"/>
  </r>
  <r>
    <x v="1"/>
  </r>
  <r>
    <x v="0"/>
  </r>
  <r>
    <x v="0"/>
  </r>
  <r>
    <x v="1"/>
  </r>
  <r>
    <x v="1"/>
  </r>
  <r>
    <x v="0"/>
  </r>
  <r>
    <x v="0"/>
  </r>
  <r>
    <x v="1"/>
  </r>
  <r>
    <x v="0"/>
  </r>
  <r>
    <x v="1"/>
  </r>
  <r>
    <x v="1"/>
  </r>
  <r>
    <x v="1"/>
  </r>
  <r>
    <x v="1"/>
  </r>
  <r>
    <x v="0"/>
  </r>
  <r>
    <x v="0"/>
  </r>
  <r>
    <x v="1"/>
  </r>
  <r>
    <x v="0"/>
  </r>
  <r>
    <x v="1"/>
  </r>
  <r>
    <x v="1"/>
  </r>
  <r>
    <x v="0"/>
  </r>
  <r>
    <x v="0"/>
  </r>
  <r>
    <x v="1"/>
  </r>
  <r>
    <x v="1"/>
  </r>
  <r>
    <x v="0"/>
  </r>
  <r>
    <x v="0"/>
  </r>
  <r>
    <x v="0"/>
  </r>
  <r>
    <x v="0"/>
  </r>
  <r>
    <x v="0"/>
  </r>
  <r>
    <x v="0"/>
  </r>
  <r>
    <x v="1"/>
  </r>
  <r>
    <x v="0"/>
  </r>
  <r>
    <x v="1"/>
  </r>
  <r>
    <x v="1"/>
  </r>
  <r>
    <x v="1"/>
  </r>
  <r>
    <x v="1"/>
  </r>
  <r>
    <x v="0"/>
  </r>
  <r>
    <x v="1"/>
  </r>
  <r>
    <x v="1"/>
  </r>
  <r>
    <x v="1"/>
  </r>
  <r>
    <x v="0"/>
  </r>
  <r>
    <x v="0"/>
  </r>
  <r>
    <x v="1"/>
  </r>
  <r>
    <x v="0"/>
  </r>
  <r>
    <x v="0"/>
  </r>
  <r>
    <x v="1"/>
  </r>
  <r>
    <x v="0"/>
  </r>
  <r>
    <x v="0"/>
  </r>
  <r>
    <x v="0"/>
  </r>
  <r>
    <x v="0"/>
  </r>
  <r>
    <x v="0"/>
  </r>
  <r>
    <x v="1"/>
  </r>
  <r>
    <x v="3"/>
  </r>
  <r>
    <x v="0"/>
  </r>
  <r>
    <x v="1"/>
  </r>
  <r>
    <x v="1"/>
  </r>
  <r>
    <x v="0"/>
  </r>
  <r>
    <x v="0"/>
  </r>
  <r>
    <x v="0"/>
  </r>
  <r>
    <x v="1"/>
  </r>
  <r>
    <x v="3"/>
  </r>
  <r>
    <x v="0"/>
  </r>
  <r>
    <x v="0"/>
  </r>
  <r>
    <x v="1"/>
  </r>
  <r>
    <x v="1"/>
  </r>
  <r>
    <x v="1"/>
  </r>
  <r>
    <x v="1"/>
  </r>
  <r>
    <x v="3"/>
  </r>
  <r>
    <x v="1"/>
  </r>
  <r>
    <x v="1"/>
  </r>
  <r>
    <x v="0"/>
  </r>
  <r>
    <x v="0"/>
  </r>
  <r>
    <x v="3"/>
  </r>
  <r>
    <x v="1"/>
  </r>
  <r>
    <x v="0"/>
  </r>
  <r>
    <x v="0"/>
  </r>
  <r>
    <x v="1"/>
  </r>
  <r>
    <x v="1"/>
  </r>
  <r>
    <x v="3"/>
  </r>
  <r>
    <x v="1"/>
  </r>
  <r>
    <x v="1"/>
  </r>
  <r>
    <x v="1"/>
  </r>
  <r>
    <x v="0"/>
  </r>
  <r>
    <x v="1"/>
  </r>
  <r>
    <x v="0"/>
  </r>
  <r>
    <x v="0"/>
  </r>
  <r>
    <x v="1"/>
  </r>
  <r>
    <x v="1"/>
  </r>
  <r>
    <x v="3"/>
  </r>
  <r>
    <x v="0"/>
  </r>
  <r>
    <x v="1"/>
  </r>
  <r>
    <x v="1"/>
  </r>
  <r>
    <x v="3"/>
  </r>
  <r>
    <x v="0"/>
  </r>
  <r>
    <x v="1"/>
  </r>
  <r>
    <x v="1"/>
  </r>
  <r>
    <x v="1"/>
  </r>
  <r>
    <x v="0"/>
  </r>
  <r>
    <x v="3"/>
  </r>
  <r>
    <x v="0"/>
  </r>
  <r>
    <x v="0"/>
  </r>
  <r>
    <x v="0"/>
  </r>
  <r>
    <x v="0"/>
  </r>
  <r>
    <x v="1"/>
  </r>
  <r>
    <x v="0"/>
  </r>
  <r>
    <x v="1"/>
  </r>
  <r>
    <x v="1"/>
  </r>
  <r>
    <x v="0"/>
  </r>
  <r>
    <x v="3"/>
  </r>
  <r>
    <x v="1"/>
  </r>
  <r>
    <x v="1"/>
  </r>
  <r>
    <x v="3"/>
  </r>
  <r>
    <x v="0"/>
  </r>
  <r>
    <x v="1"/>
  </r>
  <r>
    <x v="1"/>
  </r>
  <r>
    <x v="0"/>
  </r>
  <r>
    <x v="1"/>
  </r>
  <r>
    <x v="0"/>
  </r>
  <r>
    <x v="0"/>
  </r>
  <r>
    <x v="0"/>
  </r>
  <r>
    <x v="3"/>
  </r>
  <r>
    <x v="1"/>
  </r>
  <r>
    <x v="0"/>
  </r>
  <r>
    <x v="3"/>
  </r>
  <r>
    <x v="0"/>
  </r>
  <r>
    <x v="1"/>
  </r>
  <r>
    <x v="1"/>
  </r>
  <r>
    <x v="1"/>
  </r>
  <r>
    <x v="0"/>
  </r>
  <r>
    <x v="1"/>
  </r>
  <r>
    <x v="3"/>
  </r>
  <r>
    <x v="1"/>
  </r>
  <r>
    <x v="1"/>
  </r>
  <r>
    <x v="0"/>
  </r>
  <r>
    <x v="1"/>
  </r>
  <r>
    <x v="1"/>
  </r>
  <r>
    <x v="0"/>
  </r>
  <r>
    <x v="1"/>
  </r>
  <r>
    <x v="0"/>
  </r>
  <r>
    <x v="0"/>
  </r>
  <r>
    <x v="1"/>
  </r>
  <r>
    <x v="3"/>
  </r>
  <r>
    <x v="0"/>
  </r>
  <r>
    <x v="1"/>
  </r>
  <r>
    <x v="1"/>
  </r>
  <r>
    <x v="3"/>
  </r>
  <r>
    <x v="0"/>
  </r>
  <r>
    <x v="0"/>
  </r>
  <r>
    <x v="1"/>
  </r>
  <r>
    <x v="1"/>
  </r>
  <r>
    <x v="0"/>
  </r>
  <r>
    <x v="3"/>
  </r>
  <r>
    <x v="0"/>
  </r>
  <r>
    <x v="0"/>
  </r>
  <r>
    <x v="1"/>
  </r>
  <r>
    <x v="0"/>
  </r>
  <r>
    <x v="1"/>
  </r>
  <r>
    <x v="1"/>
  </r>
  <r>
    <x v="0"/>
  </r>
  <r>
    <x v="1"/>
  </r>
  <r>
    <x v="0"/>
  </r>
  <r>
    <x v="1"/>
  </r>
  <r>
    <x v="1"/>
  </r>
  <r>
    <x v="0"/>
  </r>
  <r>
    <x v="1"/>
  </r>
  <r>
    <x v="1"/>
  </r>
  <r>
    <x v="3"/>
  </r>
  <r>
    <x v="0"/>
  </r>
  <r>
    <x v="0"/>
  </r>
  <r>
    <x v="3"/>
  </r>
  <r>
    <x v="3"/>
  </r>
  <r>
    <x v="0"/>
  </r>
  <r>
    <x v="0"/>
  </r>
  <r>
    <x v="1"/>
  </r>
  <r>
    <x v="0"/>
  </r>
  <r>
    <x v="0"/>
  </r>
  <r>
    <x v="1"/>
  </r>
  <r>
    <x v="1"/>
  </r>
  <r>
    <x v="1"/>
  </r>
  <r>
    <x v="1"/>
  </r>
  <r>
    <x v="1"/>
  </r>
  <r>
    <x v="0"/>
  </r>
  <r>
    <x v="3"/>
  </r>
  <r>
    <x v="0"/>
  </r>
  <r>
    <x v="0"/>
  </r>
  <r>
    <x v="1"/>
  </r>
  <r>
    <x v="0"/>
  </r>
  <r>
    <x v="1"/>
  </r>
  <r>
    <x v="3"/>
  </r>
  <r>
    <x v="0"/>
  </r>
  <r>
    <x v="0"/>
  </r>
  <r>
    <x v="0"/>
  </r>
  <r>
    <x v="0"/>
  </r>
  <r>
    <x v="0"/>
  </r>
  <r>
    <x v="3"/>
  </r>
  <r>
    <x v="1"/>
  </r>
  <r>
    <x v="1"/>
  </r>
  <r>
    <x v="0"/>
  </r>
  <r>
    <x v="0"/>
  </r>
  <r>
    <x v="1"/>
  </r>
  <r>
    <x v="0"/>
  </r>
  <r>
    <x v="3"/>
  </r>
  <r>
    <x v="0"/>
  </r>
  <r>
    <x v="0"/>
  </r>
  <r>
    <x v="3"/>
  </r>
  <r>
    <x v="1"/>
  </r>
  <r>
    <x v="0"/>
  </r>
  <r>
    <x v="0"/>
  </r>
  <r>
    <x v="0"/>
  </r>
  <r>
    <x v="0"/>
  </r>
  <r>
    <x v="0"/>
  </r>
  <r>
    <x v="1"/>
  </r>
  <r>
    <x v="1"/>
  </r>
  <r>
    <x v="1"/>
  </r>
  <r>
    <x v="1"/>
  </r>
  <r>
    <x v="1"/>
  </r>
  <r>
    <x v="1"/>
  </r>
  <r>
    <x v="0"/>
  </r>
  <r>
    <x v="1"/>
  </r>
  <r>
    <x v="0"/>
  </r>
  <r>
    <x v="0"/>
  </r>
  <r>
    <x v="3"/>
  </r>
  <r>
    <x v="1"/>
  </r>
  <r>
    <x v="0"/>
  </r>
  <r>
    <x v="3"/>
  </r>
  <r>
    <x v="0"/>
  </r>
  <r>
    <x v="3"/>
  </r>
  <r>
    <x v="0"/>
  </r>
  <r>
    <x v="1"/>
  </r>
  <r>
    <x v="0"/>
  </r>
  <r>
    <x v="0"/>
  </r>
  <r>
    <x v="1"/>
  </r>
  <r>
    <x v="0"/>
  </r>
  <r>
    <x v="3"/>
  </r>
  <r>
    <x v="1"/>
  </r>
  <r>
    <x v="1"/>
  </r>
  <r>
    <x v="1"/>
  </r>
  <r>
    <x v="0"/>
  </r>
  <r>
    <x v="0"/>
  </r>
  <r>
    <x v="0"/>
  </r>
  <r>
    <x v="0"/>
  </r>
  <r>
    <x v="1"/>
  </r>
  <r>
    <x v="1"/>
  </r>
  <r>
    <x v="0"/>
  </r>
  <r>
    <x v="0"/>
  </r>
  <r>
    <x v="1"/>
  </r>
  <r>
    <x v="0"/>
  </r>
  <r>
    <x v="0"/>
  </r>
  <r>
    <x v="3"/>
  </r>
  <r>
    <x v="0"/>
  </r>
  <r>
    <x v="0"/>
  </r>
  <r>
    <x v="0"/>
  </r>
  <r>
    <x v="0"/>
  </r>
  <r>
    <x v="0"/>
  </r>
  <r>
    <x v="0"/>
  </r>
  <r>
    <x v="1"/>
  </r>
  <r>
    <x v="0"/>
  </r>
  <r>
    <x v="1"/>
  </r>
  <r>
    <x v="0"/>
  </r>
  <r>
    <x v="1"/>
  </r>
  <r>
    <x v="1"/>
  </r>
  <r>
    <x v="1"/>
  </r>
  <r>
    <x v="3"/>
  </r>
  <r>
    <x v="1"/>
  </r>
  <r>
    <x v="3"/>
  </r>
  <r>
    <x v="0"/>
  </r>
  <r>
    <x v="1"/>
  </r>
  <r>
    <x v="0"/>
  </r>
  <r>
    <x v="0"/>
  </r>
  <r>
    <x v="3"/>
  </r>
  <r>
    <x v="1"/>
  </r>
  <r>
    <x v="1"/>
  </r>
  <r>
    <x v="0"/>
  </r>
  <r>
    <x v="1"/>
  </r>
  <r>
    <x v="0"/>
  </r>
  <r>
    <x v="1"/>
  </r>
  <r>
    <x v="3"/>
  </r>
  <r>
    <x v="0"/>
  </r>
  <r>
    <x v="0"/>
  </r>
  <r>
    <x v="1"/>
  </r>
  <r>
    <x v="1"/>
  </r>
  <r>
    <x v="0"/>
  </r>
  <r>
    <x v="3"/>
  </r>
  <r>
    <x v="0"/>
  </r>
  <r>
    <x v="0"/>
  </r>
  <r>
    <x v="1"/>
  </r>
  <r>
    <x v="0"/>
  </r>
  <r>
    <x v="0"/>
  </r>
  <r>
    <x v="1"/>
  </r>
  <r>
    <x v="3"/>
  </r>
  <r>
    <x v="0"/>
  </r>
  <r>
    <x v="0"/>
  </r>
  <r>
    <x v="1"/>
  </r>
  <r>
    <x v="3"/>
  </r>
  <r>
    <x v="0"/>
  </r>
  <r>
    <x v="0"/>
  </r>
  <r>
    <x v="0"/>
  </r>
  <r>
    <x v="0"/>
  </r>
  <r>
    <x v="1"/>
  </r>
  <r>
    <x v="1"/>
  </r>
  <r>
    <x v="1"/>
  </r>
  <r>
    <x v="1"/>
  </r>
  <r>
    <x v="0"/>
  </r>
  <r>
    <x v="1"/>
  </r>
  <r>
    <x v="3"/>
  </r>
  <r>
    <x v="0"/>
  </r>
  <r>
    <x v="3"/>
  </r>
  <r>
    <x v="1"/>
  </r>
  <r>
    <x v="0"/>
  </r>
  <r>
    <x v="1"/>
  </r>
  <r>
    <x v="0"/>
  </r>
  <r>
    <x v="3"/>
  </r>
  <r>
    <x v="1"/>
  </r>
  <r>
    <x v="1"/>
  </r>
  <r>
    <x v="1"/>
  </r>
  <r>
    <x v="1"/>
  </r>
  <r>
    <x v="0"/>
  </r>
  <r>
    <x v="0"/>
  </r>
  <r>
    <x v="1"/>
  </r>
  <r>
    <x v="1"/>
  </r>
  <r>
    <x v="3"/>
  </r>
  <r>
    <x v="0"/>
  </r>
  <r>
    <x v="4"/>
  </r>
  <r>
    <x v="1"/>
  </r>
  <r>
    <x v="0"/>
  </r>
  <r>
    <x v="4"/>
  </r>
  <r>
    <x v="1"/>
  </r>
  <r>
    <x v="0"/>
  </r>
  <r>
    <x v="4"/>
  </r>
  <r>
    <x v="4"/>
  </r>
  <r>
    <x v="1"/>
  </r>
  <r>
    <x v="0"/>
  </r>
  <r>
    <x v="1"/>
  </r>
  <r>
    <x v="0"/>
  </r>
  <r>
    <x v="1"/>
  </r>
  <r>
    <x v="0"/>
  </r>
  <r>
    <x v="0"/>
  </r>
  <r>
    <x v="0"/>
  </r>
  <r>
    <x v="1"/>
  </r>
  <r>
    <x v="0"/>
  </r>
  <r>
    <x v="3"/>
  </r>
  <r>
    <x v="1"/>
  </r>
  <r>
    <x v="0"/>
  </r>
  <r>
    <x v="1"/>
  </r>
  <r>
    <x v="3"/>
  </r>
  <r>
    <x v="1"/>
  </r>
  <r>
    <x v="1"/>
  </r>
  <r>
    <x v="0"/>
  </r>
  <r>
    <x v="0"/>
  </r>
  <r>
    <x v="1"/>
  </r>
  <r>
    <x v="1"/>
  </r>
  <r>
    <x v="0"/>
  </r>
  <r>
    <x v="1"/>
  </r>
  <r>
    <x v="1"/>
  </r>
  <r>
    <x v="1"/>
  </r>
  <r>
    <x v="4"/>
  </r>
  <r>
    <x v="3"/>
  </r>
  <r>
    <x v="1"/>
  </r>
  <r>
    <x v="1"/>
  </r>
  <r>
    <x v="0"/>
  </r>
  <r>
    <x v="0"/>
  </r>
  <r>
    <x v="1"/>
  </r>
  <r>
    <x v="4"/>
  </r>
  <r>
    <x v="1"/>
  </r>
  <r>
    <x v="0"/>
  </r>
  <r>
    <x v="4"/>
  </r>
  <r>
    <x v="0"/>
  </r>
  <r>
    <x v="1"/>
  </r>
  <r>
    <x v="0"/>
  </r>
  <r>
    <x v="0"/>
  </r>
  <r>
    <x v="0"/>
  </r>
  <r>
    <x v="0"/>
  </r>
  <r>
    <x v="1"/>
  </r>
  <r>
    <x v="4"/>
  </r>
  <r>
    <x v="0"/>
  </r>
  <r>
    <x v="1"/>
  </r>
  <r>
    <x v="3"/>
  </r>
  <r>
    <x v="0"/>
  </r>
  <r>
    <x v="0"/>
  </r>
  <r>
    <x v="1"/>
  </r>
  <r>
    <x v="1"/>
  </r>
  <r>
    <x v="1"/>
  </r>
  <r>
    <x v="1"/>
  </r>
  <r>
    <x v="1"/>
  </r>
  <r>
    <x v="0"/>
  </r>
  <r>
    <x v="3"/>
  </r>
  <r>
    <x v="1"/>
  </r>
  <r>
    <x v="4"/>
  </r>
  <r>
    <x v="1"/>
  </r>
  <r>
    <x v="0"/>
  </r>
  <r>
    <x v="1"/>
  </r>
  <r>
    <x v="0"/>
  </r>
  <r>
    <x v="1"/>
  </r>
  <r>
    <x v="3"/>
  </r>
  <r>
    <x v="1"/>
  </r>
  <r>
    <x v="1"/>
  </r>
  <r>
    <x v="4"/>
  </r>
  <r>
    <x v="3"/>
  </r>
  <r>
    <x v="1"/>
  </r>
  <r>
    <x v="1"/>
  </r>
  <r>
    <x v="0"/>
  </r>
  <r>
    <x v="0"/>
  </r>
  <r>
    <x v="1"/>
  </r>
  <r>
    <x v="1"/>
  </r>
  <r>
    <x v="0"/>
  </r>
  <r>
    <x v="1"/>
  </r>
  <r>
    <x v="0"/>
  </r>
  <r>
    <x v="0"/>
  </r>
  <r>
    <x v="1"/>
  </r>
  <r>
    <x v="0"/>
  </r>
  <r>
    <x v="0"/>
  </r>
  <r>
    <x v="4"/>
  </r>
  <r>
    <x v="1"/>
  </r>
  <r>
    <x v="4"/>
  </r>
  <r>
    <x v="0"/>
  </r>
  <r>
    <x v="1"/>
  </r>
  <r>
    <x v="1"/>
  </r>
  <r>
    <x v="0"/>
  </r>
  <r>
    <x v="0"/>
  </r>
  <r>
    <x v="3"/>
  </r>
  <r>
    <x v="4"/>
  </r>
  <r>
    <x v="1"/>
  </r>
  <r>
    <x v="0"/>
  </r>
  <r>
    <x v="1"/>
  </r>
  <r>
    <x v="1"/>
  </r>
  <r>
    <x v="0"/>
  </r>
  <r>
    <x v="3"/>
  </r>
  <r>
    <x v="0"/>
  </r>
  <r>
    <x v="1"/>
  </r>
  <r>
    <x v="0"/>
  </r>
  <r>
    <x v="1"/>
  </r>
  <r>
    <x v="4"/>
  </r>
  <r>
    <x v="1"/>
  </r>
  <r>
    <x v="1"/>
  </r>
  <r>
    <x v="0"/>
  </r>
  <r>
    <x v="1"/>
  </r>
  <r>
    <x v="0"/>
  </r>
  <r>
    <x v="0"/>
  </r>
  <r>
    <x v="0"/>
  </r>
  <r>
    <x v="4"/>
  </r>
  <r>
    <x v="0"/>
  </r>
  <r>
    <x v="1"/>
  </r>
  <r>
    <x v="0"/>
  </r>
  <r>
    <x v="1"/>
  </r>
  <r>
    <x v="4"/>
  </r>
  <r>
    <x v="0"/>
  </r>
  <r>
    <x v="4"/>
  </r>
  <r>
    <x v="1"/>
  </r>
  <r>
    <x v="1"/>
  </r>
  <r>
    <x v="0"/>
  </r>
  <r>
    <x v="1"/>
  </r>
  <r>
    <x v="4"/>
  </r>
  <r>
    <x v="1"/>
  </r>
  <r>
    <x v="1"/>
  </r>
  <r>
    <x v="1"/>
  </r>
  <r>
    <x v="0"/>
  </r>
  <r>
    <x v="1"/>
  </r>
  <r>
    <x v="1"/>
  </r>
  <r>
    <x v="1"/>
  </r>
  <r>
    <x v="0"/>
  </r>
  <r>
    <x v="0"/>
  </r>
  <r>
    <x v="0"/>
  </r>
  <r>
    <x v="0"/>
  </r>
  <r>
    <x v="1"/>
  </r>
  <r>
    <x v="0"/>
  </r>
  <r>
    <x v="1"/>
  </r>
  <r>
    <x v="1"/>
  </r>
  <r>
    <x v="1"/>
  </r>
  <r>
    <x v="1"/>
  </r>
  <r>
    <x v="0"/>
  </r>
  <r>
    <x v="1"/>
  </r>
  <r>
    <x v="1"/>
  </r>
  <r>
    <x v="1"/>
  </r>
  <r>
    <x v="0"/>
  </r>
  <r>
    <x v="1"/>
  </r>
  <r>
    <x v="0"/>
  </r>
  <r>
    <x v="1"/>
  </r>
  <r>
    <x v="1"/>
  </r>
  <r>
    <x v="0"/>
  </r>
  <r>
    <x v="0"/>
  </r>
  <r>
    <x v="0"/>
  </r>
  <r>
    <x v="1"/>
  </r>
  <r>
    <x v="0"/>
  </r>
  <r>
    <x v="0"/>
  </r>
  <r>
    <x v="0"/>
  </r>
  <r>
    <x v="4"/>
  </r>
  <r>
    <x v="0"/>
  </r>
  <r>
    <x v="0"/>
  </r>
  <r>
    <x v="0"/>
  </r>
  <r>
    <x v="0"/>
  </r>
  <r>
    <x v="1"/>
  </r>
  <r>
    <x v="0"/>
  </r>
  <r>
    <x v="1"/>
  </r>
  <r>
    <x v="1"/>
  </r>
  <r>
    <x v="1"/>
  </r>
  <r>
    <x v="1"/>
  </r>
  <r>
    <x v="1"/>
  </r>
  <r>
    <x v="0"/>
  </r>
  <r>
    <x v="1"/>
  </r>
  <r>
    <x v="1"/>
  </r>
  <r>
    <x v="1"/>
  </r>
  <r>
    <x v="0"/>
  </r>
  <r>
    <x v="0"/>
  </r>
  <r>
    <x v="1"/>
  </r>
  <r>
    <x v="1"/>
  </r>
  <r>
    <x v="0"/>
  </r>
  <r>
    <x v="0"/>
  </r>
  <r>
    <x v="1"/>
  </r>
  <r>
    <x v="1"/>
  </r>
  <r>
    <x v="1"/>
  </r>
  <r>
    <x v="0"/>
  </r>
  <r>
    <x v="1"/>
  </r>
  <r>
    <x v="1"/>
  </r>
  <r>
    <x v="0"/>
  </r>
  <r>
    <x v="1"/>
  </r>
  <r>
    <x v="0"/>
  </r>
  <r>
    <x v="1"/>
  </r>
  <r>
    <x v="1"/>
  </r>
  <r>
    <x v="1"/>
  </r>
  <r>
    <x v="0"/>
  </r>
  <r>
    <x v="0"/>
  </r>
  <r>
    <x v="1"/>
  </r>
  <r>
    <x v="1"/>
  </r>
  <r>
    <x v="1"/>
  </r>
  <r>
    <x v="1"/>
  </r>
  <r>
    <x v="0"/>
  </r>
  <r>
    <x v="1"/>
  </r>
  <r>
    <x v="1"/>
  </r>
  <r>
    <x v="1"/>
  </r>
  <r>
    <x v="1"/>
  </r>
  <r>
    <x v="1"/>
  </r>
  <r>
    <x v="0"/>
  </r>
  <r>
    <x v="0"/>
  </r>
  <r>
    <x v="0"/>
  </r>
  <r>
    <x v="1"/>
  </r>
  <r>
    <x v="1"/>
  </r>
  <r>
    <x v="1"/>
  </r>
  <r>
    <x v="0"/>
  </r>
  <r>
    <x v="1"/>
  </r>
  <r>
    <x v="1"/>
  </r>
  <r>
    <x v="0"/>
  </r>
  <r>
    <x v="1"/>
  </r>
  <r>
    <x v="1"/>
  </r>
  <r>
    <x v="0"/>
  </r>
  <r>
    <x v="1"/>
  </r>
  <r>
    <x v="0"/>
  </r>
  <r>
    <x v="0"/>
  </r>
  <r>
    <x v="0"/>
  </r>
  <r>
    <x v="1"/>
  </r>
  <r>
    <x v="0"/>
  </r>
  <r>
    <x v="0"/>
  </r>
  <r>
    <x v="0"/>
  </r>
  <r>
    <x v="1"/>
  </r>
  <r>
    <x v="0"/>
  </r>
  <r>
    <x v="0"/>
  </r>
  <r>
    <x v="0"/>
  </r>
  <r>
    <x v="1"/>
  </r>
  <r>
    <x v="0"/>
  </r>
  <r>
    <x v="0"/>
  </r>
  <r>
    <x v="1"/>
  </r>
  <r>
    <x v="0"/>
  </r>
  <r>
    <x v="1"/>
  </r>
  <r>
    <x v="0"/>
  </r>
  <r>
    <x v="0"/>
  </r>
  <r>
    <x v="0"/>
  </r>
  <r>
    <x v="0"/>
  </r>
  <r>
    <x v="1"/>
  </r>
  <r>
    <x v="0"/>
  </r>
  <r>
    <x v="0"/>
  </r>
  <r>
    <x v="1"/>
  </r>
  <r>
    <x v="1"/>
  </r>
  <r>
    <x v="1"/>
  </r>
  <r>
    <x v="0"/>
  </r>
  <r>
    <x v="0"/>
  </r>
  <r>
    <x v="0"/>
  </r>
  <r>
    <x v="0"/>
  </r>
  <r>
    <x v="1"/>
  </r>
  <r>
    <x v="1"/>
  </r>
  <r>
    <x v="0"/>
  </r>
  <r>
    <x v="1"/>
  </r>
  <r>
    <x v="1"/>
  </r>
  <r>
    <x v="0"/>
  </r>
  <r>
    <x v="1"/>
  </r>
  <r>
    <x v="0"/>
  </r>
  <r>
    <x v="0"/>
  </r>
  <r>
    <x v="0"/>
  </r>
  <r>
    <x v="0"/>
  </r>
  <r>
    <x v="0"/>
  </r>
  <r>
    <x v="1"/>
  </r>
  <r>
    <x v="0"/>
  </r>
  <r>
    <x v="1"/>
  </r>
  <r>
    <x v="0"/>
  </r>
  <r>
    <x v="1"/>
  </r>
  <r>
    <x v="1"/>
  </r>
  <r>
    <x v="1"/>
  </r>
  <r>
    <x v="1"/>
  </r>
  <r>
    <x v="1"/>
  </r>
  <r>
    <x v="0"/>
  </r>
  <r>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0"/>
  </r>
  <r>
    <x v="2"/>
  </r>
  <r>
    <x v="3"/>
  </r>
  <r>
    <x v="4"/>
  </r>
  <r>
    <x v="5"/>
  </r>
  <r>
    <x v="6"/>
  </r>
  <r>
    <x v="4"/>
  </r>
  <r>
    <x v="7"/>
  </r>
  <r>
    <x v="8"/>
  </r>
  <r>
    <x v="9"/>
  </r>
  <r>
    <x v="10"/>
  </r>
  <r>
    <x v="11"/>
  </r>
  <r>
    <x v="12"/>
  </r>
  <r>
    <x v="13"/>
  </r>
  <r>
    <x v="14"/>
  </r>
  <r>
    <x v="9"/>
  </r>
  <r>
    <x v="13"/>
  </r>
  <r>
    <x v="9"/>
  </r>
  <r>
    <x v="1"/>
  </r>
  <r>
    <x v="15"/>
  </r>
  <r>
    <x v="16"/>
  </r>
  <r>
    <x v="17"/>
  </r>
  <r>
    <x v="18"/>
  </r>
  <r>
    <x v="11"/>
  </r>
  <r>
    <x v="19"/>
  </r>
  <r>
    <x v="4"/>
  </r>
  <r>
    <x v="3"/>
  </r>
  <r>
    <x v="6"/>
  </r>
  <r>
    <x v="2"/>
  </r>
  <r>
    <x v="19"/>
  </r>
  <r>
    <x v="1"/>
  </r>
  <r>
    <x v="0"/>
  </r>
  <r>
    <x v="6"/>
  </r>
  <r>
    <x v="13"/>
  </r>
  <r>
    <x v="8"/>
  </r>
  <r>
    <x v="20"/>
  </r>
  <r>
    <x v="19"/>
  </r>
  <r>
    <x v="1"/>
  </r>
  <r>
    <x v="21"/>
  </r>
  <r>
    <x v="22"/>
  </r>
  <r>
    <x v="23"/>
  </r>
  <r>
    <x v="24"/>
  </r>
  <r>
    <x v="23"/>
  </r>
  <r>
    <x v="15"/>
  </r>
  <r>
    <x v="7"/>
  </r>
  <r>
    <x v="2"/>
  </r>
  <r>
    <x v="18"/>
  </r>
  <r>
    <x v="25"/>
  </r>
  <r>
    <x v="4"/>
  </r>
  <r>
    <x v="19"/>
  </r>
  <r>
    <x v="20"/>
  </r>
  <r>
    <x v="1"/>
  </r>
  <r>
    <x v="0"/>
  </r>
  <r>
    <x v="3"/>
  </r>
  <r>
    <x v="13"/>
  </r>
  <r>
    <x v="26"/>
  </r>
  <r>
    <x v="27"/>
  </r>
  <r>
    <x v="22"/>
  </r>
  <r>
    <x v="12"/>
  </r>
  <r>
    <x v="7"/>
  </r>
  <r>
    <x v="20"/>
  </r>
  <r>
    <x v="28"/>
  </r>
  <r>
    <x v="29"/>
  </r>
  <r>
    <x v="19"/>
  </r>
  <r>
    <x v="10"/>
  </r>
  <r>
    <x v="3"/>
  </r>
  <r>
    <x v="12"/>
  </r>
  <r>
    <x v="30"/>
  </r>
  <r>
    <x v="14"/>
  </r>
  <r>
    <x v="6"/>
  </r>
  <r>
    <x v="25"/>
  </r>
  <r>
    <x v="11"/>
  </r>
  <r>
    <x v="19"/>
  </r>
  <r>
    <x v="30"/>
  </r>
  <r>
    <x v="31"/>
  </r>
  <r>
    <x v="15"/>
  </r>
  <r>
    <x v="20"/>
  </r>
  <r>
    <x v="1"/>
  </r>
  <r>
    <x v="10"/>
  </r>
  <r>
    <x v="15"/>
  </r>
  <r>
    <x v="19"/>
  </r>
  <r>
    <x v="10"/>
  </r>
  <r>
    <x v="17"/>
  </r>
  <r>
    <x v="32"/>
  </r>
  <r>
    <x v="33"/>
  </r>
  <r>
    <x v="34"/>
  </r>
  <r>
    <x v="17"/>
  </r>
  <r>
    <x v="35"/>
  </r>
  <r>
    <x v="4"/>
  </r>
  <r>
    <x v="13"/>
  </r>
  <r>
    <x v="19"/>
  </r>
  <r>
    <x v="6"/>
  </r>
  <r>
    <x v="0"/>
  </r>
  <r>
    <x v="12"/>
  </r>
  <r>
    <x v="1"/>
  </r>
  <r>
    <x v="6"/>
  </r>
  <r>
    <x v="33"/>
  </r>
  <r>
    <x v="10"/>
  </r>
  <r>
    <x v="21"/>
  </r>
  <r>
    <x v="4"/>
  </r>
  <r>
    <x v="8"/>
  </r>
  <r>
    <x v="19"/>
  </r>
  <r>
    <x v="36"/>
  </r>
  <r>
    <x v="17"/>
  </r>
  <r>
    <x v="15"/>
  </r>
  <r>
    <x v="19"/>
  </r>
  <r>
    <x v="20"/>
  </r>
  <r>
    <x v="12"/>
  </r>
  <r>
    <x v="34"/>
  </r>
  <r>
    <x v="2"/>
  </r>
  <r>
    <x v="0"/>
  </r>
  <r>
    <x v="19"/>
  </r>
  <r>
    <x v="35"/>
  </r>
  <r>
    <x v="34"/>
  </r>
  <r>
    <x v="25"/>
  </r>
  <r>
    <x v="1"/>
  </r>
  <r>
    <x v="8"/>
  </r>
  <r>
    <x v="10"/>
  </r>
  <r>
    <x v="10"/>
  </r>
  <r>
    <x v="2"/>
  </r>
  <r>
    <x v="2"/>
  </r>
  <r>
    <x v="37"/>
  </r>
  <r>
    <x v="35"/>
  </r>
  <r>
    <x v="0"/>
  </r>
  <r>
    <x v="38"/>
  </r>
  <r>
    <x v="28"/>
  </r>
  <r>
    <x v="1"/>
  </r>
  <r>
    <x v="9"/>
  </r>
  <r>
    <x v="10"/>
  </r>
  <r>
    <x v="20"/>
  </r>
  <r>
    <x v="18"/>
  </r>
  <r>
    <x v="11"/>
  </r>
  <r>
    <x v="2"/>
  </r>
  <r>
    <x v="5"/>
  </r>
  <r>
    <x v="10"/>
  </r>
  <r>
    <x v="21"/>
  </r>
  <r>
    <x v="37"/>
  </r>
  <r>
    <x v="12"/>
  </r>
  <r>
    <x v="4"/>
  </r>
  <r>
    <x v="10"/>
  </r>
  <r>
    <x v="3"/>
  </r>
  <r>
    <x v="38"/>
  </r>
  <r>
    <x v="8"/>
  </r>
  <r>
    <x v="30"/>
  </r>
  <r>
    <x v="6"/>
  </r>
  <r>
    <x v="25"/>
  </r>
  <r>
    <x v="4"/>
  </r>
  <r>
    <x v="15"/>
  </r>
  <r>
    <x v="15"/>
  </r>
  <r>
    <x v="37"/>
  </r>
  <r>
    <x v="0"/>
  </r>
  <r>
    <x v="25"/>
  </r>
  <r>
    <x v="3"/>
  </r>
  <r>
    <x v="39"/>
  </r>
  <r>
    <x v="20"/>
  </r>
  <r>
    <x v="35"/>
  </r>
  <r>
    <x v="40"/>
  </r>
  <r>
    <x v="20"/>
  </r>
  <r>
    <x v="33"/>
  </r>
  <r>
    <x v="34"/>
  </r>
  <r>
    <x v="24"/>
  </r>
  <r>
    <x v="19"/>
  </r>
  <r>
    <x v="6"/>
  </r>
  <r>
    <x v="8"/>
  </r>
  <r>
    <x v="9"/>
  </r>
  <r>
    <x v="1"/>
  </r>
  <r>
    <x v="2"/>
  </r>
  <r>
    <x v="9"/>
  </r>
  <r>
    <x v="6"/>
  </r>
  <r>
    <x v="7"/>
  </r>
  <r>
    <x v="4"/>
  </r>
  <r>
    <x v="34"/>
  </r>
  <r>
    <x v="21"/>
  </r>
  <r>
    <x v="12"/>
  </r>
  <r>
    <x v="34"/>
  </r>
  <r>
    <x v="19"/>
  </r>
  <r>
    <x v="21"/>
  </r>
  <r>
    <x v="31"/>
  </r>
  <r>
    <x v="13"/>
  </r>
  <r>
    <x v="36"/>
  </r>
  <r>
    <x v="13"/>
  </r>
  <r>
    <x v="0"/>
  </r>
  <r>
    <x v="5"/>
  </r>
  <r>
    <x v="15"/>
  </r>
  <r>
    <x v="2"/>
  </r>
  <r>
    <x v="25"/>
  </r>
  <r>
    <x v="34"/>
  </r>
  <r>
    <x v="10"/>
  </r>
  <r>
    <x v="1"/>
  </r>
  <r>
    <x v="19"/>
  </r>
  <r>
    <x v="21"/>
  </r>
  <r>
    <x v="15"/>
  </r>
  <r>
    <x v="6"/>
  </r>
  <r>
    <x v="12"/>
  </r>
  <r>
    <x v="15"/>
  </r>
  <r>
    <x v="25"/>
  </r>
  <r>
    <x v="39"/>
  </r>
  <r>
    <x v="12"/>
  </r>
  <r>
    <x v="34"/>
  </r>
  <r>
    <x v="0"/>
  </r>
  <r>
    <x v="5"/>
  </r>
  <r>
    <x v="18"/>
  </r>
  <r>
    <x v="20"/>
  </r>
  <r>
    <x v="25"/>
  </r>
  <r>
    <x v="1"/>
  </r>
  <r>
    <x v="10"/>
  </r>
  <r>
    <x v="13"/>
  </r>
  <r>
    <x v="13"/>
  </r>
  <r>
    <x v="20"/>
  </r>
  <r>
    <x v="8"/>
  </r>
  <r>
    <x v="1"/>
  </r>
  <r>
    <x v="10"/>
  </r>
  <r>
    <x v="29"/>
  </r>
  <r>
    <x v="41"/>
  </r>
  <r>
    <x v="17"/>
  </r>
  <r>
    <x v="20"/>
  </r>
  <r>
    <x v="3"/>
  </r>
  <r>
    <x v="42"/>
  </r>
  <r>
    <x v="8"/>
  </r>
  <r>
    <x v="34"/>
  </r>
  <r>
    <x v="0"/>
  </r>
  <r>
    <x v="20"/>
  </r>
  <r>
    <x v="13"/>
  </r>
  <r>
    <x v="25"/>
  </r>
  <r>
    <x v="34"/>
  </r>
  <r>
    <x v="2"/>
  </r>
  <r>
    <x v="5"/>
  </r>
  <r>
    <x v="6"/>
  </r>
  <r>
    <x v="43"/>
  </r>
  <r>
    <x v="21"/>
  </r>
  <r>
    <x v="25"/>
  </r>
  <r>
    <x v="44"/>
  </r>
  <r>
    <x v="45"/>
  </r>
  <r>
    <x v="0"/>
  </r>
  <r>
    <x v="6"/>
  </r>
  <r>
    <x v="3"/>
  </r>
  <r>
    <x v="17"/>
  </r>
  <r>
    <x v="35"/>
  </r>
  <r>
    <x v="18"/>
  </r>
  <r>
    <x v="2"/>
  </r>
  <r>
    <x v="25"/>
  </r>
  <r>
    <x v="45"/>
  </r>
  <r>
    <x v="10"/>
  </r>
  <r>
    <x v="21"/>
  </r>
  <r>
    <x v="29"/>
  </r>
  <r>
    <x v="29"/>
  </r>
  <r>
    <x v="9"/>
  </r>
  <r>
    <x v="42"/>
  </r>
  <r>
    <x v="19"/>
  </r>
  <r>
    <x v="10"/>
  </r>
  <r>
    <x v="46"/>
  </r>
  <r>
    <x v="25"/>
  </r>
  <r>
    <x v="35"/>
  </r>
  <r>
    <x v="1"/>
  </r>
  <r>
    <x v="10"/>
  </r>
  <r>
    <x v="10"/>
  </r>
  <r>
    <x v="34"/>
  </r>
  <r>
    <x v="18"/>
  </r>
  <r>
    <x v="0"/>
  </r>
  <r>
    <x v="37"/>
  </r>
  <r>
    <x v="15"/>
  </r>
  <r>
    <x v="29"/>
  </r>
  <r>
    <x v="8"/>
  </r>
  <r>
    <x v="19"/>
  </r>
  <r>
    <x v="10"/>
  </r>
  <r>
    <x v="19"/>
  </r>
  <r>
    <x v="2"/>
  </r>
  <r>
    <x v="12"/>
  </r>
  <r>
    <x v="1"/>
  </r>
  <r>
    <x v="10"/>
  </r>
  <r>
    <x v="10"/>
  </r>
  <r>
    <x v="34"/>
  </r>
  <r>
    <x v="35"/>
  </r>
  <r>
    <x v="25"/>
  </r>
  <r>
    <x v="47"/>
  </r>
  <r>
    <x v="48"/>
  </r>
  <r>
    <x v="12"/>
  </r>
  <r>
    <x v="17"/>
  </r>
  <r>
    <x v="2"/>
  </r>
  <r>
    <x v="6"/>
  </r>
  <r>
    <x v="12"/>
  </r>
  <r>
    <x v="0"/>
  </r>
  <r>
    <x v="33"/>
  </r>
  <r>
    <x v="21"/>
  </r>
  <r>
    <x v="6"/>
  </r>
  <r>
    <x v="15"/>
  </r>
  <r>
    <x v="29"/>
  </r>
  <r>
    <x v="10"/>
  </r>
  <r>
    <x v="0"/>
  </r>
  <r>
    <x v="1"/>
  </r>
  <r>
    <x v="7"/>
  </r>
  <r>
    <x v="10"/>
  </r>
  <r>
    <x v="18"/>
  </r>
  <r>
    <x v="11"/>
  </r>
  <r>
    <x v="8"/>
  </r>
  <r>
    <x v="4"/>
  </r>
  <r>
    <x v="14"/>
  </r>
  <r>
    <x v="20"/>
  </r>
  <r>
    <x v="8"/>
  </r>
  <r>
    <x v="19"/>
  </r>
  <r>
    <x v="12"/>
  </r>
  <r>
    <x v="20"/>
  </r>
  <r>
    <x v="20"/>
  </r>
  <r>
    <x v="8"/>
  </r>
  <r>
    <x v="3"/>
  </r>
  <r>
    <x v="12"/>
  </r>
  <r>
    <x v="5"/>
  </r>
  <r>
    <x v="8"/>
  </r>
  <r>
    <x v="49"/>
  </r>
  <r>
    <x v="34"/>
  </r>
  <r>
    <x v="18"/>
  </r>
  <r>
    <x v="50"/>
  </r>
  <r>
    <x v="19"/>
  </r>
  <r>
    <x v="25"/>
  </r>
  <r>
    <x v="24"/>
  </r>
  <r>
    <x v="0"/>
  </r>
  <r>
    <x v="33"/>
  </r>
  <r>
    <x v="9"/>
  </r>
  <r>
    <x v="39"/>
  </r>
  <r>
    <x v="34"/>
  </r>
  <r>
    <x v="21"/>
  </r>
  <r>
    <x v="8"/>
  </r>
  <r>
    <x v="34"/>
  </r>
  <r>
    <x v="12"/>
  </r>
  <r>
    <x v="12"/>
  </r>
  <r>
    <x v="17"/>
  </r>
  <r>
    <x v="12"/>
  </r>
  <r>
    <x v="29"/>
  </r>
  <r>
    <x v="5"/>
  </r>
  <r>
    <x v="21"/>
  </r>
  <r>
    <x v="4"/>
  </r>
  <r>
    <x v="34"/>
  </r>
  <r>
    <x v="25"/>
  </r>
  <r>
    <x v="6"/>
  </r>
  <r>
    <x v="15"/>
  </r>
  <r>
    <x v="20"/>
  </r>
  <r>
    <x v="2"/>
  </r>
  <r>
    <x v="2"/>
  </r>
  <r>
    <x v="21"/>
  </r>
  <r>
    <x v="8"/>
  </r>
  <r>
    <x v="41"/>
  </r>
  <r>
    <x v="33"/>
  </r>
  <r>
    <x v="11"/>
  </r>
  <r>
    <x v="3"/>
  </r>
  <r>
    <x v="10"/>
  </r>
  <r>
    <x v="50"/>
  </r>
  <r>
    <x v="15"/>
  </r>
  <r>
    <x v="2"/>
  </r>
  <r>
    <x v="15"/>
  </r>
  <r>
    <x v="2"/>
  </r>
  <r>
    <x v="15"/>
  </r>
  <r>
    <x v="11"/>
  </r>
  <r>
    <x v="13"/>
  </r>
  <r>
    <x v="34"/>
  </r>
  <r>
    <x v="39"/>
  </r>
  <r>
    <x v="10"/>
  </r>
  <r>
    <x v="1"/>
  </r>
  <r>
    <x v="14"/>
  </r>
  <r>
    <x v="35"/>
  </r>
  <r>
    <x v="13"/>
  </r>
  <r>
    <x v="5"/>
  </r>
  <r>
    <x v="6"/>
  </r>
  <r>
    <x v="51"/>
  </r>
  <r>
    <x v="20"/>
  </r>
  <r>
    <x v="0"/>
  </r>
  <r>
    <x v="12"/>
  </r>
  <r>
    <x v="10"/>
  </r>
  <r>
    <x v="6"/>
  </r>
  <r>
    <x v="0"/>
  </r>
  <r>
    <x v="32"/>
  </r>
  <r>
    <x v="8"/>
  </r>
  <r>
    <x v="8"/>
  </r>
  <r>
    <x v="12"/>
  </r>
  <r>
    <x v="2"/>
  </r>
  <r>
    <x v="13"/>
  </r>
  <r>
    <x v="12"/>
  </r>
  <r>
    <x v="34"/>
  </r>
  <r>
    <x v="2"/>
  </r>
  <r>
    <x v="5"/>
  </r>
  <r>
    <x v="19"/>
  </r>
  <r>
    <x v="34"/>
  </r>
  <r>
    <x v="35"/>
  </r>
  <r>
    <x v="4"/>
  </r>
  <r>
    <x v="27"/>
  </r>
  <r>
    <x v="17"/>
  </r>
  <r>
    <x v="47"/>
  </r>
  <r>
    <x v="13"/>
  </r>
  <r>
    <x v="30"/>
  </r>
  <r>
    <x v="6"/>
  </r>
  <r>
    <x v="18"/>
  </r>
  <r>
    <x v="17"/>
  </r>
  <r>
    <x v="18"/>
  </r>
  <r>
    <x v="9"/>
  </r>
  <r>
    <x v="25"/>
  </r>
  <r>
    <x v="20"/>
  </r>
  <r>
    <x v="15"/>
  </r>
  <r>
    <x v="2"/>
  </r>
  <r>
    <x v="27"/>
  </r>
  <r>
    <x v="38"/>
  </r>
  <r>
    <x v="18"/>
  </r>
  <r>
    <x v="38"/>
  </r>
  <r>
    <x v="19"/>
  </r>
  <r>
    <x v="52"/>
  </r>
  <r>
    <x v="19"/>
  </r>
  <r>
    <x v="24"/>
  </r>
  <r>
    <x v="25"/>
  </r>
  <r>
    <x v="25"/>
  </r>
  <r>
    <x v="1"/>
  </r>
  <r>
    <x v="52"/>
  </r>
  <r>
    <x v="18"/>
  </r>
  <r>
    <x v="8"/>
  </r>
  <r>
    <x v="1"/>
  </r>
  <r>
    <x v="12"/>
  </r>
  <r>
    <x v="29"/>
  </r>
  <r>
    <x v="23"/>
  </r>
  <r>
    <x v="2"/>
  </r>
  <r>
    <x v="17"/>
  </r>
  <r>
    <x v="35"/>
  </r>
  <r>
    <x v="53"/>
  </r>
  <r>
    <x v="18"/>
  </r>
  <r>
    <x v="21"/>
  </r>
  <r>
    <x v="12"/>
  </r>
  <r>
    <x v="2"/>
  </r>
  <r>
    <x v="29"/>
  </r>
  <r>
    <x v="2"/>
  </r>
  <r>
    <x v="13"/>
  </r>
  <r>
    <x v="21"/>
  </r>
  <r>
    <x v="21"/>
  </r>
  <r>
    <x v="39"/>
  </r>
  <r>
    <x v="1"/>
  </r>
  <r>
    <x v="20"/>
  </r>
  <r>
    <x v="25"/>
  </r>
  <r>
    <x v="20"/>
  </r>
  <r>
    <x v="22"/>
  </r>
  <r>
    <x v="34"/>
  </r>
  <r>
    <x v="12"/>
  </r>
  <r>
    <x v="18"/>
  </r>
  <r>
    <x v="0"/>
  </r>
  <r>
    <x v="12"/>
  </r>
  <r>
    <x v="8"/>
  </r>
  <r>
    <x v="10"/>
  </r>
  <r>
    <x v="17"/>
  </r>
  <r>
    <x v="41"/>
  </r>
  <r>
    <x v="29"/>
  </r>
  <r>
    <x v="25"/>
  </r>
  <r>
    <x v="21"/>
  </r>
  <r>
    <x v="18"/>
  </r>
  <r>
    <x v="41"/>
  </r>
  <r>
    <x v="18"/>
  </r>
  <r>
    <x v="21"/>
  </r>
  <r>
    <x v="8"/>
  </r>
  <r>
    <x v="4"/>
  </r>
  <r>
    <x v="2"/>
  </r>
  <r>
    <x v="19"/>
  </r>
  <r>
    <x v="20"/>
  </r>
  <r>
    <x v="18"/>
  </r>
  <r>
    <x v="3"/>
  </r>
  <r>
    <x v="25"/>
  </r>
  <r>
    <x v="6"/>
  </r>
  <r>
    <x v="2"/>
  </r>
  <r>
    <x v="11"/>
  </r>
  <r>
    <x v="15"/>
  </r>
  <r>
    <x v="29"/>
  </r>
  <r>
    <x v="20"/>
  </r>
  <r>
    <x v="15"/>
  </r>
  <r>
    <x v="18"/>
  </r>
  <r>
    <x v="12"/>
  </r>
  <r>
    <x v="12"/>
  </r>
  <r>
    <x v="7"/>
  </r>
  <r>
    <x v="25"/>
  </r>
  <r>
    <x v="29"/>
  </r>
  <r>
    <x v="35"/>
  </r>
  <r>
    <x v="20"/>
  </r>
  <r>
    <x v="17"/>
  </r>
  <r>
    <x v="8"/>
  </r>
  <r>
    <x v="21"/>
  </r>
  <r>
    <x v="18"/>
  </r>
  <r>
    <x v="6"/>
  </r>
  <r>
    <x v="10"/>
  </r>
  <r>
    <x v="52"/>
  </r>
  <r>
    <x v="25"/>
  </r>
  <r>
    <x v="25"/>
  </r>
  <r>
    <x v="23"/>
  </r>
  <r>
    <x v="12"/>
  </r>
  <r>
    <x v="25"/>
  </r>
  <r>
    <x v="2"/>
  </r>
  <r>
    <x v="34"/>
  </r>
  <r>
    <x v="31"/>
  </r>
  <r>
    <x v="6"/>
  </r>
  <r>
    <x v="1"/>
  </r>
  <r>
    <x v="18"/>
  </r>
  <r>
    <x v="41"/>
  </r>
  <r>
    <x v="18"/>
  </r>
  <r>
    <x v="19"/>
  </r>
  <r>
    <x v="15"/>
  </r>
  <r>
    <x v="21"/>
  </r>
  <r>
    <x v="29"/>
  </r>
  <r>
    <x v="14"/>
  </r>
  <r>
    <x v="15"/>
  </r>
  <r>
    <x v="42"/>
  </r>
  <r>
    <x v="53"/>
  </r>
  <r>
    <x v="4"/>
  </r>
  <r>
    <x v="1"/>
  </r>
  <r>
    <x v="8"/>
  </r>
  <r>
    <x v="34"/>
  </r>
  <r>
    <x v="21"/>
  </r>
  <r>
    <x v="33"/>
  </r>
  <r>
    <x v="25"/>
  </r>
  <r>
    <x v="8"/>
  </r>
  <r>
    <x v="18"/>
  </r>
  <r>
    <x v="10"/>
  </r>
  <r>
    <x v="10"/>
  </r>
  <r>
    <x v="22"/>
  </r>
  <r>
    <x v="18"/>
  </r>
  <r>
    <x v="28"/>
  </r>
  <r>
    <x v="25"/>
  </r>
  <r>
    <x v="37"/>
  </r>
  <r>
    <x v="14"/>
  </r>
  <r>
    <x v="12"/>
  </r>
  <r>
    <x v="28"/>
  </r>
  <r>
    <x v="25"/>
  </r>
  <r>
    <x v="15"/>
  </r>
  <r>
    <x v="37"/>
  </r>
  <r>
    <x v="8"/>
  </r>
  <r>
    <x v="3"/>
  </r>
  <r>
    <x v="29"/>
  </r>
  <r>
    <x v="37"/>
  </r>
  <r>
    <x v="34"/>
  </r>
  <r>
    <x v="39"/>
  </r>
  <r>
    <x v="29"/>
  </r>
  <r>
    <x v="15"/>
  </r>
  <r>
    <x v="12"/>
  </r>
  <r>
    <x v="21"/>
  </r>
  <r>
    <x v="50"/>
  </r>
  <r>
    <x v="12"/>
  </r>
  <r>
    <x v="10"/>
  </r>
  <r>
    <x v="47"/>
  </r>
  <r>
    <x v="35"/>
  </r>
  <r>
    <x v="25"/>
  </r>
  <r>
    <x v="29"/>
  </r>
  <r>
    <x v="0"/>
  </r>
  <r>
    <x v="22"/>
  </r>
  <r>
    <x v="24"/>
  </r>
  <r>
    <x v="4"/>
  </r>
  <r>
    <x v="18"/>
  </r>
  <r>
    <x v="34"/>
  </r>
  <r>
    <x v="24"/>
  </r>
  <r>
    <x v="9"/>
  </r>
  <r>
    <x v="19"/>
  </r>
  <r>
    <x v="41"/>
  </r>
  <r>
    <x v="11"/>
  </r>
  <r>
    <x v="10"/>
  </r>
  <r>
    <x v="20"/>
  </r>
  <r>
    <x v="22"/>
  </r>
  <r>
    <x v="21"/>
  </r>
  <r>
    <x v="1"/>
  </r>
  <r>
    <x v="48"/>
  </r>
  <r>
    <x v="54"/>
  </r>
  <r>
    <x v="6"/>
  </r>
  <r>
    <x v="23"/>
  </r>
  <r>
    <x v="19"/>
  </r>
  <r>
    <x v="17"/>
  </r>
  <r>
    <x v="18"/>
  </r>
  <r>
    <x v="19"/>
  </r>
  <r>
    <x v="42"/>
  </r>
  <r>
    <x v="55"/>
  </r>
  <r>
    <x v="8"/>
  </r>
  <r>
    <x v="8"/>
  </r>
  <r>
    <x v="4"/>
  </r>
  <r>
    <x v="13"/>
  </r>
  <r>
    <x v="12"/>
  </r>
  <r>
    <x v="24"/>
  </r>
  <r>
    <x v="21"/>
  </r>
  <r>
    <x v="7"/>
  </r>
  <r>
    <x v="15"/>
  </r>
  <r>
    <x v="34"/>
  </r>
  <r>
    <x v="1"/>
  </r>
  <r>
    <x v="2"/>
  </r>
  <r>
    <x v="19"/>
  </r>
  <r>
    <x v="20"/>
  </r>
  <r>
    <x v="39"/>
  </r>
  <r>
    <x v="34"/>
  </r>
  <r>
    <x v="22"/>
  </r>
  <r>
    <x v="22"/>
  </r>
  <r>
    <x v="48"/>
  </r>
  <r>
    <x v="4"/>
  </r>
  <r>
    <x v="19"/>
  </r>
  <r>
    <x v="41"/>
  </r>
  <r>
    <x v="18"/>
  </r>
  <r>
    <x v="18"/>
  </r>
  <r>
    <x v="10"/>
  </r>
  <r>
    <x v="15"/>
  </r>
  <r>
    <x v="29"/>
  </r>
  <r>
    <x v="1"/>
  </r>
  <r>
    <x v="3"/>
  </r>
  <r>
    <x v="2"/>
  </r>
  <r>
    <x v="39"/>
  </r>
  <r>
    <x v="10"/>
  </r>
  <r>
    <x v="3"/>
  </r>
  <r>
    <x v="29"/>
  </r>
  <r>
    <x v="43"/>
  </r>
  <r>
    <x v="34"/>
  </r>
  <r>
    <x v="25"/>
  </r>
  <r>
    <x v="6"/>
  </r>
  <r>
    <x v="48"/>
  </r>
  <r>
    <x v="35"/>
  </r>
  <r>
    <x v="12"/>
  </r>
  <r>
    <x v="22"/>
  </r>
  <r>
    <x v="34"/>
  </r>
  <r>
    <x v="7"/>
  </r>
  <r>
    <x v="56"/>
  </r>
  <r>
    <x v="18"/>
  </r>
  <r>
    <x v="29"/>
  </r>
  <r>
    <x v="8"/>
  </r>
  <r>
    <x v="2"/>
  </r>
  <r>
    <x v="47"/>
  </r>
  <r>
    <x v="0"/>
  </r>
  <r>
    <x v="25"/>
  </r>
  <r>
    <x v="12"/>
  </r>
  <r>
    <x v="21"/>
  </r>
  <r>
    <x v="48"/>
  </r>
  <r>
    <x v="19"/>
  </r>
  <r>
    <x v="57"/>
  </r>
  <r>
    <x v="12"/>
  </r>
  <r>
    <x v="6"/>
  </r>
  <r>
    <x v="24"/>
  </r>
  <r>
    <x v="41"/>
  </r>
  <r>
    <x v="57"/>
  </r>
  <r>
    <x v="23"/>
  </r>
  <r>
    <x v="42"/>
  </r>
  <r>
    <x v="57"/>
  </r>
  <r>
    <x v="4"/>
  </r>
  <r>
    <x v="8"/>
  </r>
  <r>
    <x v="57"/>
  </r>
  <r>
    <x v="57"/>
  </r>
  <r>
    <x v="37"/>
  </r>
  <r>
    <x v="3"/>
  </r>
  <r>
    <x v="19"/>
  </r>
  <r>
    <x v="37"/>
  </r>
  <r>
    <x v="6"/>
  </r>
  <r>
    <x v="7"/>
  </r>
  <r>
    <x v="2"/>
  </r>
  <r>
    <x v="2"/>
  </r>
  <r>
    <x v="10"/>
  </r>
  <r>
    <x v="34"/>
  </r>
  <r>
    <x v="18"/>
  </r>
  <r>
    <x v="19"/>
  </r>
  <r>
    <x v="18"/>
  </r>
  <r>
    <x v="24"/>
  </r>
  <r>
    <x v="38"/>
  </r>
  <r>
    <x v="0"/>
  </r>
  <r>
    <x v="37"/>
  </r>
  <r>
    <x v="8"/>
  </r>
  <r>
    <x v="11"/>
  </r>
  <r>
    <x v="11"/>
  </r>
  <r>
    <x v="42"/>
  </r>
  <r>
    <x v="56"/>
  </r>
  <r>
    <x v="34"/>
  </r>
  <r>
    <x v="1"/>
  </r>
  <r>
    <x v="39"/>
  </r>
  <r>
    <x v="8"/>
  </r>
  <r>
    <x v="17"/>
  </r>
  <r>
    <x v="1"/>
  </r>
  <r>
    <x v="20"/>
  </r>
  <r>
    <x v="8"/>
  </r>
  <r>
    <x v="6"/>
  </r>
  <r>
    <x v="17"/>
  </r>
  <r>
    <x v="0"/>
  </r>
  <r>
    <x v="37"/>
  </r>
  <r>
    <x v="0"/>
  </r>
  <r>
    <x v="29"/>
  </r>
  <r>
    <x v="57"/>
  </r>
  <r>
    <x v="12"/>
  </r>
  <r>
    <x v="2"/>
  </r>
  <r>
    <x v="57"/>
  </r>
  <r>
    <x v="13"/>
  </r>
  <r>
    <x v="57"/>
  </r>
  <r>
    <x v="57"/>
  </r>
  <r>
    <x v="31"/>
  </r>
  <r>
    <x v="14"/>
  </r>
  <r>
    <x v="1"/>
  </r>
  <r>
    <x v="21"/>
  </r>
  <r>
    <x v="9"/>
  </r>
  <r>
    <x v="0"/>
  </r>
  <r>
    <x v="8"/>
  </r>
  <r>
    <x v="13"/>
  </r>
  <r>
    <x v="22"/>
  </r>
  <r>
    <x v="19"/>
  </r>
  <r>
    <x v="7"/>
  </r>
  <r>
    <x v="3"/>
  </r>
  <r>
    <x v="19"/>
  </r>
  <r>
    <x v="10"/>
  </r>
  <r>
    <x v="13"/>
  </r>
  <r>
    <x v="39"/>
  </r>
  <r>
    <x v="47"/>
  </r>
  <r>
    <x v="39"/>
  </r>
  <r>
    <x v="19"/>
  </r>
  <r>
    <x v="20"/>
  </r>
  <r>
    <x v="15"/>
  </r>
  <r>
    <x v="34"/>
  </r>
  <r>
    <x v="57"/>
  </r>
  <r>
    <x v="19"/>
  </r>
  <r>
    <x v="19"/>
  </r>
  <r>
    <x v="21"/>
  </r>
  <r>
    <x v="12"/>
  </r>
  <r>
    <x v="0"/>
  </r>
  <r>
    <x v="12"/>
  </r>
  <r>
    <x v="10"/>
  </r>
  <r>
    <x v="37"/>
  </r>
  <r>
    <x v="12"/>
  </r>
  <r>
    <x v="18"/>
  </r>
  <r>
    <x v="1"/>
  </r>
  <r>
    <x v="57"/>
  </r>
  <r>
    <x v="10"/>
  </r>
  <r>
    <x v="25"/>
  </r>
  <r>
    <x v="0"/>
  </r>
  <r>
    <x v="13"/>
  </r>
  <r>
    <x v="3"/>
  </r>
  <r>
    <x v="28"/>
  </r>
  <r>
    <x v="0"/>
  </r>
  <r>
    <x v="52"/>
  </r>
  <r>
    <x v="18"/>
  </r>
  <r>
    <x v="19"/>
  </r>
  <r>
    <x v="0"/>
  </r>
  <r>
    <x v="25"/>
  </r>
  <r>
    <x v="11"/>
  </r>
  <r>
    <x v="21"/>
  </r>
  <r>
    <x v="39"/>
  </r>
  <r>
    <x v="9"/>
  </r>
  <r>
    <x v="11"/>
  </r>
  <r>
    <x v="8"/>
  </r>
  <r>
    <x v="3"/>
  </r>
  <r>
    <x v="53"/>
  </r>
  <r>
    <x v="41"/>
  </r>
  <r>
    <x v="45"/>
  </r>
  <r>
    <x v="19"/>
  </r>
  <r>
    <x v="17"/>
  </r>
  <r>
    <x v="35"/>
  </r>
  <r>
    <x v="9"/>
  </r>
  <r>
    <x v="9"/>
  </r>
  <r>
    <x v="6"/>
  </r>
  <r>
    <x v="24"/>
  </r>
  <r>
    <x v="53"/>
  </r>
  <r>
    <x v="21"/>
  </r>
  <r>
    <x v="58"/>
  </r>
  <r>
    <x v="17"/>
  </r>
  <r>
    <x v="18"/>
  </r>
  <r>
    <x v="17"/>
  </r>
  <r>
    <x v="1"/>
  </r>
  <r>
    <x v="41"/>
  </r>
  <r>
    <x v="12"/>
  </r>
  <r>
    <x v="25"/>
  </r>
  <r>
    <x v="2"/>
  </r>
  <r>
    <x v="8"/>
  </r>
  <r>
    <x v="19"/>
  </r>
  <r>
    <x v="35"/>
  </r>
  <r>
    <x v="25"/>
  </r>
  <r>
    <x v="14"/>
  </r>
  <r>
    <x v="3"/>
  </r>
  <r>
    <x v="12"/>
  </r>
  <r>
    <x v="19"/>
  </r>
  <r>
    <x v="30"/>
  </r>
  <r>
    <x v="3"/>
  </r>
  <r>
    <x v="7"/>
  </r>
  <r>
    <x v="59"/>
  </r>
  <r>
    <x v="53"/>
  </r>
  <r>
    <x v="1"/>
  </r>
  <r>
    <x v="55"/>
  </r>
  <r>
    <x v="19"/>
  </r>
  <r>
    <x v="8"/>
  </r>
  <r>
    <x v="15"/>
  </r>
  <r>
    <x v="19"/>
  </r>
  <r>
    <x v="24"/>
  </r>
  <r>
    <x v="20"/>
  </r>
  <r>
    <x v="14"/>
  </r>
  <r>
    <x v="35"/>
  </r>
  <r>
    <x v="35"/>
  </r>
  <r>
    <x v="12"/>
  </r>
  <r>
    <x v="7"/>
  </r>
  <r>
    <x v="35"/>
  </r>
  <r>
    <x v="1"/>
  </r>
  <r>
    <x v="12"/>
  </r>
  <r>
    <x v="14"/>
  </r>
  <r>
    <x v="19"/>
  </r>
  <r>
    <x v="29"/>
  </r>
  <r>
    <x v="0"/>
  </r>
  <r>
    <x v="12"/>
  </r>
  <r>
    <x v="37"/>
  </r>
  <r>
    <x v="19"/>
  </r>
  <r>
    <x v="24"/>
  </r>
  <r>
    <x v="37"/>
  </r>
  <r>
    <x v="10"/>
  </r>
  <r>
    <x v="6"/>
  </r>
  <r>
    <x v="19"/>
  </r>
  <r>
    <x v="17"/>
  </r>
  <r>
    <x v="15"/>
  </r>
  <r>
    <x v="12"/>
  </r>
  <r>
    <x v="0"/>
  </r>
  <r>
    <x v="38"/>
  </r>
  <r>
    <x v="4"/>
  </r>
  <r>
    <x v="8"/>
  </r>
  <r>
    <x v="6"/>
  </r>
  <r>
    <x v="2"/>
  </r>
  <r>
    <x v="17"/>
  </r>
  <r>
    <x v="20"/>
  </r>
  <r>
    <x v="60"/>
  </r>
  <r>
    <x v="48"/>
  </r>
  <r>
    <x v="25"/>
  </r>
  <r>
    <x v="12"/>
  </r>
  <r>
    <x v="36"/>
  </r>
  <r>
    <x v="20"/>
  </r>
  <r>
    <x v="35"/>
  </r>
  <r>
    <x v="29"/>
  </r>
  <r>
    <x v="11"/>
  </r>
  <r>
    <x v="6"/>
  </r>
  <r>
    <x v="0"/>
  </r>
  <r>
    <x v="7"/>
  </r>
  <r>
    <x v="3"/>
  </r>
  <r>
    <x v="19"/>
  </r>
  <r>
    <x v="19"/>
  </r>
  <r>
    <x v="10"/>
  </r>
  <r>
    <x v="60"/>
  </r>
  <r>
    <x v="19"/>
  </r>
  <r>
    <x v="20"/>
  </r>
  <r>
    <x v="41"/>
  </r>
  <r>
    <x v="28"/>
  </r>
  <r>
    <x v="8"/>
  </r>
  <r>
    <x v="2"/>
  </r>
  <r>
    <x v="10"/>
  </r>
  <r>
    <x v="1"/>
  </r>
  <r>
    <x v="6"/>
  </r>
  <r>
    <x v="25"/>
  </r>
  <r>
    <x v="34"/>
  </r>
  <r>
    <x v="10"/>
  </r>
  <r>
    <x v="25"/>
  </r>
  <r>
    <x v="28"/>
  </r>
  <r>
    <x v="37"/>
  </r>
  <r>
    <x v="19"/>
  </r>
  <r>
    <x v="5"/>
  </r>
  <r>
    <x v="8"/>
  </r>
  <r>
    <x v="12"/>
  </r>
  <r>
    <x v="1"/>
  </r>
  <r>
    <x v="4"/>
  </r>
  <r>
    <x v="24"/>
  </r>
  <r>
    <x v="30"/>
  </r>
  <r>
    <x v="0"/>
  </r>
  <r>
    <x v="22"/>
  </r>
  <r>
    <x v="11"/>
  </r>
  <r>
    <x v="17"/>
  </r>
  <r>
    <x v="37"/>
  </r>
  <r>
    <x v="1"/>
  </r>
  <r>
    <x v="3"/>
  </r>
  <r>
    <x v="39"/>
  </r>
  <r>
    <x v="15"/>
  </r>
  <r>
    <x v="24"/>
  </r>
  <r>
    <x v="2"/>
  </r>
  <r>
    <x v="15"/>
  </r>
  <r>
    <x v="56"/>
  </r>
  <r>
    <x v="3"/>
  </r>
  <r>
    <x v="15"/>
  </r>
  <r>
    <x v="1"/>
  </r>
  <r>
    <x v="48"/>
  </r>
  <r>
    <x v="18"/>
  </r>
  <r>
    <x v="11"/>
  </r>
  <r>
    <x v="18"/>
  </r>
  <r>
    <x v="37"/>
  </r>
  <r>
    <x v="4"/>
  </r>
  <r>
    <x v="19"/>
  </r>
  <r>
    <x v="21"/>
  </r>
  <r>
    <x v="13"/>
  </r>
  <r>
    <x v="12"/>
  </r>
  <r>
    <x v="35"/>
  </r>
  <r>
    <x v="18"/>
  </r>
  <r>
    <x v="2"/>
  </r>
  <r>
    <x v="15"/>
  </r>
  <r>
    <x v="0"/>
  </r>
  <r>
    <x v="20"/>
  </r>
  <r>
    <x v="13"/>
  </r>
  <r>
    <x v="53"/>
  </r>
  <r>
    <x v="3"/>
  </r>
  <r>
    <x v="19"/>
  </r>
  <r>
    <x v="13"/>
  </r>
  <r>
    <x v="36"/>
  </r>
  <r>
    <x v="11"/>
  </r>
  <r>
    <x v="18"/>
  </r>
  <r>
    <x v="0"/>
  </r>
  <r>
    <x v="61"/>
  </r>
  <r>
    <x v="3"/>
  </r>
  <r>
    <x v="25"/>
  </r>
  <r>
    <x v="15"/>
  </r>
  <r>
    <x v="0"/>
  </r>
  <r>
    <x v="22"/>
  </r>
  <r>
    <x v="12"/>
  </r>
  <r>
    <x v="15"/>
  </r>
  <r>
    <x v="12"/>
  </r>
  <r>
    <x v="21"/>
  </r>
  <r>
    <x v="21"/>
  </r>
  <r>
    <x v="11"/>
  </r>
  <r>
    <x v="21"/>
  </r>
  <r>
    <x v="19"/>
  </r>
  <r>
    <x v="37"/>
  </r>
  <r>
    <x v="35"/>
  </r>
  <r>
    <x v="14"/>
  </r>
  <r>
    <x v="13"/>
  </r>
  <r>
    <x v="20"/>
  </r>
  <r>
    <x v="17"/>
  </r>
  <r>
    <x v="8"/>
  </r>
  <r>
    <x v="11"/>
  </r>
  <r>
    <x v="19"/>
  </r>
  <r>
    <x v="48"/>
  </r>
  <r>
    <x v="15"/>
  </r>
  <r>
    <x v="7"/>
  </r>
  <r>
    <x v="12"/>
  </r>
  <r>
    <x v="41"/>
  </r>
  <r>
    <x v="2"/>
  </r>
  <r>
    <x v="13"/>
  </r>
  <r>
    <x v="12"/>
  </r>
  <r>
    <x v="13"/>
  </r>
  <r>
    <x v="4"/>
  </r>
  <r>
    <x v="23"/>
  </r>
  <r>
    <x v="22"/>
  </r>
  <r>
    <x v="26"/>
  </r>
  <r>
    <x v="10"/>
  </r>
  <r>
    <x v="19"/>
  </r>
  <r>
    <x v="12"/>
  </r>
  <r>
    <x v="18"/>
  </r>
  <r>
    <x v="23"/>
  </r>
  <r>
    <x v="9"/>
  </r>
  <r>
    <x v="2"/>
  </r>
  <r>
    <x v="1"/>
  </r>
  <r>
    <x v="0"/>
  </r>
  <r>
    <x v="19"/>
  </r>
  <r>
    <x v="25"/>
  </r>
  <r>
    <x v="18"/>
  </r>
  <r>
    <x v="38"/>
  </r>
  <r>
    <x v="4"/>
  </r>
  <r>
    <x v="25"/>
  </r>
  <r>
    <x v="25"/>
  </r>
  <r>
    <x v="12"/>
  </r>
  <r>
    <x v="8"/>
  </r>
  <r>
    <x v="17"/>
  </r>
  <r>
    <x v="6"/>
  </r>
  <r>
    <x v="19"/>
  </r>
  <r>
    <x v="11"/>
  </r>
  <r>
    <x v="2"/>
  </r>
  <r>
    <x v="18"/>
  </r>
  <r>
    <x v="45"/>
  </r>
  <r>
    <x v="37"/>
  </r>
  <r>
    <x v="37"/>
  </r>
  <r>
    <x v="20"/>
  </r>
  <r>
    <x v="27"/>
  </r>
  <r>
    <x v="2"/>
  </r>
  <r>
    <x v="0"/>
  </r>
  <r>
    <x v="4"/>
  </r>
  <r>
    <x v="3"/>
  </r>
  <r>
    <x v="45"/>
  </r>
  <r>
    <x v="7"/>
  </r>
  <r>
    <x v="25"/>
  </r>
  <r>
    <x v="8"/>
  </r>
  <r>
    <x v="12"/>
  </r>
  <r>
    <x v="15"/>
  </r>
  <r>
    <x v="55"/>
  </r>
  <r>
    <x v="3"/>
  </r>
  <r>
    <x v="0"/>
  </r>
  <r>
    <x v="10"/>
  </r>
  <r>
    <x v="10"/>
  </r>
  <r>
    <x v="25"/>
  </r>
  <r>
    <x v="54"/>
  </r>
  <r>
    <x v="37"/>
  </r>
  <r>
    <x v="11"/>
  </r>
  <r>
    <x v="3"/>
  </r>
  <r>
    <x v="18"/>
  </r>
  <r>
    <x v="10"/>
  </r>
  <r>
    <x v="19"/>
  </r>
  <r>
    <x v="3"/>
  </r>
  <r>
    <x v="18"/>
  </r>
  <r>
    <x v="37"/>
  </r>
  <r>
    <x v="17"/>
  </r>
  <r>
    <x v="7"/>
  </r>
  <r>
    <x v="4"/>
  </r>
  <r>
    <x v="15"/>
  </r>
  <r>
    <x v="12"/>
  </r>
  <r>
    <x v="11"/>
  </r>
  <r>
    <x v="8"/>
  </r>
  <r>
    <x v="19"/>
  </r>
  <r>
    <x v="10"/>
  </r>
  <r>
    <x v="8"/>
  </r>
  <r>
    <x v="24"/>
  </r>
  <r>
    <x v="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1"/>
  </r>
  <r>
    <x v="0"/>
  </r>
  <r>
    <x v="2"/>
  </r>
  <r>
    <x v="3"/>
  </r>
  <r>
    <x v="4"/>
  </r>
  <r>
    <x v="4"/>
  </r>
  <r>
    <x v="0"/>
  </r>
  <r>
    <x v="5"/>
  </r>
  <r>
    <x v="6"/>
  </r>
  <r>
    <x v="7"/>
  </r>
  <r>
    <x v="8"/>
  </r>
  <r>
    <x v="3"/>
  </r>
  <r>
    <x v="6"/>
  </r>
  <r>
    <x v="1"/>
  </r>
  <r>
    <x v="9"/>
  </r>
  <r>
    <x v="5"/>
  </r>
  <r>
    <x v="5"/>
  </r>
  <r>
    <x v="2"/>
  </r>
  <r>
    <x v="2"/>
  </r>
  <r>
    <x v="4"/>
  </r>
  <r>
    <x v="6"/>
  </r>
  <r>
    <x v="8"/>
  </r>
  <r>
    <x v="6"/>
  </r>
  <r>
    <x v="0"/>
  </r>
  <r>
    <x v="9"/>
  </r>
  <r>
    <x v="6"/>
  </r>
  <r>
    <x v="10"/>
  </r>
  <r>
    <x v="6"/>
  </r>
  <r>
    <x v="3"/>
  </r>
  <r>
    <x v="9"/>
  </r>
  <r>
    <x v="5"/>
  </r>
  <r>
    <x v="9"/>
  </r>
  <r>
    <x v="10"/>
  </r>
  <r>
    <x v="6"/>
  </r>
  <r>
    <x v="3"/>
  </r>
  <r>
    <x v="3"/>
  </r>
  <r>
    <x v="5"/>
  </r>
  <r>
    <x v="4"/>
  </r>
  <r>
    <x v="2"/>
  </r>
  <r>
    <x v="0"/>
  </r>
  <r>
    <x v="0"/>
  </r>
  <r>
    <x v="8"/>
  </r>
  <r>
    <x v="4"/>
  </r>
  <r>
    <x v="9"/>
  </r>
  <r>
    <x v="9"/>
  </r>
  <r>
    <x v="0"/>
  </r>
  <r>
    <x v="0"/>
  </r>
  <r>
    <x v="7"/>
  </r>
  <r>
    <x v="8"/>
  </r>
  <r>
    <x v="8"/>
  </r>
  <r>
    <x v="2"/>
  </r>
  <r>
    <x v="1"/>
  </r>
  <r>
    <x v="1"/>
  </r>
  <r>
    <x v="8"/>
  </r>
  <r>
    <x v="10"/>
  </r>
  <r>
    <x v="4"/>
  </r>
  <r>
    <x v="4"/>
  </r>
  <r>
    <x v="8"/>
  </r>
  <r>
    <x v="9"/>
  </r>
  <r>
    <x v="1"/>
  </r>
  <r>
    <x v="2"/>
  </r>
  <r>
    <x v="4"/>
  </r>
  <r>
    <x v="5"/>
  </r>
  <r>
    <x v="1"/>
  </r>
  <r>
    <x v="7"/>
  </r>
  <r>
    <x v="8"/>
  </r>
  <r>
    <x v="2"/>
  </r>
  <r>
    <x v="0"/>
  </r>
  <r>
    <x v="5"/>
  </r>
  <r>
    <x v="10"/>
  </r>
  <r>
    <x v="8"/>
  </r>
  <r>
    <x v="9"/>
  </r>
  <r>
    <x v="1"/>
  </r>
  <r>
    <x v="2"/>
  </r>
  <r>
    <x v="9"/>
  </r>
  <r>
    <x v="8"/>
  </r>
  <r>
    <x v="7"/>
  </r>
  <r>
    <x v="1"/>
  </r>
  <r>
    <x v="0"/>
  </r>
  <r>
    <x v="6"/>
  </r>
  <r>
    <x v="4"/>
  </r>
  <r>
    <x v="4"/>
  </r>
  <r>
    <x v="7"/>
  </r>
  <r>
    <x v="6"/>
  </r>
  <r>
    <x v="9"/>
  </r>
  <r>
    <x v="4"/>
  </r>
  <r>
    <x v="6"/>
  </r>
  <r>
    <x v="8"/>
  </r>
  <r>
    <x v="3"/>
  </r>
  <r>
    <x v="7"/>
  </r>
  <r>
    <x v="2"/>
  </r>
  <r>
    <x v="4"/>
  </r>
  <r>
    <x v="7"/>
  </r>
  <r>
    <x v="9"/>
  </r>
  <r>
    <x v="2"/>
  </r>
  <r>
    <x v="2"/>
  </r>
  <r>
    <x v="9"/>
  </r>
  <r>
    <x v="5"/>
  </r>
  <r>
    <x v="5"/>
  </r>
  <r>
    <x v="9"/>
  </r>
  <r>
    <x v="3"/>
  </r>
  <r>
    <x v="1"/>
  </r>
  <r>
    <x v="4"/>
  </r>
  <r>
    <x v="1"/>
  </r>
  <r>
    <x v="0"/>
  </r>
  <r>
    <x v="8"/>
  </r>
  <r>
    <x v="9"/>
  </r>
  <r>
    <x v="6"/>
  </r>
  <r>
    <x v="3"/>
  </r>
  <r>
    <x v="0"/>
  </r>
  <r>
    <x v="9"/>
  </r>
  <r>
    <x v="9"/>
  </r>
  <r>
    <x v="9"/>
  </r>
  <r>
    <x v="5"/>
  </r>
  <r>
    <x v="1"/>
  </r>
  <r>
    <x v="2"/>
  </r>
  <r>
    <x v="4"/>
  </r>
  <r>
    <x v="2"/>
  </r>
  <r>
    <x v="5"/>
  </r>
  <r>
    <x v="5"/>
  </r>
  <r>
    <x v="7"/>
  </r>
  <r>
    <x v="6"/>
  </r>
  <r>
    <x v="9"/>
  </r>
  <r>
    <x v="1"/>
  </r>
  <r>
    <x v="10"/>
  </r>
  <r>
    <x v="3"/>
  </r>
  <r>
    <x v="9"/>
  </r>
  <r>
    <x v="6"/>
  </r>
  <r>
    <x v="9"/>
  </r>
  <r>
    <x v="9"/>
  </r>
  <r>
    <x v="1"/>
  </r>
  <r>
    <x v="3"/>
  </r>
  <r>
    <x v="8"/>
  </r>
  <r>
    <x v="8"/>
  </r>
  <r>
    <x v="0"/>
  </r>
  <r>
    <x v="0"/>
  </r>
  <r>
    <x v="1"/>
  </r>
  <r>
    <x v="7"/>
  </r>
  <r>
    <x v="3"/>
  </r>
  <r>
    <x v="8"/>
  </r>
  <r>
    <x v="0"/>
  </r>
  <r>
    <x v="8"/>
  </r>
  <r>
    <x v="8"/>
  </r>
  <r>
    <x v="2"/>
  </r>
  <r>
    <x v="8"/>
  </r>
  <r>
    <x v="9"/>
  </r>
  <r>
    <x v="10"/>
  </r>
  <r>
    <x v="3"/>
  </r>
  <r>
    <x v="9"/>
  </r>
  <r>
    <x v="2"/>
  </r>
  <r>
    <x v="0"/>
  </r>
  <r>
    <x v="5"/>
  </r>
  <r>
    <x v="3"/>
  </r>
  <r>
    <x v="3"/>
  </r>
  <r>
    <x v="0"/>
  </r>
  <r>
    <x v="5"/>
  </r>
  <r>
    <x v="4"/>
  </r>
  <r>
    <x v="5"/>
  </r>
  <r>
    <x v="0"/>
  </r>
  <r>
    <x v="3"/>
  </r>
  <r>
    <x v="0"/>
  </r>
  <r>
    <x v="10"/>
  </r>
  <r>
    <x v="9"/>
  </r>
  <r>
    <x v="3"/>
  </r>
  <r>
    <x v="9"/>
  </r>
  <r>
    <x v="0"/>
  </r>
  <r>
    <x v="9"/>
  </r>
  <r>
    <x v="4"/>
  </r>
  <r>
    <x v="8"/>
  </r>
  <r>
    <x v="7"/>
  </r>
  <r>
    <x v="4"/>
  </r>
  <r>
    <x v="8"/>
  </r>
  <r>
    <x v="3"/>
  </r>
  <r>
    <x v="10"/>
  </r>
  <r>
    <x v="8"/>
  </r>
  <r>
    <x v="2"/>
  </r>
  <r>
    <x v="6"/>
  </r>
  <r>
    <x v="0"/>
  </r>
  <r>
    <x v="0"/>
  </r>
  <r>
    <x v="1"/>
  </r>
  <r>
    <x v="0"/>
  </r>
  <r>
    <x v="4"/>
  </r>
  <r>
    <x v="2"/>
  </r>
  <r>
    <x v="1"/>
  </r>
  <r>
    <x v="10"/>
  </r>
  <r>
    <x v="8"/>
  </r>
  <r>
    <x v="3"/>
  </r>
  <r>
    <x v="2"/>
  </r>
  <r>
    <x v="6"/>
  </r>
  <r>
    <x v="1"/>
  </r>
  <r>
    <x v="2"/>
  </r>
  <r>
    <x v="9"/>
  </r>
  <r>
    <x v="6"/>
  </r>
  <r>
    <x v="5"/>
  </r>
  <r>
    <x v="6"/>
  </r>
  <r>
    <x v="7"/>
  </r>
  <r>
    <x v="5"/>
  </r>
  <r>
    <x v="0"/>
  </r>
  <r>
    <x v="4"/>
  </r>
  <r>
    <x v="8"/>
  </r>
  <r>
    <x v="0"/>
  </r>
  <r>
    <x v="6"/>
  </r>
  <r>
    <x v="6"/>
  </r>
  <r>
    <x v="6"/>
  </r>
  <r>
    <x v="8"/>
  </r>
  <r>
    <x v="8"/>
  </r>
  <r>
    <x v="0"/>
  </r>
  <r>
    <x v="0"/>
  </r>
  <r>
    <x v="2"/>
  </r>
  <r>
    <x v="9"/>
  </r>
  <r>
    <x v="1"/>
  </r>
  <r>
    <x v="4"/>
  </r>
  <r>
    <x v="3"/>
  </r>
  <r>
    <x v="3"/>
  </r>
  <r>
    <x v="9"/>
  </r>
  <r>
    <x v="1"/>
  </r>
  <r>
    <x v="2"/>
  </r>
  <r>
    <x v="9"/>
  </r>
  <r>
    <x v="3"/>
  </r>
  <r>
    <x v="0"/>
  </r>
  <r>
    <x v="7"/>
  </r>
  <r>
    <x v="5"/>
  </r>
  <r>
    <x v="4"/>
  </r>
  <r>
    <x v="9"/>
  </r>
  <r>
    <x v="5"/>
  </r>
  <r>
    <x v="0"/>
  </r>
  <r>
    <x v="6"/>
  </r>
  <r>
    <x v="1"/>
  </r>
  <r>
    <x v="10"/>
  </r>
  <r>
    <x v="1"/>
  </r>
  <r>
    <x v="6"/>
  </r>
  <r>
    <x v="8"/>
  </r>
  <r>
    <x v="5"/>
  </r>
  <r>
    <x v="0"/>
  </r>
  <r>
    <x v="6"/>
  </r>
  <r>
    <x v="0"/>
  </r>
  <r>
    <x v="0"/>
  </r>
  <r>
    <x v="4"/>
  </r>
  <r>
    <x v="8"/>
  </r>
  <r>
    <x v="2"/>
  </r>
  <r>
    <x v="5"/>
  </r>
  <r>
    <x v="3"/>
  </r>
  <r>
    <x v="7"/>
  </r>
  <r>
    <x v="3"/>
  </r>
  <r>
    <x v="1"/>
  </r>
  <r>
    <x v="2"/>
  </r>
  <r>
    <x v="2"/>
  </r>
  <r>
    <x v="8"/>
  </r>
  <r>
    <x v="1"/>
  </r>
  <r>
    <x v="10"/>
  </r>
  <r>
    <x v="0"/>
  </r>
  <r>
    <x v="2"/>
  </r>
  <r>
    <x v="10"/>
  </r>
  <r>
    <x v="7"/>
  </r>
  <r>
    <x v="5"/>
  </r>
  <r>
    <x v="5"/>
  </r>
  <r>
    <x v="6"/>
  </r>
  <r>
    <x v="9"/>
  </r>
  <r>
    <x v="5"/>
  </r>
  <r>
    <x v="5"/>
  </r>
  <r>
    <x v="10"/>
  </r>
  <r>
    <x v="9"/>
  </r>
  <r>
    <x v="9"/>
  </r>
  <r>
    <x v="0"/>
  </r>
  <r>
    <x v="3"/>
  </r>
  <r>
    <x v="3"/>
  </r>
  <r>
    <x v="3"/>
  </r>
  <r>
    <x v="9"/>
  </r>
  <r>
    <x v="6"/>
  </r>
  <r>
    <x v="1"/>
  </r>
  <r>
    <x v="2"/>
  </r>
  <r>
    <x v="4"/>
  </r>
  <r>
    <x v="3"/>
  </r>
  <r>
    <x v="6"/>
  </r>
  <r>
    <x v="7"/>
  </r>
  <r>
    <x v="5"/>
  </r>
  <r>
    <x v="1"/>
  </r>
  <r>
    <x v="2"/>
  </r>
  <r>
    <x v="7"/>
  </r>
  <r>
    <x v="4"/>
  </r>
  <r>
    <x v="3"/>
  </r>
  <r>
    <x v="2"/>
  </r>
  <r>
    <x v="3"/>
  </r>
  <r>
    <x v="8"/>
  </r>
  <r>
    <x v="2"/>
  </r>
  <r>
    <x v="8"/>
  </r>
  <r>
    <x v="7"/>
  </r>
  <r>
    <x v="9"/>
  </r>
  <r>
    <x v="8"/>
  </r>
  <r>
    <x v="3"/>
  </r>
  <r>
    <x v="9"/>
  </r>
  <r>
    <x v="6"/>
  </r>
  <r>
    <x v="0"/>
  </r>
  <r>
    <x v="4"/>
  </r>
  <r>
    <x v="3"/>
  </r>
  <r>
    <x v="10"/>
  </r>
  <r>
    <x v="8"/>
  </r>
  <r>
    <x v="7"/>
  </r>
  <r>
    <x v="5"/>
  </r>
  <r>
    <x v="2"/>
  </r>
  <r>
    <x v="5"/>
  </r>
  <r>
    <x v="4"/>
  </r>
  <r>
    <x v="1"/>
  </r>
  <r>
    <x v="0"/>
  </r>
  <r>
    <x v="3"/>
  </r>
  <r>
    <x v="4"/>
  </r>
  <r>
    <x v="2"/>
  </r>
  <r>
    <x v="4"/>
  </r>
  <r>
    <x v="5"/>
  </r>
  <r>
    <x v="6"/>
  </r>
  <r>
    <x v="10"/>
  </r>
  <r>
    <x v="0"/>
  </r>
  <r>
    <x v="6"/>
  </r>
  <r>
    <x v="0"/>
  </r>
  <r>
    <x v="9"/>
  </r>
  <r>
    <x v="6"/>
  </r>
  <r>
    <x v="4"/>
  </r>
  <r>
    <x v="0"/>
  </r>
  <r>
    <x v="2"/>
  </r>
  <r>
    <x v="1"/>
  </r>
  <r>
    <x v="4"/>
  </r>
  <r>
    <x v="6"/>
  </r>
  <r>
    <x v="4"/>
  </r>
  <r>
    <x v="0"/>
  </r>
  <r>
    <x v="9"/>
  </r>
  <r>
    <x v="1"/>
  </r>
  <r>
    <x v="3"/>
  </r>
  <r>
    <x v="3"/>
  </r>
  <r>
    <x v="1"/>
  </r>
  <r>
    <x v="0"/>
  </r>
  <r>
    <x v="2"/>
  </r>
  <r>
    <x v="5"/>
  </r>
  <r>
    <x v="3"/>
  </r>
  <r>
    <x v="6"/>
  </r>
  <r>
    <x v="0"/>
  </r>
  <r>
    <x v="8"/>
  </r>
  <r>
    <x v="7"/>
  </r>
  <r>
    <x v="5"/>
  </r>
  <r>
    <x v="4"/>
  </r>
  <r>
    <x v="8"/>
  </r>
  <r>
    <x v="2"/>
  </r>
  <r>
    <x v="3"/>
  </r>
  <r>
    <x v="3"/>
  </r>
  <r>
    <x v="9"/>
  </r>
  <r>
    <x v="6"/>
  </r>
  <r>
    <x v="1"/>
  </r>
  <r>
    <x v="8"/>
  </r>
  <r>
    <x v="6"/>
  </r>
  <r>
    <x v="0"/>
  </r>
  <r>
    <x v="3"/>
  </r>
  <r>
    <x v="5"/>
  </r>
  <r>
    <x v="1"/>
  </r>
  <r>
    <x v="10"/>
  </r>
  <r>
    <x v="2"/>
  </r>
  <r>
    <x v="9"/>
  </r>
  <r>
    <x v="1"/>
  </r>
  <r>
    <x v="6"/>
  </r>
  <r>
    <x v="6"/>
  </r>
  <r>
    <x v="0"/>
  </r>
  <r>
    <x v="9"/>
  </r>
  <r>
    <x v="9"/>
  </r>
  <r>
    <x v="9"/>
  </r>
  <r>
    <x v="6"/>
  </r>
  <r>
    <x v="9"/>
  </r>
  <r>
    <x v="2"/>
  </r>
  <r>
    <x v="0"/>
  </r>
  <r>
    <x v="0"/>
  </r>
  <r>
    <x v="4"/>
  </r>
  <r>
    <x v="1"/>
  </r>
  <r>
    <x v="10"/>
  </r>
  <r>
    <x v="1"/>
  </r>
  <r>
    <x v="3"/>
  </r>
  <r>
    <x v="2"/>
  </r>
  <r>
    <x v="7"/>
  </r>
  <r>
    <x v="4"/>
  </r>
  <r>
    <x v="0"/>
  </r>
  <r>
    <x v="0"/>
  </r>
  <r>
    <x v="9"/>
  </r>
  <r>
    <x v="3"/>
  </r>
  <r>
    <x v="7"/>
  </r>
  <r>
    <x v="2"/>
  </r>
  <r>
    <x v="6"/>
  </r>
  <r>
    <x v="9"/>
  </r>
  <r>
    <x v="5"/>
  </r>
  <r>
    <x v="0"/>
  </r>
  <r>
    <x v="0"/>
  </r>
  <r>
    <x v="7"/>
  </r>
  <r>
    <x v="3"/>
  </r>
  <r>
    <x v="6"/>
  </r>
  <r>
    <x v="9"/>
  </r>
  <r>
    <x v="2"/>
  </r>
  <r>
    <x v="10"/>
  </r>
  <r>
    <x v="0"/>
  </r>
  <r>
    <x v="6"/>
  </r>
  <r>
    <x v="2"/>
  </r>
  <r>
    <x v="9"/>
  </r>
  <r>
    <x v="1"/>
  </r>
  <r>
    <x v="1"/>
  </r>
  <r>
    <x v="4"/>
  </r>
  <r>
    <x v="2"/>
  </r>
  <r>
    <x v="5"/>
  </r>
  <r>
    <x v="2"/>
  </r>
  <r>
    <x v="9"/>
  </r>
  <r>
    <x v="9"/>
  </r>
  <r>
    <x v="4"/>
  </r>
  <r>
    <x v="7"/>
  </r>
  <r>
    <x v="6"/>
  </r>
  <r>
    <x v="7"/>
  </r>
  <r>
    <x v="1"/>
  </r>
  <r>
    <x v="6"/>
  </r>
  <r>
    <x v="9"/>
  </r>
  <r>
    <x v="2"/>
  </r>
  <r>
    <x v="2"/>
  </r>
  <r>
    <x v="8"/>
  </r>
  <r>
    <x v="9"/>
  </r>
  <r>
    <x v="5"/>
  </r>
  <r>
    <x v="5"/>
  </r>
  <r>
    <x v="6"/>
  </r>
  <r>
    <x v="0"/>
  </r>
  <r>
    <x v="3"/>
  </r>
  <r>
    <x v="4"/>
  </r>
  <r>
    <x v="9"/>
  </r>
  <r>
    <x v="9"/>
  </r>
  <r>
    <x v="7"/>
  </r>
  <r>
    <x v="10"/>
  </r>
  <r>
    <x v="9"/>
  </r>
  <r>
    <x v="1"/>
  </r>
  <r>
    <x v="6"/>
  </r>
  <r>
    <x v="0"/>
  </r>
  <r>
    <x v="10"/>
  </r>
  <r>
    <x v="2"/>
  </r>
  <r>
    <x v="2"/>
  </r>
  <r>
    <x v="6"/>
  </r>
  <r>
    <x v="4"/>
  </r>
  <r>
    <x v="7"/>
  </r>
  <r>
    <x v="0"/>
  </r>
  <r>
    <x v="6"/>
  </r>
  <r>
    <x v="6"/>
  </r>
  <r>
    <x v="9"/>
  </r>
  <r>
    <x v="3"/>
  </r>
  <r>
    <x v="0"/>
  </r>
  <r>
    <x v="6"/>
  </r>
  <r>
    <x v="1"/>
  </r>
  <r>
    <x v="0"/>
  </r>
  <r>
    <x v="4"/>
  </r>
  <r>
    <x v="5"/>
  </r>
  <r>
    <x v="5"/>
  </r>
  <r>
    <x v="3"/>
  </r>
  <r>
    <x v="9"/>
  </r>
  <r>
    <x v="3"/>
  </r>
  <r>
    <x v="6"/>
  </r>
  <r>
    <x v="5"/>
  </r>
  <r>
    <x v="8"/>
  </r>
  <r>
    <x v="6"/>
  </r>
  <r>
    <x v="6"/>
  </r>
  <r>
    <x v="1"/>
  </r>
  <r>
    <x v="2"/>
  </r>
  <r>
    <x v="1"/>
  </r>
  <r>
    <x v="6"/>
  </r>
  <r>
    <x v="6"/>
  </r>
  <r>
    <x v="4"/>
  </r>
  <r>
    <x v="4"/>
  </r>
  <r>
    <x v="9"/>
  </r>
  <r>
    <x v="9"/>
  </r>
  <r>
    <x v="8"/>
  </r>
  <r>
    <x v="2"/>
  </r>
  <r>
    <x v="6"/>
  </r>
  <r>
    <x v="7"/>
  </r>
  <r>
    <x v="1"/>
  </r>
  <r>
    <x v="0"/>
  </r>
  <r>
    <x v="2"/>
  </r>
  <r>
    <x v="1"/>
  </r>
  <r>
    <x v="5"/>
  </r>
  <r>
    <x v="1"/>
  </r>
  <r>
    <x v="2"/>
  </r>
  <r>
    <x v="3"/>
  </r>
  <r>
    <x v="4"/>
  </r>
  <r>
    <x v="5"/>
  </r>
  <r>
    <x v="8"/>
  </r>
  <r>
    <x v="2"/>
  </r>
  <r>
    <x v="9"/>
  </r>
  <r>
    <x v="9"/>
  </r>
  <r>
    <x v="10"/>
  </r>
  <r>
    <x v="3"/>
  </r>
  <r>
    <x v="6"/>
  </r>
  <r>
    <x v="0"/>
  </r>
  <r>
    <x v="9"/>
  </r>
  <r>
    <x v="1"/>
  </r>
  <r>
    <x v="0"/>
  </r>
  <r>
    <x v="4"/>
  </r>
  <r>
    <x v="5"/>
  </r>
  <r>
    <x v="0"/>
  </r>
  <r>
    <x v="2"/>
  </r>
  <r>
    <x v="5"/>
  </r>
  <r>
    <x v="8"/>
  </r>
  <r>
    <x v="2"/>
  </r>
  <r>
    <x v="2"/>
  </r>
  <r>
    <x v="4"/>
  </r>
  <r>
    <x v="8"/>
  </r>
  <r>
    <x v="8"/>
  </r>
  <r>
    <x v="9"/>
  </r>
  <r>
    <x v="4"/>
  </r>
  <r>
    <x v="8"/>
  </r>
  <r>
    <x v="3"/>
  </r>
  <r>
    <x v="5"/>
  </r>
  <r>
    <x v="8"/>
  </r>
  <r>
    <x v="0"/>
  </r>
  <r>
    <x v="7"/>
  </r>
  <r>
    <x v="5"/>
  </r>
  <r>
    <x v="8"/>
  </r>
  <r>
    <x v="5"/>
  </r>
  <r>
    <x v="6"/>
  </r>
  <r>
    <x v="9"/>
  </r>
  <r>
    <x v="7"/>
  </r>
  <r>
    <x v="3"/>
  </r>
  <r>
    <x v="4"/>
  </r>
  <r>
    <x v="5"/>
  </r>
  <r>
    <x v="1"/>
  </r>
  <r>
    <x v="3"/>
  </r>
  <r>
    <x v="8"/>
  </r>
  <r>
    <x v="2"/>
  </r>
  <r>
    <x v="6"/>
  </r>
  <r>
    <x v="0"/>
  </r>
  <r>
    <x v="0"/>
  </r>
  <r>
    <x v="2"/>
  </r>
  <r>
    <x v="6"/>
  </r>
  <r>
    <x v="1"/>
  </r>
  <r>
    <x v="0"/>
  </r>
  <r>
    <x v="4"/>
  </r>
  <r>
    <x v="5"/>
  </r>
  <r>
    <x v="7"/>
  </r>
  <r>
    <x v="3"/>
  </r>
  <r>
    <x v="1"/>
  </r>
  <r>
    <x v="7"/>
  </r>
  <r>
    <x v="9"/>
  </r>
  <r>
    <x v="8"/>
  </r>
  <r>
    <x v="1"/>
  </r>
  <r>
    <x v="2"/>
  </r>
  <r>
    <x v="9"/>
  </r>
  <r>
    <x v="4"/>
  </r>
  <r>
    <x v="10"/>
  </r>
  <r>
    <x v="3"/>
  </r>
  <r>
    <x v="0"/>
  </r>
  <r>
    <x v="10"/>
  </r>
  <r>
    <x v="3"/>
  </r>
  <r>
    <x v="3"/>
  </r>
  <r>
    <x v="1"/>
  </r>
  <r>
    <x v="6"/>
  </r>
  <r>
    <x v="5"/>
  </r>
  <r>
    <x v="7"/>
  </r>
  <r>
    <x v="3"/>
  </r>
  <r>
    <x v="6"/>
  </r>
  <r>
    <x v="6"/>
  </r>
  <r>
    <x v="8"/>
  </r>
  <r>
    <x v="6"/>
  </r>
  <r>
    <x v="6"/>
  </r>
  <r>
    <x v="8"/>
  </r>
  <r>
    <x v="3"/>
  </r>
  <r>
    <x v="1"/>
  </r>
  <r>
    <x v="2"/>
  </r>
  <r>
    <x v="1"/>
  </r>
  <r>
    <x v="5"/>
  </r>
  <r>
    <x v="4"/>
  </r>
  <r>
    <x v="0"/>
  </r>
  <r>
    <x v="1"/>
  </r>
  <r>
    <x v="8"/>
  </r>
  <r>
    <x v="3"/>
  </r>
  <r>
    <x v="1"/>
  </r>
  <r>
    <x v="1"/>
  </r>
  <r>
    <x v="9"/>
  </r>
  <r>
    <x v="7"/>
  </r>
  <r>
    <x v="6"/>
  </r>
  <r>
    <x v="2"/>
  </r>
  <r>
    <x v="6"/>
  </r>
  <r>
    <x v="4"/>
  </r>
  <r>
    <x v="5"/>
  </r>
  <r>
    <x v="0"/>
  </r>
  <r>
    <x v="2"/>
  </r>
  <r>
    <x v="0"/>
  </r>
  <r>
    <x v="6"/>
  </r>
  <r>
    <x v="9"/>
  </r>
  <r>
    <x v="1"/>
  </r>
  <r>
    <x v="0"/>
  </r>
  <r>
    <x v="9"/>
  </r>
  <r>
    <x v="8"/>
  </r>
  <r>
    <x v="1"/>
  </r>
  <r>
    <x v="5"/>
  </r>
  <r>
    <x v="3"/>
  </r>
  <r>
    <x v="2"/>
  </r>
  <r>
    <x v="9"/>
  </r>
  <r>
    <x v="4"/>
  </r>
  <r>
    <x v="4"/>
  </r>
  <r>
    <x v="0"/>
  </r>
  <r>
    <x v="9"/>
  </r>
  <r>
    <x v="9"/>
  </r>
  <r>
    <x v="8"/>
  </r>
  <r>
    <x v="4"/>
  </r>
  <r>
    <x v="2"/>
  </r>
  <r>
    <x v="3"/>
  </r>
  <r>
    <x v="9"/>
  </r>
  <r>
    <x v="8"/>
  </r>
  <r>
    <x v="7"/>
  </r>
  <r>
    <x v="9"/>
  </r>
  <r>
    <x v="4"/>
  </r>
  <r>
    <x v="7"/>
  </r>
  <r>
    <x v="8"/>
  </r>
  <r>
    <x v="0"/>
  </r>
  <r>
    <x v="7"/>
  </r>
  <r>
    <x v="5"/>
  </r>
  <r>
    <x v="0"/>
  </r>
  <r>
    <x v="1"/>
  </r>
  <r>
    <x v="2"/>
  </r>
  <r>
    <x v="10"/>
  </r>
  <r>
    <x v="5"/>
  </r>
  <r>
    <x v="2"/>
  </r>
  <r>
    <x v="3"/>
  </r>
  <r>
    <x v="2"/>
  </r>
  <r>
    <x v="9"/>
  </r>
  <r>
    <x v="7"/>
  </r>
  <r>
    <x v="8"/>
  </r>
  <r>
    <x v="6"/>
  </r>
  <r>
    <x v="0"/>
  </r>
  <r>
    <x v="3"/>
  </r>
  <r>
    <x v="1"/>
  </r>
  <r>
    <x v="0"/>
  </r>
  <r>
    <x v="1"/>
  </r>
  <r>
    <x v="6"/>
  </r>
  <r>
    <x v="1"/>
  </r>
  <r>
    <x v="5"/>
  </r>
  <r>
    <x v="7"/>
  </r>
  <r>
    <x v="6"/>
  </r>
  <r>
    <x v="5"/>
  </r>
  <r>
    <x v="8"/>
  </r>
  <r>
    <x v="1"/>
  </r>
  <r>
    <x v="1"/>
  </r>
  <r>
    <x v="7"/>
  </r>
  <r>
    <x v="4"/>
  </r>
  <r>
    <x v="8"/>
  </r>
  <r>
    <x v="8"/>
  </r>
  <r>
    <x v="1"/>
  </r>
  <r>
    <x v="8"/>
  </r>
  <r>
    <x v="9"/>
  </r>
  <r>
    <x v="2"/>
  </r>
  <r>
    <x v="6"/>
  </r>
  <r>
    <x v="3"/>
  </r>
  <r>
    <x v="4"/>
  </r>
  <r>
    <x v="5"/>
  </r>
  <r>
    <x v="4"/>
  </r>
  <r>
    <x v="3"/>
  </r>
  <r>
    <x v="6"/>
  </r>
  <r>
    <x v="4"/>
  </r>
  <r>
    <x v="2"/>
  </r>
  <r>
    <x v="2"/>
  </r>
  <r>
    <x v="5"/>
  </r>
  <r>
    <x v="1"/>
  </r>
  <r>
    <x v="9"/>
  </r>
  <r>
    <x v="5"/>
  </r>
  <r>
    <x v="6"/>
  </r>
  <r>
    <x v="2"/>
  </r>
  <r>
    <x v="0"/>
  </r>
  <r>
    <x v="4"/>
  </r>
  <r>
    <x v="1"/>
  </r>
  <r>
    <x v="9"/>
  </r>
  <r>
    <x v="6"/>
  </r>
  <r>
    <x v="6"/>
  </r>
  <r>
    <x v="6"/>
  </r>
  <r>
    <x v="8"/>
  </r>
  <r>
    <x v="6"/>
  </r>
  <r>
    <x v="9"/>
  </r>
  <r>
    <x v="10"/>
  </r>
  <r>
    <x v="5"/>
  </r>
  <r>
    <x v="8"/>
  </r>
  <r>
    <x v="8"/>
  </r>
  <r>
    <x v="4"/>
  </r>
  <r>
    <x v="3"/>
  </r>
  <r>
    <x v="1"/>
  </r>
  <r>
    <x v="6"/>
  </r>
  <r>
    <x v="8"/>
  </r>
  <r>
    <x v="8"/>
  </r>
  <r>
    <x v="4"/>
  </r>
  <r>
    <x v="2"/>
  </r>
  <r>
    <x v="9"/>
  </r>
  <r>
    <x v="0"/>
  </r>
  <r>
    <x v="0"/>
  </r>
  <r>
    <x v="8"/>
  </r>
  <r>
    <x v="3"/>
  </r>
  <r>
    <x v="8"/>
  </r>
  <r>
    <x v="1"/>
  </r>
  <r>
    <x v="1"/>
  </r>
  <r>
    <x v="2"/>
  </r>
  <r>
    <x v="5"/>
  </r>
  <r>
    <x v="0"/>
  </r>
  <r>
    <x v="5"/>
  </r>
  <r>
    <x v="1"/>
  </r>
  <r>
    <x v="1"/>
  </r>
  <r>
    <x v="0"/>
  </r>
  <r>
    <x v="10"/>
  </r>
  <r>
    <x v="8"/>
  </r>
  <r>
    <x v="3"/>
  </r>
  <r>
    <x v="0"/>
  </r>
  <r>
    <x v="1"/>
  </r>
  <r>
    <x v="0"/>
  </r>
  <r>
    <x v="8"/>
  </r>
  <r>
    <x v="4"/>
  </r>
  <r>
    <x v="4"/>
  </r>
  <r>
    <x v="2"/>
  </r>
  <r>
    <x v="6"/>
  </r>
  <r>
    <x v="10"/>
  </r>
  <r>
    <x v="5"/>
  </r>
  <r>
    <x v="1"/>
  </r>
  <r>
    <x v="6"/>
  </r>
  <r>
    <x v="6"/>
  </r>
  <r>
    <x v="9"/>
  </r>
  <r>
    <x v="4"/>
  </r>
  <r>
    <x v="8"/>
  </r>
  <r>
    <x v="7"/>
  </r>
  <r>
    <x v="8"/>
  </r>
  <r>
    <x v="0"/>
  </r>
  <r>
    <x v="5"/>
  </r>
  <r>
    <x v="1"/>
  </r>
  <r>
    <x v="0"/>
  </r>
  <r>
    <x v="6"/>
  </r>
  <r>
    <x v="7"/>
  </r>
  <r>
    <x v="9"/>
  </r>
  <r>
    <x v="3"/>
  </r>
  <r>
    <x v="8"/>
  </r>
  <r>
    <x v="1"/>
  </r>
  <r>
    <x v="5"/>
  </r>
  <r>
    <x v="7"/>
  </r>
  <r>
    <x v="6"/>
  </r>
  <r>
    <x v="9"/>
  </r>
  <r>
    <x v="3"/>
  </r>
  <r>
    <x v="5"/>
  </r>
  <r>
    <x v="5"/>
  </r>
  <r>
    <x v="0"/>
  </r>
  <r>
    <x v="5"/>
  </r>
  <r>
    <x v="2"/>
  </r>
  <r>
    <x v="3"/>
  </r>
  <r>
    <x v="2"/>
  </r>
  <r>
    <x v="3"/>
  </r>
  <r>
    <x v="0"/>
  </r>
  <r>
    <x v="2"/>
  </r>
  <r>
    <x v="8"/>
  </r>
  <r>
    <x v="0"/>
  </r>
  <r>
    <x v="8"/>
  </r>
  <r>
    <x v="0"/>
  </r>
  <r>
    <x v="4"/>
  </r>
  <r>
    <x v="10"/>
  </r>
  <r>
    <x v="9"/>
  </r>
  <r>
    <x v="3"/>
  </r>
  <r>
    <x v="0"/>
  </r>
  <r>
    <x v="8"/>
  </r>
  <r>
    <x v="9"/>
  </r>
  <r>
    <x v="0"/>
  </r>
  <r>
    <x v="0"/>
  </r>
  <r>
    <x v="9"/>
  </r>
  <r>
    <x v="8"/>
  </r>
  <r>
    <x v="8"/>
  </r>
  <r>
    <x v="8"/>
  </r>
  <r>
    <x v="5"/>
  </r>
  <r>
    <x v="1"/>
  </r>
  <r>
    <x v="0"/>
  </r>
  <r>
    <x v="0"/>
  </r>
  <r>
    <x v="0"/>
  </r>
  <r>
    <x v="9"/>
  </r>
  <r>
    <x v="0"/>
  </r>
  <r>
    <x v="1"/>
  </r>
  <r>
    <x v="0"/>
  </r>
  <r>
    <x v="4"/>
  </r>
  <r>
    <x v="0"/>
  </r>
  <r>
    <x v="6"/>
  </r>
  <r>
    <x v="5"/>
  </r>
  <r>
    <x v="3"/>
  </r>
  <r>
    <x v="3"/>
  </r>
  <r>
    <x v="9"/>
  </r>
  <r>
    <x v="2"/>
  </r>
  <r>
    <x v="2"/>
  </r>
  <r>
    <x v="2"/>
  </r>
  <r>
    <x v="1"/>
  </r>
  <r>
    <x v="0"/>
  </r>
  <r>
    <x v="2"/>
  </r>
  <r>
    <x v="3"/>
  </r>
  <r>
    <x v="8"/>
  </r>
  <r>
    <x v="1"/>
  </r>
  <r>
    <x v="0"/>
  </r>
  <r>
    <x v="10"/>
  </r>
  <r>
    <x v="2"/>
  </r>
  <r>
    <x v="0"/>
  </r>
  <r>
    <x v="6"/>
  </r>
  <r>
    <x v="5"/>
  </r>
  <r>
    <x v="1"/>
  </r>
  <r>
    <x v="1"/>
  </r>
  <r>
    <x v="2"/>
  </r>
  <r>
    <x v="9"/>
  </r>
  <r>
    <x v="6"/>
  </r>
  <r>
    <x v="5"/>
  </r>
  <r>
    <x v="9"/>
  </r>
  <r>
    <x v="3"/>
  </r>
  <r>
    <x v="10"/>
  </r>
  <r>
    <x v="3"/>
  </r>
  <r>
    <x v="9"/>
  </r>
  <r>
    <x v="4"/>
  </r>
  <r>
    <x v="9"/>
  </r>
  <r>
    <x v="10"/>
  </r>
  <r>
    <x v="8"/>
  </r>
  <r>
    <x v="7"/>
  </r>
  <r>
    <x v="5"/>
  </r>
  <r>
    <x v="7"/>
  </r>
  <r>
    <x v="3"/>
  </r>
  <r>
    <x v="6"/>
  </r>
  <r>
    <x v="2"/>
  </r>
  <r>
    <x v="0"/>
  </r>
  <r>
    <x v="8"/>
  </r>
  <r>
    <x v="2"/>
  </r>
  <r>
    <x v="0"/>
  </r>
  <r>
    <x v="9"/>
  </r>
  <r>
    <x v="5"/>
  </r>
  <r>
    <x v="4"/>
  </r>
  <r>
    <x v="8"/>
  </r>
  <r>
    <x v="2"/>
  </r>
  <r>
    <x v="9"/>
  </r>
  <r>
    <x v="4"/>
  </r>
  <r>
    <x v="2"/>
  </r>
  <r>
    <x v="8"/>
  </r>
  <r>
    <x v="1"/>
  </r>
  <r>
    <x v="0"/>
  </r>
  <r>
    <x v="7"/>
  </r>
  <r>
    <x v="5"/>
  </r>
  <r>
    <x v="8"/>
  </r>
  <r>
    <x v="1"/>
  </r>
  <r>
    <x v="6"/>
  </r>
  <r>
    <x v="5"/>
  </r>
  <r>
    <x v="0"/>
  </r>
  <r>
    <x v="6"/>
  </r>
  <r>
    <x v="8"/>
  </r>
  <r>
    <x v="6"/>
  </r>
  <r>
    <x v="4"/>
  </r>
  <r>
    <x v="5"/>
  </r>
  <r>
    <x v="1"/>
  </r>
  <r>
    <x v="2"/>
  </r>
  <r>
    <x v="8"/>
  </r>
  <r>
    <x v="6"/>
  </r>
  <r>
    <x v="3"/>
  </r>
  <r>
    <x v="5"/>
  </r>
  <r>
    <x v="8"/>
  </r>
  <r>
    <x v="1"/>
  </r>
  <r>
    <x v="10"/>
  </r>
  <r>
    <x v="1"/>
  </r>
  <r>
    <x v="1"/>
  </r>
  <r>
    <x v="2"/>
  </r>
  <r>
    <x v="5"/>
  </r>
  <r>
    <x v="2"/>
  </r>
  <r>
    <x v="4"/>
  </r>
  <r>
    <x v="8"/>
  </r>
  <r>
    <x v="3"/>
  </r>
  <r>
    <x v="9"/>
  </r>
  <r>
    <x v="1"/>
  </r>
  <r>
    <x v="2"/>
  </r>
  <r>
    <x v="0"/>
  </r>
  <r>
    <x v="3"/>
  </r>
  <r>
    <x v="5"/>
  </r>
  <r>
    <x v="4"/>
  </r>
  <r>
    <x v="7"/>
  </r>
  <r>
    <x v="1"/>
  </r>
  <r>
    <x v="1"/>
  </r>
  <r>
    <x v="5"/>
  </r>
  <r>
    <x v="4"/>
  </r>
  <r>
    <x v="2"/>
  </r>
  <r>
    <x v="3"/>
  </r>
  <r>
    <x v="0"/>
  </r>
  <r>
    <x v="3"/>
  </r>
  <r>
    <x v="8"/>
  </r>
  <r>
    <x v="9"/>
  </r>
  <r>
    <x v="1"/>
  </r>
  <r>
    <x v="4"/>
  </r>
  <r>
    <x v="6"/>
  </r>
  <r>
    <x v="9"/>
  </r>
  <r>
    <x v="5"/>
  </r>
  <r>
    <x v="4"/>
  </r>
  <r>
    <x v="5"/>
  </r>
  <r>
    <x v="4"/>
  </r>
  <r>
    <x v="3"/>
  </r>
  <r>
    <x v="3"/>
  </r>
  <r>
    <x v="10"/>
  </r>
  <r>
    <x v="0"/>
  </r>
  <r>
    <x v="6"/>
  </r>
  <r>
    <x v="2"/>
  </r>
  <r>
    <x v="2"/>
  </r>
  <r>
    <x v="0"/>
  </r>
  <r>
    <x v="9"/>
  </r>
  <r>
    <x v="6"/>
  </r>
  <r>
    <x v="2"/>
  </r>
  <r>
    <x v="8"/>
  </r>
  <r>
    <x v="2"/>
  </r>
  <r>
    <x v="5"/>
  </r>
  <r>
    <x v="0"/>
  </r>
  <r>
    <x v="0"/>
  </r>
  <r>
    <x v="1"/>
  </r>
  <r>
    <x v="3"/>
  </r>
  <r>
    <x v="3"/>
  </r>
  <r>
    <x v="8"/>
  </r>
  <r>
    <x v="4"/>
  </r>
  <r>
    <x v="9"/>
  </r>
  <r>
    <x v="5"/>
  </r>
  <r>
    <x v="1"/>
  </r>
  <r>
    <x v="7"/>
  </r>
  <r>
    <x v="3"/>
  </r>
  <r>
    <x v="5"/>
  </r>
  <r>
    <x v="5"/>
  </r>
  <r>
    <x v="4"/>
  </r>
  <r>
    <x v="1"/>
  </r>
  <r>
    <x v="7"/>
  </r>
  <r>
    <x v="5"/>
  </r>
  <r>
    <x v="5"/>
  </r>
  <r>
    <x v="6"/>
  </r>
  <r>
    <x v="6"/>
  </r>
  <r>
    <x v="9"/>
  </r>
  <r>
    <x v="8"/>
  </r>
  <r>
    <x v="1"/>
  </r>
  <r>
    <x v="8"/>
  </r>
  <r>
    <x v="1"/>
  </r>
  <r>
    <x v="9"/>
  </r>
  <r>
    <x v="1"/>
  </r>
  <r>
    <x v="6"/>
  </r>
  <r>
    <x v="8"/>
  </r>
  <r>
    <x v="2"/>
  </r>
  <r>
    <x v="3"/>
  </r>
  <r>
    <x v="5"/>
  </r>
  <r>
    <x v="9"/>
  </r>
  <r>
    <x v="2"/>
  </r>
  <r>
    <x v="1"/>
  </r>
  <r>
    <x v="9"/>
  </r>
  <r>
    <x v="6"/>
  </r>
  <r>
    <x v="2"/>
  </r>
  <r>
    <x v="8"/>
  </r>
  <r>
    <x v="4"/>
  </r>
  <r>
    <x v="7"/>
  </r>
  <r>
    <x v="1"/>
  </r>
  <r>
    <x v="2"/>
  </r>
  <r>
    <x v="5"/>
  </r>
  <r>
    <x v="2"/>
  </r>
  <r>
    <x v="2"/>
  </r>
  <r>
    <x v="8"/>
  </r>
  <r>
    <x v="4"/>
  </r>
  <r>
    <x v="8"/>
  </r>
  <r>
    <x v="4"/>
  </r>
  <r>
    <x v="6"/>
  </r>
  <r>
    <x v="2"/>
  </r>
  <r>
    <x v="2"/>
  </r>
  <r>
    <x v="9"/>
  </r>
  <r>
    <x v="10"/>
  </r>
  <r>
    <x v="0"/>
  </r>
  <r>
    <x v="4"/>
  </r>
  <r>
    <x v="10"/>
  </r>
  <r>
    <x v="2"/>
  </r>
  <r>
    <x v="2"/>
  </r>
  <r>
    <x v="5"/>
  </r>
  <r>
    <x v="1"/>
  </r>
  <r>
    <x v="4"/>
  </r>
  <r>
    <x v="3"/>
  </r>
  <r>
    <x v="4"/>
  </r>
  <r>
    <x v="4"/>
  </r>
  <r>
    <x v="8"/>
  </r>
  <r>
    <x v="5"/>
  </r>
  <r>
    <x v="9"/>
  </r>
  <r>
    <x v="6"/>
  </r>
  <r>
    <x v="9"/>
  </r>
  <r>
    <x v="7"/>
  </r>
  <r>
    <x v="6"/>
  </r>
  <r>
    <x v="8"/>
  </r>
  <r>
    <x v="3"/>
  </r>
  <r>
    <x v="8"/>
  </r>
  <r>
    <x v="2"/>
  </r>
  <r>
    <x v="2"/>
  </r>
  <r>
    <x v="4"/>
  </r>
  <r>
    <x v="2"/>
  </r>
  <r>
    <x v="3"/>
  </r>
  <r>
    <x v="10"/>
  </r>
  <r>
    <x v="10"/>
  </r>
  <r>
    <x v="3"/>
  </r>
  <r>
    <x v="5"/>
  </r>
  <r>
    <x v="1"/>
  </r>
  <r>
    <x v="9"/>
  </r>
  <r>
    <x v="1"/>
  </r>
  <r>
    <x v="10"/>
  </r>
  <r>
    <x v="3"/>
  </r>
  <r>
    <x v="6"/>
  </r>
  <r>
    <x v="8"/>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0"/>
  </r>
  <r>
    <x v="3"/>
  </r>
  <r>
    <x v="4"/>
  </r>
  <r>
    <x v="0"/>
  </r>
  <r>
    <x v="5"/>
  </r>
  <r>
    <x v="6"/>
  </r>
  <r>
    <x v="7"/>
  </r>
  <r>
    <x v="8"/>
  </r>
  <r>
    <x v="0"/>
  </r>
  <r>
    <x v="0"/>
  </r>
  <r>
    <x v="0"/>
  </r>
  <r>
    <x v="0"/>
  </r>
  <r>
    <x v="9"/>
  </r>
  <r>
    <x v="10"/>
  </r>
  <r>
    <x v="0"/>
  </r>
  <r>
    <x v="0"/>
  </r>
  <r>
    <x v="0"/>
  </r>
  <r>
    <x v="0"/>
  </r>
  <r>
    <x v="0"/>
  </r>
  <r>
    <x v="0"/>
  </r>
  <r>
    <x v="0"/>
  </r>
  <r>
    <x v="0"/>
  </r>
  <r>
    <x v="0"/>
  </r>
  <r>
    <x v="11"/>
  </r>
  <r>
    <x v="0"/>
  </r>
  <r>
    <x v="12"/>
  </r>
  <r>
    <x v="13"/>
  </r>
  <r>
    <x v="0"/>
  </r>
  <r>
    <x v="14"/>
  </r>
  <r>
    <x v="15"/>
  </r>
  <r>
    <x v="0"/>
  </r>
  <r>
    <x v="0"/>
  </r>
  <r>
    <x v="16"/>
  </r>
  <r>
    <x v="17"/>
  </r>
  <r>
    <x v="18"/>
  </r>
  <r>
    <x v="0"/>
  </r>
  <r>
    <x v="19"/>
  </r>
  <r>
    <x v="0"/>
  </r>
  <r>
    <x v="20"/>
  </r>
  <r>
    <x v="21"/>
  </r>
  <r>
    <x v="22"/>
  </r>
  <r>
    <x v="23"/>
  </r>
  <r>
    <x v="24"/>
  </r>
  <r>
    <x v="25"/>
  </r>
  <r>
    <x v="26"/>
  </r>
  <r>
    <x v="27"/>
  </r>
  <r>
    <x v="28"/>
  </r>
  <r>
    <x v="29"/>
  </r>
  <r>
    <x v="30"/>
  </r>
  <r>
    <x v="0"/>
  </r>
  <r>
    <x v="31"/>
  </r>
  <r>
    <x v="32"/>
  </r>
  <r>
    <x v="33"/>
  </r>
  <r>
    <x v="34"/>
  </r>
  <r>
    <x v="35"/>
  </r>
  <r>
    <x v="0"/>
  </r>
  <r>
    <x v="36"/>
  </r>
  <r>
    <x v="37"/>
  </r>
  <r>
    <x v="38"/>
  </r>
  <r>
    <x v="39"/>
  </r>
  <r>
    <x v="40"/>
  </r>
  <r>
    <x v="41"/>
  </r>
  <r>
    <x v="42"/>
  </r>
  <r>
    <x v="43"/>
  </r>
  <r>
    <x v="44"/>
  </r>
  <r>
    <x v="45"/>
  </r>
  <r>
    <x v="46"/>
  </r>
  <r>
    <x v="47"/>
  </r>
  <r>
    <x v="0"/>
  </r>
  <r>
    <x v="48"/>
  </r>
  <r>
    <x v="49"/>
  </r>
  <r>
    <x v="0"/>
  </r>
  <r>
    <x v="50"/>
  </r>
  <r>
    <x v="0"/>
  </r>
  <r>
    <x v="0"/>
  </r>
  <r>
    <x v="51"/>
  </r>
  <r>
    <x v="52"/>
  </r>
  <r>
    <x v="53"/>
  </r>
  <r>
    <x v="0"/>
  </r>
  <r>
    <x v="0"/>
  </r>
  <r>
    <x v="54"/>
  </r>
  <r>
    <x v="0"/>
  </r>
  <r>
    <x v="0"/>
  </r>
  <r>
    <x v="55"/>
  </r>
  <r>
    <x v="0"/>
  </r>
  <r>
    <x v="0"/>
  </r>
  <r>
    <x v="56"/>
  </r>
  <r>
    <x v="0"/>
  </r>
  <r>
    <x v="57"/>
  </r>
  <r>
    <x v="0"/>
  </r>
  <r>
    <x v="0"/>
  </r>
  <r>
    <x v="0"/>
  </r>
  <r>
    <x v="58"/>
  </r>
  <r>
    <x v="59"/>
  </r>
  <r>
    <x v="60"/>
  </r>
  <r>
    <x v="0"/>
  </r>
  <r>
    <x v="0"/>
  </r>
  <r>
    <x v="0"/>
  </r>
  <r>
    <x v="0"/>
  </r>
  <r>
    <x v="61"/>
  </r>
  <r>
    <x v="0"/>
  </r>
  <r>
    <x v="0"/>
  </r>
  <r>
    <x v="62"/>
  </r>
  <r>
    <x v="63"/>
  </r>
  <r>
    <x v="64"/>
  </r>
  <r>
    <x v="65"/>
  </r>
  <r>
    <x v="66"/>
  </r>
  <r>
    <x v="67"/>
  </r>
  <r>
    <x v="68"/>
  </r>
  <r>
    <x v="69"/>
  </r>
  <r>
    <x v="70"/>
  </r>
  <r>
    <x v="71"/>
  </r>
  <r>
    <x v="72"/>
  </r>
  <r>
    <x v="73"/>
  </r>
  <r>
    <x v="0"/>
  </r>
  <r>
    <x v="74"/>
  </r>
  <r>
    <x v="75"/>
  </r>
  <r>
    <x v="76"/>
  </r>
  <r>
    <x v="77"/>
  </r>
  <r>
    <x v="0"/>
  </r>
  <r>
    <x v="78"/>
  </r>
  <r>
    <x v="0"/>
  </r>
  <r>
    <x v="79"/>
  </r>
  <r>
    <x v="0"/>
  </r>
  <r>
    <x v="80"/>
  </r>
  <r>
    <x v="0"/>
  </r>
  <r>
    <x v="81"/>
  </r>
  <r>
    <x v="0"/>
  </r>
  <r>
    <x v="82"/>
  </r>
  <r>
    <x v="83"/>
  </r>
  <r>
    <x v="0"/>
  </r>
  <r>
    <x v="84"/>
  </r>
  <r>
    <x v="85"/>
  </r>
  <r>
    <x v="86"/>
  </r>
  <r>
    <x v="87"/>
  </r>
  <r>
    <x v="88"/>
  </r>
  <r>
    <x v="89"/>
  </r>
  <r>
    <x v="90"/>
  </r>
  <r>
    <x v="0"/>
  </r>
  <r>
    <x v="91"/>
  </r>
  <r>
    <x v="0"/>
  </r>
  <r>
    <x v="92"/>
  </r>
  <r>
    <x v="93"/>
  </r>
  <r>
    <x v="94"/>
  </r>
  <r>
    <x v="95"/>
  </r>
  <r>
    <x v="96"/>
  </r>
  <r>
    <x v="0"/>
  </r>
  <r>
    <x v="0"/>
  </r>
  <r>
    <x v="0"/>
  </r>
  <r>
    <x v="0"/>
  </r>
  <r>
    <x v="97"/>
  </r>
  <r>
    <x v="0"/>
  </r>
  <r>
    <x v="0"/>
  </r>
  <r>
    <x v="0"/>
  </r>
  <r>
    <x v="0"/>
  </r>
  <r>
    <x v="98"/>
  </r>
  <r>
    <x v="99"/>
  </r>
  <r>
    <x v="100"/>
  </r>
  <r>
    <x v="0"/>
  </r>
  <r>
    <x v="101"/>
  </r>
  <r>
    <x v="0"/>
  </r>
  <r>
    <x v="102"/>
  </r>
  <r>
    <x v="103"/>
  </r>
  <r>
    <x v="104"/>
  </r>
  <r>
    <x v="105"/>
  </r>
  <r>
    <x v="0"/>
  </r>
  <r>
    <x v="106"/>
  </r>
  <r>
    <x v="107"/>
  </r>
  <r>
    <x v="108"/>
  </r>
  <r>
    <x v="109"/>
  </r>
  <r>
    <x v="110"/>
  </r>
  <r>
    <x v="0"/>
  </r>
  <r>
    <x v="111"/>
  </r>
  <r>
    <x v="0"/>
  </r>
  <r>
    <x v="112"/>
  </r>
  <r>
    <x v="113"/>
  </r>
  <r>
    <x v="114"/>
  </r>
  <r>
    <x v="115"/>
  </r>
  <r>
    <x v="0"/>
  </r>
  <r>
    <x v="116"/>
  </r>
  <r>
    <x v="0"/>
  </r>
  <r>
    <x v="0"/>
  </r>
  <r>
    <x v="0"/>
  </r>
  <r>
    <x v="117"/>
  </r>
  <r>
    <x v="0"/>
  </r>
  <r>
    <x v="0"/>
  </r>
  <r>
    <x v="118"/>
  </r>
  <r>
    <x v="119"/>
  </r>
  <r>
    <x v="120"/>
  </r>
  <r>
    <x v="0"/>
  </r>
  <r>
    <x v="121"/>
  </r>
  <r>
    <x v="122"/>
  </r>
  <r>
    <x v="123"/>
  </r>
  <r>
    <x v="0"/>
  </r>
  <r>
    <x v="124"/>
  </r>
  <r>
    <x v="0"/>
  </r>
  <r>
    <x v="125"/>
  </r>
  <r>
    <x v="126"/>
  </r>
  <r>
    <x v="127"/>
  </r>
  <r>
    <x v="0"/>
  </r>
  <r>
    <x v="128"/>
  </r>
  <r>
    <x v="129"/>
  </r>
  <r>
    <x v="0"/>
  </r>
  <r>
    <x v="130"/>
  </r>
  <r>
    <x v="131"/>
  </r>
  <r>
    <x v="0"/>
  </r>
  <r>
    <x v="132"/>
  </r>
  <r>
    <x v="133"/>
  </r>
  <r>
    <x v="0"/>
  </r>
  <r>
    <x v="0"/>
  </r>
  <r>
    <x v="134"/>
  </r>
  <r>
    <x v="135"/>
  </r>
  <r>
    <x v="136"/>
  </r>
  <r>
    <x v="137"/>
  </r>
  <r>
    <x v="0"/>
  </r>
  <r>
    <x v="138"/>
  </r>
  <r>
    <x v="0"/>
  </r>
  <r>
    <x v="139"/>
  </r>
  <r>
    <x v="0"/>
  </r>
  <r>
    <x v="0"/>
  </r>
  <r>
    <x v="0"/>
  </r>
  <r>
    <x v="140"/>
  </r>
  <r>
    <x v="141"/>
  </r>
  <r>
    <x v="0"/>
  </r>
  <r>
    <x v="142"/>
  </r>
  <r>
    <x v="143"/>
  </r>
  <r>
    <x v="144"/>
  </r>
  <r>
    <x v="0"/>
  </r>
  <r>
    <x v="0"/>
  </r>
  <r>
    <x v="0"/>
  </r>
  <r>
    <x v="145"/>
  </r>
  <r>
    <x v="146"/>
  </r>
  <r>
    <x v="147"/>
  </r>
  <r>
    <x v="0"/>
  </r>
  <r>
    <x v="148"/>
  </r>
  <r>
    <x v="0"/>
  </r>
  <r>
    <x v="149"/>
  </r>
  <r>
    <x v="0"/>
  </r>
  <r>
    <x v="150"/>
  </r>
  <r>
    <x v="151"/>
  </r>
  <r>
    <x v="152"/>
  </r>
  <r>
    <x v="0"/>
  </r>
  <r>
    <x v="153"/>
  </r>
  <r>
    <x v="154"/>
  </r>
  <r>
    <x v="0"/>
  </r>
  <r>
    <x v="155"/>
  </r>
  <r>
    <x v="156"/>
  </r>
  <r>
    <x v="157"/>
  </r>
  <r>
    <x v="0"/>
  </r>
  <r>
    <x v="0"/>
  </r>
  <r>
    <x v="158"/>
  </r>
  <r>
    <x v="0"/>
  </r>
  <r>
    <x v="0"/>
  </r>
  <r>
    <x v="0"/>
  </r>
  <r>
    <x v="159"/>
  </r>
  <r>
    <x v="160"/>
  </r>
  <r>
    <x v="161"/>
  </r>
  <r>
    <x v="162"/>
  </r>
  <r>
    <x v="163"/>
  </r>
  <r>
    <x v="164"/>
  </r>
  <r>
    <x v="165"/>
  </r>
  <r>
    <x v="166"/>
  </r>
  <r>
    <x v="167"/>
  </r>
  <r>
    <x v="0"/>
  </r>
  <r>
    <x v="0"/>
  </r>
  <r>
    <x v="0"/>
  </r>
  <r>
    <x v="168"/>
  </r>
  <r>
    <x v="0"/>
  </r>
  <r>
    <x v="169"/>
  </r>
  <r>
    <x v="170"/>
  </r>
  <r>
    <x v="0"/>
  </r>
  <r>
    <x v="171"/>
  </r>
  <r>
    <x v="0"/>
  </r>
  <r>
    <x v="0"/>
  </r>
  <r>
    <x v="0"/>
  </r>
  <r>
    <x v="172"/>
  </r>
  <r>
    <x v="0"/>
  </r>
  <r>
    <x v="0"/>
  </r>
  <r>
    <x v="0"/>
  </r>
  <r>
    <x v="173"/>
  </r>
  <r>
    <x v="174"/>
  </r>
  <r>
    <x v="175"/>
  </r>
  <r>
    <x v="176"/>
  </r>
  <r>
    <x v="177"/>
  </r>
  <r>
    <x v="178"/>
  </r>
  <r>
    <x v="179"/>
  </r>
  <r>
    <x v="0"/>
  </r>
  <r>
    <x v="180"/>
  </r>
  <r>
    <x v="181"/>
  </r>
  <r>
    <x v="0"/>
  </r>
  <r>
    <x v="182"/>
  </r>
  <r>
    <x v="0"/>
  </r>
  <r>
    <x v="183"/>
  </r>
  <r>
    <x v="184"/>
  </r>
  <r>
    <x v="0"/>
  </r>
  <r>
    <x v="185"/>
  </r>
  <r>
    <x v="0"/>
  </r>
  <r>
    <x v="0"/>
  </r>
  <r>
    <x v="186"/>
  </r>
  <r>
    <x v="0"/>
  </r>
  <r>
    <x v="0"/>
  </r>
  <r>
    <x v="187"/>
  </r>
  <r>
    <x v="188"/>
  </r>
  <r>
    <x v="0"/>
  </r>
  <r>
    <x v="189"/>
  </r>
  <r>
    <x v="190"/>
  </r>
  <r>
    <x v="191"/>
  </r>
  <r>
    <x v="0"/>
  </r>
  <r>
    <x v="192"/>
  </r>
  <r>
    <x v="0"/>
  </r>
  <r>
    <x v="193"/>
  </r>
  <r>
    <x v="194"/>
  </r>
  <r>
    <x v="0"/>
  </r>
  <r>
    <x v="195"/>
  </r>
  <r>
    <x v="0"/>
  </r>
  <r>
    <x v="0"/>
  </r>
  <r>
    <x v="196"/>
  </r>
  <r>
    <x v="197"/>
  </r>
  <r>
    <x v="198"/>
  </r>
  <r>
    <x v="199"/>
  </r>
  <r>
    <x v="0"/>
  </r>
  <r>
    <x v="0"/>
  </r>
  <r>
    <x v="200"/>
  </r>
  <r>
    <x v="0"/>
  </r>
  <r>
    <x v="201"/>
  </r>
  <r>
    <x v="202"/>
  </r>
  <r>
    <x v="203"/>
  </r>
  <r>
    <x v="0"/>
  </r>
  <r>
    <x v="204"/>
  </r>
  <r>
    <x v="205"/>
  </r>
  <r>
    <x v="206"/>
  </r>
  <r>
    <x v="207"/>
  </r>
  <r>
    <x v="208"/>
  </r>
  <r>
    <x v="209"/>
  </r>
  <r>
    <x v="0"/>
  </r>
  <r>
    <x v="210"/>
  </r>
  <r>
    <x v="211"/>
  </r>
  <r>
    <x v="212"/>
  </r>
  <r>
    <x v="213"/>
  </r>
  <r>
    <x v="0"/>
  </r>
  <r>
    <x v="0"/>
  </r>
  <r>
    <x v="0"/>
  </r>
  <r>
    <x v="0"/>
  </r>
  <r>
    <x v="214"/>
  </r>
  <r>
    <x v="215"/>
  </r>
  <r>
    <x v="216"/>
  </r>
  <r>
    <x v="0"/>
  </r>
  <r>
    <x v="217"/>
  </r>
  <r>
    <x v="218"/>
  </r>
  <r>
    <x v="219"/>
  </r>
  <r>
    <x v="0"/>
  </r>
  <r>
    <x v="220"/>
  </r>
  <r>
    <x v="0"/>
  </r>
  <r>
    <x v="221"/>
  </r>
  <r>
    <x v="222"/>
  </r>
  <r>
    <x v="223"/>
  </r>
  <r>
    <x v="0"/>
  </r>
  <r>
    <x v="0"/>
  </r>
  <r>
    <x v="224"/>
  </r>
  <r>
    <x v="225"/>
  </r>
  <r>
    <x v="226"/>
  </r>
  <r>
    <x v="0"/>
  </r>
  <r>
    <x v="0"/>
  </r>
  <r>
    <x v="227"/>
  </r>
  <r>
    <x v="228"/>
  </r>
  <r>
    <x v="229"/>
  </r>
  <r>
    <x v="230"/>
  </r>
  <r>
    <x v="231"/>
  </r>
  <r>
    <x v="232"/>
  </r>
  <r>
    <x v="233"/>
  </r>
  <r>
    <x v="234"/>
  </r>
  <r>
    <x v="235"/>
  </r>
  <r>
    <x v="0"/>
  </r>
  <r>
    <x v="236"/>
  </r>
  <r>
    <x v="237"/>
  </r>
  <r>
    <x v="238"/>
  </r>
  <r>
    <x v="0"/>
  </r>
  <r>
    <x v="0"/>
  </r>
  <r>
    <x v="239"/>
  </r>
  <r>
    <x v="240"/>
  </r>
  <r>
    <x v="241"/>
  </r>
  <r>
    <x v="242"/>
  </r>
  <r>
    <x v="0"/>
  </r>
  <r>
    <x v="0"/>
  </r>
  <r>
    <x v="0"/>
  </r>
  <r>
    <x v="0"/>
  </r>
  <r>
    <x v="243"/>
  </r>
  <r>
    <x v="244"/>
  </r>
  <r>
    <x v="245"/>
  </r>
  <r>
    <x v="246"/>
  </r>
  <r>
    <x v="0"/>
  </r>
  <r>
    <x v="247"/>
  </r>
  <r>
    <x v="248"/>
  </r>
  <r>
    <x v="249"/>
  </r>
  <r>
    <x v="250"/>
  </r>
  <r>
    <x v="0"/>
  </r>
  <r>
    <x v="251"/>
  </r>
  <r>
    <x v="252"/>
  </r>
  <r>
    <x v="253"/>
  </r>
  <r>
    <x v="0"/>
  </r>
  <r>
    <x v="254"/>
  </r>
  <r>
    <x v="0"/>
  </r>
  <r>
    <x v="0"/>
  </r>
  <r>
    <x v="255"/>
  </r>
  <r>
    <x v="0"/>
  </r>
  <r>
    <x v="256"/>
  </r>
  <r>
    <x v="257"/>
  </r>
  <r>
    <x v="0"/>
  </r>
  <r>
    <x v="0"/>
  </r>
  <r>
    <x v="258"/>
  </r>
  <r>
    <x v="259"/>
  </r>
  <r>
    <x v="0"/>
  </r>
  <r>
    <x v="0"/>
  </r>
  <r>
    <x v="260"/>
  </r>
  <r>
    <x v="261"/>
  </r>
  <r>
    <x v="0"/>
  </r>
  <r>
    <x v="0"/>
  </r>
  <r>
    <x v="262"/>
  </r>
  <r>
    <x v="0"/>
  </r>
  <r>
    <x v="263"/>
  </r>
  <r>
    <x v="0"/>
  </r>
  <r>
    <x v="0"/>
  </r>
  <r>
    <x v="264"/>
  </r>
  <r>
    <x v="265"/>
  </r>
  <r>
    <x v="266"/>
  </r>
  <r>
    <x v="267"/>
  </r>
  <r>
    <x v="268"/>
  </r>
  <r>
    <x v="269"/>
  </r>
  <r>
    <x v="270"/>
  </r>
  <r>
    <x v="271"/>
  </r>
  <r>
    <x v="272"/>
  </r>
  <r>
    <x v="0"/>
  </r>
  <r>
    <x v="273"/>
  </r>
  <r>
    <x v="274"/>
  </r>
  <r>
    <x v="275"/>
  </r>
  <r>
    <x v="276"/>
  </r>
  <r>
    <x v="277"/>
  </r>
  <r>
    <x v="0"/>
  </r>
  <r>
    <x v="0"/>
  </r>
  <r>
    <x v="278"/>
  </r>
  <r>
    <x v="279"/>
  </r>
  <r>
    <x v="280"/>
  </r>
  <r>
    <x v="281"/>
  </r>
  <r>
    <x v="0"/>
  </r>
  <r>
    <x v="282"/>
  </r>
  <r>
    <x v="283"/>
  </r>
  <r>
    <x v="284"/>
  </r>
  <r>
    <x v="285"/>
  </r>
  <r>
    <x v="0"/>
  </r>
  <r>
    <x v="286"/>
  </r>
  <r>
    <x v="287"/>
  </r>
  <r>
    <x v="288"/>
  </r>
  <r>
    <x v="0"/>
  </r>
  <r>
    <x v="0"/>
  </r>
  <r>
    <x v="0"/>
  </r>
  <r>
    <x v="289"/>
  </r>
  <r>
    <x v="0"/>
  </r>
  <r>
    <x v="290"/>
  </r>
  <r>
    <x v="0"/>
  </r>
  <r>
    <x v="291"/>
  </r>
  <r>
    <x v="292"/>
  </r>
  <r>
    <x v="0"/>
  </r>
  <r>
    <x v="293"/>
  </r>
  <r>
    <x v="0"/>
  </r>
  <r>
    <x v="294"/>
  </r>
  <r>
    <x v="0"/>
  </r>
  <r>
    <x v="0"/>
  </r>
  <r>
    <x v="295"/>
  </r>
  <r>
    <x v="296"/>
  </r>
  <r>
    <x v="297"/>
  </r>
  <r>
    <x v="0"/>
  </r>
  <r>
    <x v="0"/>
  </r>
  <r>
    <x v="298"/>
  </r>
  <r>
    <x v="299"/>
  </r>
  <r>
    <x v="300"/>
  </r>
  <r>
    <x v="0"/>
  </r>
  <r>
    <x v="301"/>
  </r>
  <r>
    <x v="302"/>
  </r>
  <r>
    <x v="0"/>
  </r>
  <r>
    <x v="0"/>
  </r>
  <r>
    <x v="303"/>
  </r>
  <r>
    <x v="0"/>
  </r>
  <r>
    <x v="304"/>
  </r>
  <r>
    <x v="0"/>
  </r>
  <r>
    <x v="305"/>
  </r>
  <r>
    <x v="0"/>
  </r>
  <r>
    <x v="306"/>
  </r>
  <r>
    <x v="307"/>
  </r>
  <r>
    <x v="308"/>
  </r>
  <r>
    <x v="309"/>
  </r>
  <r>
    <x v="0"/>
  </r>
  <r>
    <x v="310"/>
  </r>
  <r>
    <x v="311"/>
  </r>
  <r>
    <x v="312"/>
  </r>
  <r>
    <x v="313"/>
  </r>
  <r>
    <x v="314"/>
  </r>
  <r>
    <x v="0"/>
  </r>
  <r>
    <x v="0"/>
  </r>
  <r>
    <x v="0"/>
  </r>
  <r>
    <x v="315"/>
  </r>
  <r>
    <x v="316"/>
  </r>
  <r>
    <x v="0"/>
  </r>
  <r>
    <x v="0"/>
  </r>
  <r>
    <x v="317"/>
  </r>
  <r>
    <x v="318"/>
  </r>
  <r>
    <x v="0"/>
  </r>
  <r>
    <x v="0"/>
  </r>
  <r>
    <x v="319"/>
  </r>
  <r>
    <x v="320"/>
  </r>
  <r>
    <x v="0"/>
  </r>
  <r>
    <x v="321"/>
  </r>
  <r>
    <x v="322"/>
  </r>
  <r>
    <x v="0"/>
  </r>
  <r>
    <x v="0"/>
  </r>
  <r>
    <x v="323"/>
  </r>
  <r>
    <x v="324"/>
  </r>
  <r>
    <x v="325"/>
  </r>
  <r>
    <x v="326"/>
  </r>
  <r>
    <x v="327"/>
  </r>
  <r>
    <x v="328"/>
  </r>
  <r>
    <x v="329"/>
  </r>
  <r>
    <x v="330"/>
  </r>
  <r>
    <x v="0"/>
  </r>
  <r>
    <x v="0"/>
  </r>
  <r>
    <x v="0"/>
  </r>
  <r>
    <x v="331"/>
  </r>
  <r>
    <x v="332"/>
  </r>
  <r>
    <x v="333"/>
  </r>
  <r>
    <x v="334"/>
  </r>
  <r>
    <x v="335"/>
  </r>
  <r>
    <x v="336"/>
  </r>
  <r>
    <x v="337"/>
  </r>
  <r>
    <x v="0"/>
  </r>
  <r>
    <x v="338"/>
  </r>
  <r>
    <x v="0"/>
  </r>
  <r>
    <x v="339"/>
  </r>
  <r>
    <x v="340"/>
  </r>
  <r>
    <x v="341"/>
  </r>
  <r>
    <x v="0"/>
  </r>
  <r>
    <x v="342"/>
  </r>
  <r>
    <x v="343"/>
  </r>
  <r>
    <x v="0"/>
  </r>
  <r>
    <x v="344"/>
  </r>
  <r>
    <x v="0"/>
  </r>
  <r>
    <x v="345"/>
  </r>
  <r>
    <x v="346"/>
  </r>
  <r>
    <x v="0"/>
  </r>
  <r>
    <x v="347"/>
  </r>
  <r>
    <x v="348"/>
  </r>
  <r>
    <x v="349"/>
  </r>
  <r>
    <x v="0"/>
  </r>
  <r>
    <x v="350"/>
  </r>
  <r>
    <x v="351"/>
  </r>
  <r>
    <x v="352"/>
  </r>
  <r>
    <x v="353"/>
  </r>
  <r>
    <x v="0"/>
  </r>
  <r>
    <x v="0"/>
  </r>
  <r>
    <x v="354"/>
  </r>
  <r>
    <x v="355"/>
  </r>
  <r>
    <x v="356"/>
  </r>
  <r>
    <x v="0"/>
  </r>
  <r>
    <x v="357"/>
  </r>
  <r>
    <x v="0"/>
  </r>
  <r>
    <x v="0"/>
  </r>
  <r>
    <x v="358"/>
  </r>
  <r>
    <x v="359"/>
  </r>
  <r>
    <x v="0"/>
  </r>
  <r>
    <x v="360"/>
  </r>
  <r>
    <x v="0"/>
  </r>
  <r>
    <x v="361"/>
  </r>
  <r>
    <x v="0"/>
  </r>
  <r>
    <x v="362"/>
  </r>
  <r>
    <x v="0"/>
  </r>
  <r>
    <x v="363"/>
  </r>
  <r>
    <x v="364"/>
  </r>
  <r>
    <x v="0"/>
  </r>
  <r>
    <x v="0"/>
  </r>
  <r>
    <x v="0"/>
  </r>
  <r>
    <x v="365"/>
  </r>
  <r>
    <x v="0"/>
  </r>
  <r>
    <x v="366"/>
  </r>
  <r>
    <x v="367"/>
  </r>
  <r>
    <x v="368"/>
  </r>
  <r>
    <x v="369"/>
  </r>
  <r>
    <x v="0"/>
  </r>
  <r>
    <x v="0"/>
  </r>
  <r>
    <x v="370"/>
  </r>
  <r>
    <x v="371"/>
  </r>
  <r>
    <x v="372"/>
  </r>
  <r>
    <x v="373"/>
  </r>
  <r>
    <x v="374"/>
  </r>
  <r>
    <x v="375"/>
  </r>
  <r>
    <x v="376"/>
  </r>
  <r>
    <x v="0"/>
  </r>
  <r>
    <x v="377"/>
  </r>
  <r>
    <x v="378"/>
  </r>
  <r>
    <x v="379"/>
  </r>
  <r>
    <x v="0"/>
  </r>
  <r>
    <x v="380"/>
  </r>
  <r>
    <x v="0"/>
  </r>
  <r>
    <x v="0"/>
  </r>
  <r>
    <x v="381"/>
  </r>
  <r>
    <x v="0"/>
  </r>
  <r>
    <x v="0"/>
  </r>
  <r>
    <x v="0"/>
  </r>
  <r>
    <x v="0"/>
  </r>
  <r>
    <x v="382"/>
  </r>
  <r>
    <x v="383"/>
  </r>
  <r>
    <x v="0"/>
  </r>
  <r>
    <x v="384"/>
  </r>
  <r>
    <x v="385"/>
  </r>
  <r>
    <x v="386"/>
  </r>
  <r>
    <x v="0"/>
  </r>
  <r>
    <x v="387"/>
  </r>
  <r>
    <x v="388"/>
  </r>
  <r>
    <x v="389"/>
  </r>
  <r>
    <x v="0"/>
  </r>
  <r>
    <x v="390"/>
  </r>
  <r>
    <x v="391"/>
  </r>
  <r>
    <x v="392"/>
  </r>
  <r>
    <x v="393"/>
  </r>
  <r>
    <x v="394"/>
  </r>
  <r>
    <x v="395"/>
  </r>
  <r>
    <x v="396"/>
  </r>
  <r>
    <x v="397"/>
  </r>
  <r>
    <x v="0"/>
  </r>
  <r>
    <x v="398"/>
  </r>
  <r>
    <x v="0"/>
  </r>
  <r>
    <x v="399"/>
  </r>
  <r>
    <x v="400"/>
  </r>
  <r>
    <x v="401"/>
  </r>
  <r>
    <x v="402"/>
  </r>
  <r>
    <x v="0"/>
  </r>
  <r>
    <x v="0"/>
  </r>
  <r>
    <x v="403"/>
  </r>
  <r>
    <x v="404"/>
  </r>
  <r>
    <x v="405"/>
  </r>
  <r>
    <x v="406"/>
  </r>
  <r>
    <x v="407"/>
  </r>
  <r>
    <x v="408"/>
  </r>
  <r>
    <x v="409"/>
  </r>
  <r>
    <x v="410"/>
  </r>
  <r>
    <x v="411"/>
  </r>
  <r>
    <x v="0"/>
  </r>
  <r>
    <x v="412"/>
  </r>
  <r>
    <x v="0"/>
  </r>
  <r>
    <x v="0"/>
  </r>
  <r>
    <x v="0"/>
  </r>
  <r>
    <x v="0"/>
  </r>
  <r>
    <x v="413"/>
  </r>
  <r>
    <x v="414"/>
  </r>
  <r>
    <x v="415"/>
  </r>
  <r>
    <x v="416"/>
  </r>
  <r>
    <x v="417"/>
  </r>
  <r>
    <x v="418"/>
  </r>
  <r>
    <x v="419"/>
  </r>
  <r>
    <x v="0"/>
  </r>
  <r>
    <x v="420"/>
  </r>
  <r>
    <x v="421"/>
  </r>
  <r>
    <x v="0"/>
  </r>
  <r>
    <x v="0"/>
  </r>
  <r>
    <x v="0"/>
  </r>
  <r>
    <x v="0"/>
  </r>
  <r>
    <x v="422"/>
  </r>
  <r>
    <x v="0"/>
  </r>
  <r>
    <x v="423"/>
  </r>
  <r>
    <x v="424"/>
  </r>
  <r>
    <x v="425"/>
  </r>
  <r>
    <x v="0"/>
  </r>
  <r>
    <x v="0"/>
  </r>
  <r>
    <x v="426"/>
  </r>
  <r>
    <x v="0"/>
  </r>
  <r>
    <x v="0"/>
  </r>
  <r>
    <x v="427"/>
  </r>
  <r>
    <x v="428"/>
  </r>
  <r>
    <x v="0"/>
  </r>
  <r>
    <x v="0"/>
  </r>
  <r>
    <x v="429"/>
  </r>
  <r>
    <x v="430"/>
  </r>
  <r>
    <x v="431"/>
  </r>
  <r>
    <x v="432"/>
  </r>
  <r>
    <x v="433"/>
  </r>
  <r>
    <x v="434"/>
  </r>
  <r>
    <x v="435"/>
  </r>
  <r>
    <x v="436"/>
  </r>
  <r>
    <x v="437"/>
  </r>
  <r>
    <x v="438"/>
  </r>
  <r>
    <x v="439"/>
  </r>
  <r>
    <x v="440"/>
  </r>
  <r>
    <x v="441"/>
  </r>
  <r>
    <x v="0"/>
  </r>
  <r>
    <x v="442"/>
  </r>
  <r>
    <x v="0"/>
  </r>
  <r>
    <x v="443"/>
  </r>
  <r>
    <x v="444"/>
  </r>
  <r>
    <x v="0"/>
  </r>
  <r>
    <x v="445"/>
  </r>
  <r>
    <x v="0"/>
  </r>
  <r>
    <x v="446"/>
  </r>
  <r>
    <x v="447"/>
  </r>
  <r>
    <x v="0"/>
  </r>
  <r>
    <x v="448"/>
  </r>
  <r>
    <x v="449"/>
  </r>
  <r>
    <x v="450"/>
  </r>
  <r>
    <x v="0"/>
  </r>
  <r>
    <x v="0"/>
  </r>
  <r>
    <x v="451"/>
  </r>
  <r>
    <x v="452"/>
  </r>
  <r>
    <x v="453"/>
  </r>
  <r>
    <x v="454"/>
  </r>
  <r>
    <x v="455"/>
  </r>
  <r>
    <x v="456"/>
  </r>
  <r>
    <x v="0"/>
  </r>
  <r>
    <x v="457"/>
  </r>
  <r>
    <x v="0"/>
  </r>
  <r>
    <x v="0"/>
  </r>
  <r>
    <x v="0"/>
  </r>
  <r>
    <x v="458"/>
  </r>
  <r>
    <x v="459"/>
  </r>
  <r>
    <x v="0"/>
  </r>
  <r>
    <x v="460"/>
  </r>
  <r>
    <x v="461"/>
  </r>
  <r>
    <x v="462"/>
  </r>
  <r>
    <x v="0"/>
  </r>
  <r>
    <x v="0"/>
  </r>
  <r>
    <x v="463"/>
  </r>
  <r>
    <x v="0"/>
  </r>
  <r>
    <x v="464"/>
  </r>
  <r>
    <x v="0"/>
  </r>
  <r>
    <x v="465"/>
  </r>
  <r>
    <x v="466"/>
  </r>
  <r>
    <x v="467"/>
  </r>
  <r>
    <x v="0"/>
  </r>
  <r>
    <x v="468"/>
  </r>
  <r>
    <x v="469"/>
  </r>
  <r>
    <x v="0"/>
  </r>
  <r>
    <x v="470"/>
  </r>
  <r>
    <x v="471"/>
  </r>
  <r>
    <x v="472"/>
  </r>
  <r>
    <x v="473"/>
  </r>
  <r>
    <x v="474"/>
  </r>
  <r>
    <x v="0"/>
  </r>
  <r>
    <x v="0"/>
  </r>
  <r>
    <x v="475"/>
  </r>
  <r>
    <x v="476"/>
  </r>
  <r>
    <x v="477"/>
  </r>
  <r>
    <x v="478"/>
  </r>
  <r>
    <x v="0"/>
  </r>
  <r>
    <x v="479"/>
  </r>
  <r>
    <x v="480"/>
  </r>
  <r>
    <x v="481"/>
  </r>
  <r>
    <x v="482"/>
  </r>
  <r>
    <x v="483"/>
  </r>
  <r>
    <x v="484"/>
  </r>
  <r>
    <x v="0"/>
  </r>
  <r>
    <x v="485"/>
  </r>
  <r>
    <x v="486"/>
  </r>
  <r>
    <x v="487"/>
  </r>
  <r>
    <x v="488"/>
  </r>
  <r>
    <x v="489"/>
  </r>
  <r>
    <x v="490"/>
  </r>
  <r>
    <x v="491"/>
  </r>
  <r>
    <x v="492"/>
  </r>
  <r>
    <x v="0"/>
  </r>
  <r>
    <x v="493"/>
  </r>
  <r>
    <x v="494"/>
  </r>
  <r>
    <x v="495"/>
  </r>
  <r>
    <x v="496"/>
  </r>
  <r>
    <x v="497"/>
  </r>
  <r>
    <x v="0"/>
  </r>
  <r>
    <x v="498"/>
  </r>
  <r>
    <x v="499"/>
  </r>
  <r>
    <x v="500"/>
  </r>
  <r>
    <x v="501"/>
  </r>
  <r>
    <x v="502"/>
  </r>
  <r>
    <x v="0"/>
  </r>
  <r>
    <x v="503"/>
  </r>
  <r>
    <x v="0"/>
  </r>
  <r>
    <x v="504"/>
  </r>
  <r>
    <x v="0"/>
  </r>
  <r>
    <x v="0"/>
  </r>
  <r>
    <x v="505"/>
  </r>
  <r>
    <x v="506"/>
  </r>
  <r>
    <x v="0"/>
  </r>
  <r>
    <x v="507"/>
  </r>
  <r>
    <x v="0"/>
  </r>
  <r>
    <x v="508"/>
  </r>
  <r>
    <x v="509"/>
  </r>
  <r>
    <x v="0"/>
  </r>
  <r>
    <x v="510"/>
  </r>
  <r>
    <x v="511"/>
  </r>
  <r>
    <x v="0"/>
  </r>
  <r>
    <x v="512"/>
  </r>
  <r>
    <x v="513"/>
  </r>
  <r>
    <x v="514"/>
  </r>
  <r>
    <x v="515"/>
  </r>
  <r>
    <x v="516"/>
  </r>
  <r>
    <x v="0"/>
  </r>
  <r>
    <x v="517"/>
  </r>
  <r>
    <x v="518"/>
  </r>
  <r>
    <x v="0"/>
  </r>
  <r>
    <x v="519"/>
  </r>
  <r>
    <x v="0"/>
  </r>
  <r>
    <x v="0"/>
  </r>
  <r>
    <x v="0"/>
  </r>
  <r>
    <x v="520"/>
  </r>
  <r>
    <x v="521"/>
  </r>
  <r>
    <x v="0"/>
  </r>
  <r>
    <x v="522"/>
  </r>
  <r>
    <x v="0"/>
  </r>
  <r>
    <x v="523"/>
  </r>
  <r>
    <x v="0"/>
  </r>
  <r>
    <x v="524"/>
  </r>
  <r>
    <x v="0"/>
  </r>
  <r>
    <x v="525"/>
  </r>
  <r>
    <x v="526"/>
  </r>
  <r>
    <x v="527"/>
  </r>
  <r>
    <x v="528"/>
  </r>
  <r>
    <x v="529"/>
  </r>
  <r>
    <x v="0"/>
  </r>
  <r>
    <x v="530"/>
  </r>
  <r>
    <x v="0"/>
  </r>
  <r>
    <x v="531"/>
  </r>
  <r>
    <x v="0"/>
  </r>
  <r>
    <x v="0"/>
  </r>
  <r>
    <x v="532"/>
  </r>
  <r>
    <x v="0"/>
  </r>
  <r>
    <x v="0"/>
  </r>
  <r>
    <x v="0"/>
  </r>
  <r>
    <x v="533"/>
  </r>
  <r>
    <x v="534"/>
  </r>
  <r>
    <x v="0"/>
  </r>
  <r>
    <x v="535"/>
  </r>
  <r>
    <x v="0"/>
  </r>
  <r>
    <x v="536"/>
  </r>
  <r>
    <x v="0"/>
  </r>
  <r>
    <x v="537"/>
  </r>
  <r>
    <x v="538"/>
  </r>
  <r>
    <x v="539"/>
  </r>
  <r>
    <x v="540"/>
  </r>
  <r>
    <x v="0"/>
  </r>
  <r>
    <x v="541"/>
  </r>
  <r>
    <x v="542"/>
  </r>
  <r>
    <x v="543"/>
  </r>
  <r>
    <x v="0"/>
  </r>
  <r>
    <x v="544"/>
  </r>
  <r>
    <x v="545"/>
  </r>
  <r>
    <x v="546"/>
  </r>
  <r>
    <x v="547"/>
  </r>
  <r>
    <x v="548"/>
  </r>
  <r>
    <x v="0"/>
  </r>
  <r>
    <x v="0"/>
  </r>
  <r>
    <x v="0"/>
  </r>
  <r>
    <x v="549"/>
  </r>
  <r>
    <x v="550"/>
  </r>
  <r>
    <x v="551"/>
  </r>
  <r>
    <x v="0"/>
  </r>
  <r>
    <x v="552"/>
  </r>
  <r>
    <x v="553"/>
  </r>
  <r>
    <x v="554"/>
  </r>
  <r>
    <x v="0"/>
  </r>
  <r>
    <x v="0"/>
  </r>
  <r>
    <x v="555"/>
  </r>
  <r>
    <x v="556"/>
  </r>
  <r>
    <x v="557"/>
  </r>
  <r>
    <x v="558"/>
  </r>
  <r>
    <x v="0"/>
  </r>
  <r>
    <x v="0"/>
  </r>
  <r>
    <x v="559"/>
  </r>
  <r>
    <x v="560"/>
  </r>
  <r>
    <x v="0"/>
  </r>
  <r>
    <x v="561"/>
  </r>
  <r>
    <x v="562"/>
  </r>
  <r>
    <x v="563"/>
  </r>
  <r>
    <x v="0"/>
  </r>
  <r>
    <x v="564"/>
  </r>
  <r>
    <x v="565"/>
  </r>
  <r>
    <x v="0"/>
  </r>
  <r>
    <x v="0"/>
  </r>
  <r>
    <x v="566"/>
  </r>
  <r>
    <x v="567"/>
  </r>
  <r>
    <x v="568"/>
  </r>
  <r>
    <x v="0"/>
  </r>
  <r>
    <x v="569"/>
  </r>
  <r>
    <x v="0"/>
  </r>
  <r>
    <x v="570"/>
  </r>
  <r>
    <x v="571"/>
  </r>
  <r>
    <x v="572"/>
  </r>
  <r>
    <x v="573"/>
  </r>
  <r>
    <x v="0"/>
  </r>
  <r>
    <x v="0"/>
  </r>
  <r>
    <x v="574"/>
  </r>
  <r>
    <x v="575"/>
  </r>
  <r>
    <x v="0"/>
  </r>
  <r>
    <x v="0"/>
  </r>
  <r>
    <x v="576"/>
  </r>
  <r>
    <x v="577"/>
  </r>
  <r>
    <x v="578"/>
  </r>
  <r>
    <x v="579"/>
  </r>
  <r>
    <x v="580"/>
  </r>
  <r>
    <x v="581"/>
  </r>
  <r>
    <x v="0"/>
  </r>
  <r>
    <x v="0"/>
  </r>
  <r>
    <x v="582"/>
  </r>
  <r>
    <x v="583"/>
  </r>
  <r>
    <x v="584"/>
  </r>
  <r>
    <x v="0"/>
  </r>
  <r>
    <x v="585"/>
  </r>
  <r>
    <x v="586"/>
  </r>
  <r>
    <x v="0"/>
  </r>
  <r>
    <x v="587"/>
  </r>
  <r>
    <x v="588"/>
  </r>
  <r>
    <x v="0"/>
  </r>
  <r>
    <x v="0"/>
  </r>
  <r>
    <x v="589"/>
  </r>
  <r>
    <x v="0"/>
  </r>
  <r>
    <x v="0"/>
  </r>
  <r>
    <x v="0"/>
  </r>
  <r>
    <x v="0"/>
  </r>
  <r>
    <x v="0"/>
  </r>
  <r>
    <x v="590"/>
  </r>
  <r>
    <x v="591"/>
  </r>
  <r>
    <x v="592"/>
  </r>
  <r>
    <x v="0"/>
  </r>
  <r>
    <x v="593"/>
  </r>
  <r>
    <x v="594"/>
  </r>
  <r>
    <x v="595"/>
  </r>
  <r>
    <x v="596"/>
  </r>
  <r>
    <x v="597"/>
  </r>
  <r>
    <x v="598"/>
  </r>
  <r>
    <x v="0"/>
  </r>
  <r>
    <x v="0"/>
  </r>
  <r>
    <x v="0"/>
  </r>
  <r>
    <x v="599"/>
  </r>
  <r>
    <x v="600"/>
  </r>
  <r>
    <x v="0"/>
  </r>
  <r>
    <x v="601"/>
  </r>
  <r>
    <x v="602"/>
  </r>
  <r>
    <x v="0"/>
  </r>
  <r>
    <x v="0"/>
  </r>
  <r>
    <x v="603"/>
  </r>
  <r>
    <x v="604"/>
  </r>
  <r>
    <x v="605"/>
  </r>
  <r>
    <x v="0"/>
  </r>
  <r>
    <x v="606"/>
  </r>
  <r>
    <x v="607"/>
  </r>
  <r>
    <x v="608"/>
  </r>
  <r>
    <x v="609"/>
  </r>
  <r>
    <x v="610"/>
  </r>
  <r>
    <x v="611"/>
  </r>
  <r>
    <x v="612"/>
  </r>
  <r>
    <x v="613"/>
  </r>
  <r>
    <x v="614"/>
  </r>
  <r>
    <x v="0"/>
  </r>
  <r>
    <x v="0"/>
  </r>
  <r>
    <x v="615"/>
  </r>
  <r>
    <x v="616"/>
  </r>
  <r>
    <x v="617"/>
  </r>
  <r>
    <x v="618"/>
  </r>
  <r>
    <x v="619"/>
  </r>
  <r>
    <x v="620"/>
  </r>
  <r>
    <x v="621"/>
  </r>
  <r>
    <x v="622"/>
  </r>
  <r>
    <x v="623"/>
  </r>
  <r>
    <x v="0"/>
  </r>
  <r>
    <x v="624"/>
  </r>
  <r>
    <x v="625"/>
  </r>
  <r>
    <x v="626"/>
  </r>
  <r>
    <x v="0"/>
  </r>
  <r>
    <x v="627"/>
  </r>
  <r>
    <x v="628"/>
  </r>
  <r>
    <x v="629"/>
  </r>
  <r>
    <x v="630"/>
  </r>
  <r>
    <x v="631"/>
  </r>
  <r>
    <x v="0"/>
  </r>
  <r>
    <x v="632"/>
  </r>
  <r>
    <x v="0"/>
  </r>
  <r>
    <x v="633"/>
  </r>
  <r>
    <x v="634"/>
  </r>
  <r>
    <x v="0"/>
  </r>
  <r>
    <x v="635"/>
  </r>
  <r>
    <x v="636"/>
  </r>
  <r>
    <x v="637"/>
  </r>
  <r>
    <x v="638"/>
  </r>
  <r>
    <x v="639"/>
  </r>
  <r>
    <x v="640"/>
  </r>
  <r>
    <x v="641"/>
  </r>
  <r>
    <x v="642"/>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0"/>
  </r>
  <r>
    <x v="1"/>
  </r>
  <r>
    <x v="2"/>
  </r>
  <r>
    <x v="0"/>
  </r>
  <r>
    <x v="2"/>
  </r>
  <r>
    <x v="2"/>
  </r>
  <r>
    <x v="3"/>
  </r>
  <r>
    <x v="2"/>
  </r>
  <r>
    <x v="0"/>
  </r>
  <r>
    <x v="2"/>
  </r>
  <r>
    <x v="2"/>
  </r>
  <r>
    <x v="2"/>
  </r>
  <r>
    <x v="2"/>
  </r>
  <r>
    <x v="2"/>
  </r>
  <r>
    <x v="2"/>
  </r>
  <r>
    <x v="0"/>
  </r>
  <r>
    <x v="2"/>
  </r>
  <r>
    <x v="0"/>
  </r>
  <r>
    <x v="2"/>
  </r>
  <r>
    <x v="2"/>
  </r>
  <r>
    <x v="2"/>
  </r>
  <r>
    <x v="0"/>
  </r>
  <r>
    <x v="2"/>
  </r>
  <r>
    <x v="0"/>
  </r>
  <r>
    <x v="2"/>
  </r>
  <r>
    <x v="0"/>
  </r>
  <r>
    <x v="2"/>
  </r>
  <r>
    <x v="0"/>
  </r>
  <r>
    <x v="2"/>
  </r>
  <r>
    <x v="1"/>
  </r>
  <r>
    <x v="0"/>
  </r>
  <r>
    <x v="2"/>
  </r>
  <r>
    <x v="2"/>
  </r>
  <r>
    <x v="2"/>
  </r>
  <r>
    <x v="0"/>
  </r>
  <r>
    <x v="0"/>
  </r>
  <r>
    <x v="0"/>
  </r>
  <r>
    <x v="0"/>
  </r>
  <r>
    <x v="2"/>
  </r>
  <r>
    <x v="0"/>
  </r>
  <r>
    <x v="0"/>
  </r>
  <r>
    <x v="0"/>
  </r>
  <r>
    <x v="0"/>
  </r>
  <r>
    <x v="0"/>
  </r>
  <r>
    <x v="2"/>
  </r>
  <r>
    <x v="0"/>
  </r>
  <r>
    <x v="0"/>
  </r>
  <r>
    <x v="0"/>
  </r>
  <r>
    <x v="2"/>
  </r>
  <r>
    <x v="2"/>
  </r>
  <r>
    <x v="2"/>
  </r>
  <r>
    <x v="2"/>
  </r>
  <r>
    <x v="0"/>
  </r>
  <r>
    <x v="0"/>
  </r>
  <r>
    <x v="0"/>
  </r>
  <r>
    <x v="0"/>
  </r>
  <r>
    <x v="0"/>
  </r>
  <r>
    <x v="0"/>
  </r>
  <r>
    <x v="0"/>
  </r>
  <r>
    <x v="0"/>
  </r>
  <r>
    <x v="2"/>
  </r>
  <r>
    <x v="2"/>
  </r>
  <r>
    <x v="0"/>
  </r>
  <r>
    <x v="0"/>
  </r>
  <r>
    <x v="2"/>
  </r>
  <r>
    <x v="0"/>
  </r>
  <r>
    <x v="2"/>
  </r>
  <r>
    <x v="2"/>
  </r>
  <r>
    <x v="0"/>
  </r>
  <r>
    <x v="3"/>
  </r>
  <r>
    <x v="0"/>
  </r>
  <r>
    <x v="0"/>
  </r>
  <r>
    <x v="2"/>
  </r>
  <r>
    <x v="2"/>
  </r>
  <r>
    <x v="2"/>
  </r>
  <r>
    <x v="2"/>
  </r>
  <r>
    <x v="0"/>
  </r>
  <r>
    <x v="0"/>
  </r>
  <r>
    <x v="2"/>
  </r>
  <r>
    <x v="2"/>
  </r>
  <r>
    <x v="0"/>
  </r>
  <r>
    <x v="2"/>
  </r>
  <r>
    <x v="0"/>
  </r>
  <r>
    <x v="2"/>
  </r>
  <r>
    <x v="2"/>
  </r>
  <r>
    <x v="0"/>
  </r>
  <r>
    <x v="2"/>
  </r>
  <r>
    <x v="1"/>
  </r>
  <r>
    <x v="2"/>
  </r>
  <r>
    <x v="1"/>
  </r>
  <r>
    <x v="2"/>
  </r>
  <r>
    <x v="2"/>
  </r>
  <r>
    <x v="2"/>
  </r>
  <r>
    <x v="2"/>
  </r>
  <r>
    <x v="0"/>
  </r>
  <r>
    <x v="0"/>
  </r>
  <r>
    <x v="2"/>
  </r>
  <r>
    <x v="2"/>
  </r>
  <r>
    <x v="2"/>
  </r>
  <r>
    <x v="0"/>
  </r>
  <r>
    <x v="2"/>
  </r>
  <r>
    <x v="0"/>
  </r>
  <r>
    <x v="2"/>
  </r>
  <r>
    <x v="0"/>
  </r>
  <r>
    <x v="2"/>
  </r>
  <r>
    <x v="0"/>
  </r>
  <r>
    <x v="0"/>
  </r>
  <r>
    <x v="0"/>
  </r>
  <r>
    <x v="0"/>
  </r>
  <r>
    <x v="0"/>
  </r>
  <r>
    <x v="2"/>
  </r>
  <r>
    <x v="0"/>
  </r>
  <r>
    <x v="0"/>
  </r>
  <r>
    <x v="2"/>
  </r>
  <r>
    <x v="2"/>
  </r>
  <r>
    <x v="0"/>
  </r>
  <r>
    <x v="2"/>
  </r>
  <r>
    <x v="0"/>
  </r>
  <r>
    <x v="2"/>
  </r>
  <r>
    <x v="2"/>
  </r>
  <r>
    <x v="0"/>
  </r>
  <r>
    <x v="2"/>
  </r>
  <r>
    <x v="0"/>
  </r>
  <r>
    <x v="0"/>
  </r>
  <r>
    <x v="0"/>
  </r>
  <r>
    <x v="0"/>
  </r>
  <r>
    <x v="0"/>
  </r>
  <r>
    <x v="2"/>
  </r>
  <r>
    <x v="0"/>
  </r>
  <r>
    <x v="2"/>
  </r>
  <r>
    <x v="0"/>
  </r>
  <r>
    <x v="0"/>
  </r>
  <r>
    <x v="2"/>
  </r>
  <r>
    <x v="2"/>
  </r>
  <r>
    <x v="2"/>
  </r>
  <r>
    <x v="0"/>
  </r>
  <r>
    <x v="0"/>
  </r>
  <r>
    <x v="0"/>
  </r>
  <r>
    <x v="2"/>
  </r>
  <r>
    <x v="0"/>
  </r>
  <r>
    <x v="2"/>
  </r>
  <r>
    <x v="0"/>
  </r>
  <r>
    <x v="0"/>
  </r>
  <r>
    <x v="0"/>
  </r>
  <r>
    <x v="0"/>
  </r>
  <r>
    <x v="2"/>
  </r>
  <r>
    <x v="0"/>
  </r>
  <r>
    <x v="0"/>
  </r>
  <r>
    <x v="2"/>
  </r>
  <r>
    <x v="2"/>
  </r>
  <r>
    <x v="0"/>
  </r>
  <r>
    <x v="2"/>
  </r>
  <r>
    <x v="0"/>
  </r>
  <r>
    <x v="2"/>
  </r>
  <r>
    <x v="0"/>
  </r>
  <r>
    <x v="2"/>
  </r>
  <r>
    <x v="2"/>
  </r>
  <r>
    <x v="0"/>
  </r>
  <r>
    <x v="0"/>
  </r>
  <r>
    <x v="0"/>
  </r>
  <r>
    <x v="2"/>
  </r>
  <r>
    <x v="0"/>
  </r>
  <r>
    <x v="2"/>
  </r>
  <r>
    <x v="0"/>
  </r>
  <r>
    <x v="2"/>
  </r>
  <r>
    <x v="0"/>
  </r>
  <r>
    <x v="0"/>
  </r>
  <r>
    <x v="2"/>
  </r>
  <r>
    <x v="2"/>
  </r>
  <r>
    <x v="0"/>
  </r>
  <r>
    <x v="2"/>
  </r>
  <r>
    <x v="0"/>
  </r>
  <r>
    <x v="0"/>
  </r>
  <r>
    <x v="2"/>
  </r>
  <r>
    <x v="0"/>
  </r>
  <r>
    <x v="2"/>
  </r>
  <r>
    <x v="2"/>
  </r>
  <r>
    <x v="0"/>
  </r>
  <r>
    <x v="0"/>
  </r>
  <r>
    <x v="0"/>
  </r>
  <r>
    <x v="2"/>
  </r>
  <r>
    <x v="2"/>
  </r>
  <r>
    <x v="2"/>
  </r>
  <r>
    <x v="0"/>
  </r>
  <r>
    <x v="2"/>
  </r>
  <r>
    <x v="0"/>
  </r>
  <r>
    <x v="0"/>
  </r>
  <r>
    <x v="2"/>
  </r>
  <r>
    <x v="2"/>
  </r>
  <r>
    <x v="2"/>
  </r>
  <r>
    <x v="2"/>
  </r>
  <r>
    <x v="2"/>
  </r>
  <r>
    <x v="0"/>
  </r>
  <r>
    <x v="2"/>
  </r>
  <r>
    <x v="0"/>
  </r>
  <r>
    <x v="2"/>
  </r>
  <r>
    <x v="0"/>
  </r>
  <r>
    <x v="2"/>
  </r>
  <r>
    <x v="0"/>
  </r>
  <r>
    <x v="0"/>
  </r>
  <r>
    <x v="0"/>
  </r>
  <r>
    <x v="0"/>
  </r>
  <r>
    <x v="2"/>
  </r>
  <r>
    <x v="0"/>
  </r>
  <r>
    <x v="0"/>
  </r>
  <r>
    <x v="0"/>
  </r>
  <r>
    <x v="0"/>
  </r>
  <r>
    <x v="0"/>
  </r>
  <r>
    <x v="0"/>
  </r>
  <r>
    <x v="2"/>
  </r>
  <r>
    <x v="2"/>
  </r>
  <r>
    <x v="2"/>
  </r>
  <r>
    <x v="0"/>
  </r>
  <r>
    <x v="2"/>
  </r>
  <r>
    <x v="0"/>
  </r>
  <r>
    <x v="0"/>
  </r>
  <r>
    <x v="2"/>
  </r>
  <r>
    <x v="2"/>
  </r>
  <r>
    <x v="0"/>
  </r>
  <r>
    <x v="2"/>
  </r>
  <r>
    <x v="0"/>
  </r>
  <r>
    <x v="2"/>
  </r>
  <r>
    <x v="0"/>
  </r>
  <r>
    <x v="0"/>
  </r>
  <r>
    <x v="2"/>
  </r>
  <r>
    <x v="2"/>
  </r>
  <r>
    <x v="1"/>
  </r>
  <r>
    <x v="0"/>
  </r>
  <r>
    <x v="0"/>
  </r>
  <r>
    <x v="2"/>
  </r>
  <r>
    <x v="2"/>
  </r>
  <r>
    <x v="2"/>
  </r>
  <r>
    <x v="2"/>
  </r>
  <r>
    <x v="2"/>
  </r>
  <r>
    <x v="0"/>
  </r>
  <r>
    <x v="0"/>
  </r>
  <r>
    <x v="1"/>
  </r>
  <r>
    <x v="1"/>
  </r>
  <r>
    <x v="2"/>
  </r>
  <r>
    <x v="2"/>
  </r>
  <r>
    <x v="0"/>
  </r>
  <r>
    <x v="2"/>
  </r>
  <r>
    <x v="0"/>
  </r>
  <r>
    <x v="2"/>
  </r>
  <r>
    <x v="0"/>
  </r>
  <r>
    <x v="2"/>
  </r>
  <r>
    <x v="2"/>
  </r>
  <r>
    <x v="0"/>
  </r>
  <r>
    <x v="0"/>
  </r>
  <r>
    <x v="0"/>
  </r>
  <r>
    <x v="2"/>
  </r>
  <r>
    <x v="2"/>
  </r>
  <r>
    <x v="0"/>
  </r>
  <r>
    <x v="0"/>
  </r>
  <r>
    <x v="2"/>
  </r>
  <r>
    <x v="2"/>
  </r>
  <r>
    <x v="2"/>
  </r>
  <r>
    <x v="0"/>
  </r>
  <r>
    <x v="0"/>
  </r>
  <r>
    <x v="2"/>
  </r>
  <r>
    <x v="0"/>
  </r>
  <r>
    <x v="2"/>
  </r>
  <r>
    <x v="0"/>
  </r>
  <r>
    <x v="0"/>
  </r>
  <r>
    <x v="0"/>
  </r>
  <r>
    <x v="2"/>
  </r>
  <r>
    <x v="2"/>
  </r>
  <r>
    <x v="0"/>
  </r>
  <r>
    <x v="0"/>
  </r>
  <r>
    <x v="2"/>
  </r>
  <r>
    <x v="1"/>
  </r>
  <r>
    <x v="2"/>
  </r>
  <r>
    <x v="2"/>
  </r>
  <r>
    <x v="0"/>
  </r>
  <r>
    <x v="2"/>
  </r>
  <r>
    <x v="0"/>
  </r>
  <r>
    <x v="2"/>
  </r>
  <r>
    <x v="0"/>
  </r>
  <r>
    <x v="0"/>
  </r>
  <r>
    <x v="2"/>
  </r>
  <r>
    <x v="2"/>
  </r>
  <r>
    <x v="0"/>
  </r>
  <r>
    <x v="0"/>
  </r>
  <r>
    <x v="2"/>
  </r>
  <r>
    <x v="2"/>
  </r>
  <r>
    <x v="0"/>
  </r>
  <r>
    <x v="0"/>
  </r>
  <r>
    <x v="0"/>
  </r>
  <r>
    <x v="2"/>
  </r>
  <r>
    <x v="0"/>
  </r>
  <r>
    <x v="2"/>
  </r>
  <r>
    <x v="2"/>
  </r>
  <r>
    <x v="0"/>
  </r>
  <r>
    <x v="2"/>
  </r>
  <r>
    <x v="0"/>
  </r>
  <r>
    <x v="0"/>
  </r>
  <r>
    <x v="1"/>
  </r>
  <r>
    <x v="0"/>
  </r>
  <r>
    <x v="2"/>
  </r>
  <r>
    <x v="2"/>
  </r>
  <r>
    <x v="0"/>
  </r>
  <r>
    <x v="2"/>
  </r>
  <r>
    <x v="2"/>
  </r>
  <r>
    <x v="0"/>
  </r>
  <r>
    <x v="0"/>
  </r>
  <r>
    <x v="0"/>
  </r>
  <r>
    <x v="2"/>
  </r>
  <r>
    <x v="0"/>
  </r>
  <r>
    <x v="0"/>
  </r>
  <r>
    <x v="2"/>
  </r>
  <r>
    <x v="0"/>
  </r>
  <r>
    <x v="2"/>
  </r>
  <r>
    <x v="0"/>
  </r>
  <r>
    <x v="0"/>
  </r>
  <r>
    <x v="2"/>
  </r>
  <r>
    <x v="0"/>
  </r>
  <r>
    <x v="2"/>
  </r>
  <r>
    <x v="0"/>
  </r>
  <r>
    <x v="0"/>
  </r>
  <r>
    <x v="0"/>
  </r>
  <r>
    <x v="0"/>
  </r>
  <r>
    <x v="0"/>
  </r>
  <r>
    <x v="2"/>
  </r>
  <r>
    <x v="2"/>
  </r>
  <r>
    <x v="0"/>
  </r>
  <r>
    <x v="2"/>
  </r>
  <r>
    <x v="0"/>
  </r>
  <r>
    <x v="0"/>
  </r>
  <r>
    <x v="2"/>
  </r>
  <r>
    <x v="2"/>
  </r>
  <r>
    <x v="0"/>
  </r>
  <r>
    <x v="2"/>
  </r>
  <r>
    <x v="0"/>
  </r>
  <r>
    <x v="0"/>
  </r>
  <r>
    <x v="0"/>
  </r>
  <r>
    <x v="2"/>
  </r>
  <r>
    <x v="2"/>
  </r>
  <r>
    <x v="0"/>
  </r>
  <r>
    <x v="0"/>
  </r>
  <r>
    <x v="2"/>
  </r>
  <r>
    <x v="0"/>
  </r>
  <r>
    <x v="2"/>
  </r>
  <r>
    <x v="2"/>
  </r>
  <r>
    <x v="2"/>
  </r>
  <r>
    <x v="2"/>
  </r>
  <r>
    <x v="2"/>
  </r>
  <r>
    <x v="0"/>
  </r>
  <r>
    <x v="0"/>
  </r>
  <r>
    <x v="2"/>
  </r>
  <r>
    <x v="2"/>
  </r>
  <r>
    <x v="0"/>
  </r>
  <r>
    <x v="0"/>
  </r>
  <r>
    <x v="2"/>
  </r>
  <r>
    <x v="2"/>
  </r>
  <r>
    <x v="2"/>
  </r>
  <r>
    <x v="2"/>
  </r>
  <r>
    <x v="0"/>
  </r>
  <r>
    <x v="0"/>
  </r>
  <r>
    <x v="2"/>
  </r>
  <r>
    <x v="2"/>
  </r>
  <r>
    <x v="0"/>
  </r>
  <r>
    <x v="0"/>
  </r>
  <r>
    <x v="2"/>
  </r>
  <r>
    <x v="2"/>
  </r>
  <r>
    <x v="0"/>
  </r>
  <r>
    <x v="2"/>
  </r>
  <r>
    <x v="2"/>
  </r>
  <r>
    <x v="2"/>
  </r>
  <r>
    <x v="0"/>
  </r>
  <r>
    <x v="0"/>
  </r>
  <r>
    <x v="2"/>
  </r>
  <r>
    <x v="2"/>
  </r>
  <r>
    <x v="0"/>
  </r>
  <r>
    <x v="2"/>
  </r>
  <r>
    <x v="0"/>
  </r>
  <r>
    <x v="1"/>
  </r>
  <r>
    <x v="0"/>
  </r>
  <r>
    <x v="0"/>
  </r>
  <r>
    <x v="1"/>
  </r>
  <r>
    <x v="2"/>
  </r>
  <r>
    <x v="2"/>
  </r>
  <r>
    <x v="2"/>
  </r>
  <r>
    <x v="2"/>
  </r>
  <r>
    <x v="0"/>
  </r>
  <r>
    <x v="0"/>
  </r>
  <r>
    <x v="2"/>
  </r>
  <r>
    <x v="2"/>
  </r>
  <r>
    <x v="2"/>
  </r>
  <r>
    <x v="2"/>
  </r>
  <r>
    <x v="0"/>
  </r>
  <r>
    <x v="0"/>
  </r>
  <r>
    <x v="2"/>
  </r>
  <r>
    <x v="2"/>
  </r>
  <r>
    <x v="0"/>
  </r>
  <r>
    <x v="2"/>
  </r>
  <r>
    <x v="0"/>
  </r>
  <r>
    <x v="0"/>
  </r>
  <r>
    <x v="2"/>
  </r>
  <r>
    <x v="0"/>
  </r>
  <r>
    <x v="0"/>
  </r>
  <r>
    <x v="0"/>
  </r>
  <r>
    <x v="2"/>
  </r>
  <r>
    <x v="2"/>
  </r>
  <r>
    <x v="2"/>
  </r>
  <r>
    <x v="0"/>
  </r>
  <r>
    <x v="0"/>
  </r>
  <r>
    <x v="2"/>
  </r>
  <r>
    <x v="2"/>
  </r>
  <r>
    <x v="0"/>
  </r>
  <r>
    <x v="2"/>
  </r>
  <r>
    <x v="2"/>
  </r>
  <r>
    <x v="0"/>
  </r>
  <r>
    <x v="1"/>
  </r>
  <r>
    <x v="2"/>
  </r>
  <r>
    <x v="2"/>
  </r>
  <r>
    <x v="0"/>
  </r>
  <r>
    <x v="0"/>
  </r>
  <r>
    <x v="2"/>
  </r>
  <r>
    <x v="2"/>
  </r>
  <r>
    <x v="0"/>
  </r>
  <r>
    <x v="2"/>
  </r>
  <r>
    <x v="0"/>
  </r>
  <r>
    <x v="0"/>
  </r>
  <r>
    <x v="0"/>
  </r>
  <r>
    <x v="0"/>
  </r>
  <r>
    <x v="2"/>
  </r>
  <r>
    <x v="0"/>
  </r>
  <r>
    <x v="0"/>
  </r>
  <r>
    <x v="0"/>
  </r>
  <r>
    <x v="0"/>
  </r>
  <r>
    <x v="2"/>
  </r>
  <r>
    <x v="0"/>
  </r>
  <r>
    <x v="0"/>
  </r>
  <r>
    <x v="0"/>
  </r>
  <r>
    <x v="0"/>
  </r>
  <r>
    <x v="2"/>
  </r>
  <r>
    <x v="2"/>
  </r>
  <r>
    <x v="2"/>
  </r>
  <r>
    <x v="0"/>
  </r>
  <r>
    <x v="0"/>
  </r>
  <r>
    <x v="2"/>
  </r>
  <r>
    <x v="2"/>
  </r>
  <r>
    <x v="0"/>
  </r>
  <r>
    <x v="0"/>
  </r>
  <r>
    <x v="0"/>
  </r>
  <r>
    <x v="0"/>
  </r>
  <r>
    <x v="0"/>
  </r>
  <r>
    <x v="0"/>
  </r>
  <r>
    <x v="2"/>
  </r>
  <r>
    <x v="0"/>
  </r>
  <r>
    <x v="2"/>
  </r>
  <r>
    <x v="0"/>
  </r>
  <r>
    <x v="0"/>
  </r>
  <r>
    <x v="0"/>
  </r>
  <r>
    <x v="2"/>
  </r>
  <r>
    <x v="0"/>
  </r>
  <r>
    <x v="2"/>
  </r>
  <r>
    <x v="0"/>
  </r>
  <r>
    <x v="0"/>
  </r>
  <r>
    <x v="2"/>
  </r>
  <r>
    <x v="2"/>
  </r>
  <r>
    <x v="2"/>
  </r>
  <r>
    <x v="0"/>
  </r>
  <r>
    <x v="2"/>
  </r>
  <r>
    <x v="0"/>
  </r>
  <r>
    <x v="2"/>
  </r>
  <r>
    <x v="1"/>
  </r>
  <r>
    <x v="2"/>
  </r>
  <r>
    <x v="2"/>
  </r>
  <r>
    <x v="0"/>
  </r>
  <r>
    <x v="0"/>
  </r>
  <r>
    <x v="0"/>
  </r>
  <r>
    <x v="2"/>
  </r>
  <r>
    <x v="2"/>
  </r>
  <r>
    <x v="0"/>
  </r>
  <r>
    <x v="0"/>
  </r>
  <r>
    <x v="2"/>
  </r>
  <r>
    <x v="0"/>
  </r>
  <r>
    <x v="0"/>
  </r>
  <r>
    <x v="0"/>
  </r>
  <r>
    <x v="2"/>
  </r>
  <r>
    <x v="1"/>
  </r>
  <r>
    <x v="2"/>
  </r>
  <r>
    <x v="2"/>
  </r>
  <r>
    <x v="0"/>
  </r>
  <r>
    <x v="2"/>
  </r>
  <r>
    <x v="0"/>
  </r>
  <r>
    <x v="2"/>
  </r>
  <r>
    <x v="0"/>
  </r>
  <r>
    <x v="0"/>
  </r>
  <r>
    <x v="0"/>
  </r>
  <r>
    <x v="2"/>
  </r>
  <r>
    <x v="0"/>
  </r>
  <r>
    <x v="2"/>
  </r>
  <r>
    <x v="2"/>
  </r>
  <r>
    <x v="2"/>
  </r>
  <r>
    <x v="0"/>
  </r>
  <r>
    <x v="2"/>
  </r>
  <r>
    <x v="0"/>
  </r>
  <r>
    <x v="2"/>
  </r>
  <r>
    <x v="2"/>
  </r>
  <r>
    <x v="0"/>
  </r>
  <r>
    <x v="2"/>
  </r>
  <r>
    <x v="0"/>
  </r>
  <r>
    <x v="2"/>
  </r>
  <r>
    <x v="0"/>
  </r>
  <r>
    <x v="0"/>
  </r>
  <r>
    <x v="2"/>
  </r>
  <r>
    <x v="2"/>
  </r>
  <r>
    <x v="2"/>
  </r>
  <r>
    <x v="2"/>
  </r>
  <r>
    <x v="2"/>
  </r>
  <r>
    <x v="0"/>
  </r>
  <r>
    <x v="0"/>
  </r>
  <r>
    <x v="2"/>
  </r>
  <r>
    <x v="1"/>
  </r>
  <r>
    <x v="2"/>
  </r>
  <r>
    <x v="2"/>
  </r>
  <r>
    <x v="0"/>
  </r>
  <r>
    <x v="0"/>
  </r>
  <r>
    <x v="0"/>
  </r>
  <r>
    <x v="2"/>
  </r>
  <r>
    <x v="0"/>
  </r>
  <r>
    <x v="0"/>
  </r>
  <r>
    <x v="2"/>
  </r>
  <r>
    <x v="2"/>
  </r>
  <r>
    <x v="2"/>
  </r>
  <r>
    <x v="0"/>
  </r>
  <r>
    <x v="0"/>
  </r>
  <r>
    <x v="2"/>
  </r>
  <r>
    <x v="0"/>
  </r>
  <r>
    <x v="0"/>
  </r>
  <r>
    <x v="0"/>
  </r>
  <r>
    <x v="0"/>
  </r>
  <r>
    <x v="0"/>
  </r>
  <r>
    <x v="2"/>
  </r>
  <r>
    <x v="2"/>
  </r>
  <r>
    <x v="1"/>
  </r>
  <r>
    <x v="0"/>
  </r>
  <r>
    <x v="2"/>
  </r>
  <r>
    <x v="2"/>
  </r>
  <r>
    <x v="0"/>
  </r>
  <r>
    <x v="0"/>
  </r>
  <r>
    <x v="1"/>
  </r>
  <r>
    <x v="2"/>
  </r>
  <r>
    <x v="2"/>
  </r>
  <r>
    <x v="2"/>
  </r>
  <r>
    <x v="2"/>
  </r>
  <r>
    <x v="1"/>
  </r>
  <r>
    <x v="2"/>
  </r>
  <r>
    <x v="0"/>
  </r>
  <r>
    <x v="0"/>
  </r>
  <r>
    <x v="2"/>
  </r>
  <r>
    <x v="0"/>
  </r>
  <r>
    <x v="1"/>
  </r>
  <r>
    <x v="2"/>
  </r>
  <r>
    <x v="0"/>
  </r>
  <r>
    <x v="2"/>
  </r>
  <r>
    <x v="0"/>
  </r>
  <r>
    <x v="0"/>
  </r>
  <r>
    <x v="0"/>
  </r>
  <r>
    <x v="0"/>
  </r>
  <r>
    <x v="0"/>
  </r>
  <r>
    <x v="0"/>
  </r>
  <r>
    <x v="2"/>
  </r>
  <r>
    <x v="0"/>
  </r>
  <r>
    <x v="0"/>
  </r>
  <r>
    <x v="2"/>
  </r>
  <r>
    <x v="1"/>
  </r>
  <r>
    <x v="2"/>
  </r>
  <r>
    <x v="0"/>
  </r>
  <r>
    <x v="2"/>
  </r>
  <r>
    <x v="2"/>
  </r>
  <r>
    <x v="0"/>
  </r>
  <r>
    <x v="2"/>
  </r>
  <r>
    <x v="0"/>
  </r>
  <r>
    <x v="2"/>
  </r>
  <r>
    <x v="0"/>
  </r>
  <r>
    <x v="2"/>
  </r>
  <r>
    <x v="2"/>
  </r>
  <r>
    <x v="2"/>
  </r>
  <r>
    <x v="2"/>
  </r>
  <r>
    <x v="0"/>
  </r>
  <r>
    <x v="2"/>
  </r>
  <r>
    <x v="0"/>
  </r>
  <r>
    <x v="0"/>
  </r>
  <r>
    <x v="0"/>
  </r>
  <r>
    <x v="0"/>
  </r>
  <r>
    <x v="2"/>
  </r>
  <r>
    <x v="0"/>
  </r>
  <r>
    <x v="0"/>
  </r>
  <r>
    <x v="0"/>
  </r>
  <r>
    <x v="0"/>
  </r>
  <r>
    <x v="2"/>
  </r>
  <r>
    <x v="0"/>
  </r>
  <r>
    <x v="2"/>
  </r>
  <r>
    <x v="0"/>
  </r>
  <r>
    <x v="0"/>
  </r>
  <r>
    <x v="0"/>
  </r>
  <r>
    <x v="1"/>
  </r>
  <r>
    <x v="2"/>
  </r>
  <r>
    <x v="0"/>
  </r>
  <r>
    <x v="0"/>
  </r>
  <r>
    <x v="0"/>
  </r>
  <r>
    <x v="0"/>
  </r>
  <r>
    <x v="2"/>
  </r>
  <r>
    <x v="2"/>
  </r>
  <r>
    <x v="2"/>
  </r>
  <r>
    <x v="0"/>
  </r>
  <r>
    <x v="0"/>
  </r>
  <r>
    <x v="2"/>
  </r>
  <r>
    <x v="0"/>
  </r>
  <r>
    <x v="0"/>
  </r>
  <r>
    <x v="0"/>
  </r>
  <r>
    <x v="0"/>
  </r>
  <r>
    <x v="2"/>
  </r>
  <r>
    <x v="0"/>
  </r>
  <r>
    <x v="0"/>
  </r>
  <r>
    <x v="2"/>
  </r>
  <r>
    <x v="0"/>
  </r>
  <r>
    <x v="0"/>
  </r>
  <r>
    <x v="2"/>
  </r>
  <r>
    <x v="2"/>
  </r>
  <r>
    <x v="0"/>
  </r>
  <r>
    <x v="0"/>
  </r>
  <r>
    <x v="0"/>
  </r>
  <r>
    <x v="0"/>
  </r>
  <r>
    <x v="2"/>
  </r>
  <r>
    <x v="0"/>
  </r>
  <r>
    <x v="0"/>
  </r>
  <r>
    <x v="0"/>
  </r>
  <r>
    <x v="0"/>
  </r>
  <r>
    <x v="2"/>
  </r>
  <r>
    <x v="2"/>
  </r>
  <r>
    <x v="2"/>
  </r>
  <r>
    <x v="2"/>
  </r>
  <r>
    <x v="0"/>
  </r>
  <r>
    <x v="0"/>
  </r>
  <r>
    <x v="0"/>
  </r>
  <r>
    <x v="0"/>
  </r>
  <r>
    <x v="0"/>
  </r>
  <r>
    <x v="0"/>
  </r>
  <r>
    <x v="0"/>
  </r>
  <r>
    <x v="0"/>
  </r>
  <r>
    <x v="0"/>
  </r>
  <r>
    <x v="2"/>
  </r>
  <r>
    <x v="0"/>
  </r>
  <r>
    <x v="2"/>
  </r>
  <r>
    <x v="2"/>
  </r>
  <r>
    <x v="2"/>
  </r>
  <r>
    <x v="0"/>
  </r>
  <r>
    <x v="0"/>
  </r>
  <r>
    <x v="0"/>
  </r>
  <r>
    <x v="2"/>
  </r>
  <r>
    <x v="0"/>
  </r>
  <r>
    <x v="0"/>
  </r>
  <r>
    <x v="2"/>
  </r>
  <r>
    <x v="0"/>
  </r>
  <r>
    <x v="2"/>
  </r>
  <r>
    <x v="0"/>
  </r>
  <r>
    <x v="0"/>
  </r>
  <r>
    <x v="2"/>
  </r>
  <r>
    <x v="2"/>
  </r>
  <r>
    <x v="2"/>
  </r>
  <r>
    <x v="2"/>
  </r>
  <r>
    <x v="0"/>
  </r>
  <r>
    <x v="2"/>
  </r>
  <r>
    <x v="0"/>
  </r>
  <r>
    <x v="0"/>
  </r>
  <r>
    <x v="2"/>
  </r>
  <r>
    <x v="2"/>
  </r>
  <r>
    <x v="0"/>
  </r>
  <r>
    <x v="2"/>
  </r>
  <r>
    <x v="2"/>
  </r>
  <r>
    <x v="2"/>
  </r>
  <r>
    <x v="2"/>
  </r>
  <r>
    <x v="0"/>
  </r>
  <r>
    <x v="2"/>
  </r>
  <r>
    <x v="2"/>
  </r>
  <r>
    <x v="0"/>
  </r>
  <r>
    <x v="0"/>
  </r>
  <r>
    <x v="0"/>
  </r>
  <r>
    <x v="2"/>
  </r>
  <r>
    <x v="0"/>
  </r>
  <r>
    <x v="0"/>
  </r>
  <r>
    <x v="2"/>
  </r>
  <r>
    <x v="0"/>
  </r>
  <r>
    <x v="0"/>
  </r>
  <r>
    <x v="0"/>
  </r>
  <r>
    <x v="2"/>
  </r>
  <r>
    <x v="2"/>
  </r>
  <r>
    <x v="0"/>
  </r>
  <r>
    <x v="2"/>
  </r>
  <r>
    <x v="0"/>
  </r>
  <r>
    <x v="2"/>
  </r>
  <r>
    <x v="0"/>
  </r>
  <r>
    <x v="2"/>
  </r>
  <r>
    <x v="2"/>
  </r>
  <r>
    <x v="0"/>
  </r>
  <r>
    <x v="2"/>
  </r>
  <r>
    <x v="0"/>
  </r>
  <r>
    <x v="2"/>
  </r>
  <r>
    <x v="2"/>
  </r>
  <r>
    <x v="2"/>
  </r>
  <r>
    <x v="1"/>
  </r>
  <r>
    <x v="0"/>
  </r>
  <r>
    <x v="2"/>
  </r>
  <r>
    <x v="2"/>
  </r>
  <r>
    <x v="2"/>
  </r>
  <r>
    <x v="0"/>
  </r>
  <r>
    <x v="0"/>
  </r>
  <r>
    <x v="0"/>
  </r>
  <r>
    <x v="0"/>
  </r>
  <r>
    <x v="1"/>
  </r>
  <r>
    <x v="2"/>
  </r>
  <r>
    <x v="0"/>
  </r>
  <r>
    <x v="2"/>
  </r>
  <r>
    <x v="2"/>
  </r>
  <r>
    <x v="0"/>
  </r>
  <r>
    <x v="2"/>
  </r>
  <r>
    <x v="2"/>
  </r>
  <r>
    <x v="2"/>
  </r>
  <r>
    <x v="0"/>
  </r>
  <r>
    <x v="0"/>
  </r>
  <r>
    <x v="2"/>
  </r>
  <r>
    <x v="2"/>
  </r>
  <r>
    <x v="1"/>
  </r>
  <r>
    <x v="0"/>
  </r>
  <r>
    <x v="0"/>
  </r>
  <r>
    <x v="0"/>
  </r>
  <r>
    <x v="2"/>
  </r>
  <r>
    <x v="0"/>
  </r>
  <r>
    <x v="2"/>
  </r>
  <r>
    <x v="0"/>
  </r>
  <r>
    <x v="0"/>
  </r>
  <r>
    <x v="0"/>
  </r>
  <r>
    <x v="0"/>
  </r>
  <r>
    <x v="2"/>
  </r>
  <r>
    <x v="2"/>
  </r>
  <r>
    <x v="0"/>
  </r>
  <r>
    <x v="0"/>
  </r>
  <r>
    <x v="0"/>
  </r>
  <r>
    <x v="1"/>
  </r>
  <r>
    <x v="2"/>
  </r>
  <r>
    <x v="2"/>
  </r>
  <r>
    <x v="0"/>
  </r>
  <r>
    <x v="0"/>
  </r>
  <r>
    <x v="0"/>
  </r>
  <r>
    <x v="2"/>
  </r>
  <r>
    <x v="2"/>
  </r>
  <r>
    <x v="0"/>
  </r>
  <r>
    <x v="0"/>
  </r>
  <r>
    <x v="2"/>
  </r>
  <r>
    <x v="2"/>
  </r>
  <r>
    <x v="2"/>
  </r>
  <r>
    <x v="2"/>
  </r>
  <r>
    <x v="2"/>
  </r>
  <r>
    <x v="0"/>
  </r>
  <r>
    <x v="0"/>
  </r>
  <r>
    <x v="0"/>
  </r>
  <r>
    <x v="0"/>
  </r>
  <r>
    <x v="0"/>
  </r>
  <r>
    <x v="0"/>
  </r>
  <r>
    <x v="1"/>
  </r>
  <r>
    <x v="0"/>
  </r>
  <r>
    <x v="2"/>
  </r>
  <r>
    <x v="2"/>
  </r>
  <r>
    <x v="2"/>
  </r>
  <r>
    <x v="0"/>
  </r>
  <r>
    <x v="2"/>
  </r>
  <r>
    <x v="0"/>
  </r>
  <r>
    <x v="2"/>
  </r>
  <r>
    <x v="0"/>
  </r>
  <r>
    <x v="2"/>
  </r>
  <r>
    <x v="0"/>
  </r>
  <r>
    <x v="0"/>
  </r>
  <r>
    <x v="0"/>
  </r>
  <r>
    <x v="2"/>
  </r>
  <r>
    <x v="0"/>
  </r>
  <r>
    <x v="2"/>
  </r>
  <r>
    <x v="2"/>
  </r>
  <r>
    <x v="2"/>
  </r>
  <r>
    <x v="2"/>
  </r>
  <r>
    <x v="0"/>
  </r>
  <r>
    <x v="0"/>
  </r>
  <r>
    <x v="2"/>
  </r>
  <r>
    <x v="0"/>
  </r>
  <r>
    <x v="2"/>
  </r>
  <r>
    <x v="0"/>
  </r>
  <r>
    <x v="2"/>
  </r>
  <r>
    <x v="2"/>
  </r>
  <r>
    <x v="0"/>
  </r>
  <r>
    <x v="0"/>
  </r>
  <r>
    <x v="0"/>
  </r>
  <r>
    <x v="2"/>
  </r>
  <r>
    <x v="0"/>
  </r>
  <r>
    <x v="0"/>
  </r>
  <r>
    <x v="2"/>
  </r>
  <r>
    <x v="0"/>
  </r>
  <r>
    <x v="2"/>
  </r>
  <r>
    <x v="2"/>
  </r>
  <r>
    <x v="2"/>
  </r>
  <r>
    <x v="2"/>
  </r>
  <r>
    <x v="2"/>
  </r>
  <r>
    <x v="0"/>
  </r>
  <r>
    <x v="0"/>
  </r>
  <r>
    <x v="2"/>
  </r>
  <r>
    <x v="0"/>
  </r>
  <r>
    <x v="0"/>
  </r>
  <r>
    <x v="2"/>
  </r>
  <r>
    <x v="2"/>
  </r>
  <r>
    <x v="2"/>
  </r>
  <r>
    <x v="1"/>
  </r>
  <r>
    <x v="2"/>
  </r>
  <r>
    <x v="2"/>
  </r>
  <r>
    <x v="2"/>
  </r>
  <r>
    <x v="0"/>
  </r>
  <r>
    <x v="0"/>
  </r>
  <r>
    <x v="2"/>
  </r>
  <r>
    <x v="2"/>
  </r>
  <r>
    <x v="0"/>
  </r>
  <r>
    <x v="0"/>
  </r>
  <r>
    <x v="0"/>
  </r>
  <r>
    <x v="2"/>
  </r>
  <r>
    <x v="2"/>
  </r>
  <r>
    <x v="2"/>
  </r>
  <r>
    <x v="2"/>
  </r>
  <r>
    <x v="2"/>
  </r>
  <r>
    <x v="2"/>
  </r>
  <r>
    <x v="2"/>
  </r>
  <r>
    <x v="0"/>
  </r>
  <r>
    <x v="0"/>
  </r>
  <r>
    <x v="2"/>
  </r>
  <r>
    <x v="2"/>
  </r>
  <r>
    <x v="2"/>
  </r>
  <r>
    <x v="2"/>
  </r>
  <r>
    <x v="0"/>
  </r>
  <r>
    <x v="0"/>
  </r>
  <r>
    <x v="0"/>
  </r>
  <r>
    <x v="0"/>
  </r>
  <r>
    <x v="0"/>
  </r>
  <r>
    <x v="0"/>
  </r>
  <r>
    <x v="0"/>
  </r>
  <r>
    <x v="0"/>
  </r>
  <r>
    <x v="0"/>
  </r>
  <r>
    <x v="2"/>
  </r>
  <r>
    <x v="2"/>
  </r>
  <r>
    <x v="0"/>
  </r>
  <r>
    <x v="0"/>
  </r>
  <r>
    <x v="2"/>
  </r>
  <r>
    <x v="2"/>
  </r>
  <r>
    <x v="0"/>
  </r>
  <r>
    <x v="2"/>
  </r>
  <r>
    <x v="2"/>
  </r>
  <r>
    <x v="2"/>
  </r>
  <r>
    <x v="0"/>
  </r>
  <r>
    <x v="2"/>
  </r>
  <r>
    <x v="0"/>
  </r>
  <r>
    <x v="2"/>
  </r>
  <r>
    <x v="0"/>
  </r>
  <r>
    <x v="0"/>
  </r>
  <r>
    <x v="0"/>
  </r>
  <r>
    <x v="2"/>
  </r>
  <r>
    <x v="2"/>
  </r>
  <r>
    <x v="2"/>
  </r>
  <r>
    <x v="2"/>
  </r>
  <r>
    <x v="0"/>
  </r>
  <r>
    <x v="2"/>
  </r>
  <r>
    <x v="0"/>
  </r>
  <r>
    <x v="0"/>
  </r>
  <r>
    <x v="1"/>
  </r>
  <r>
    <x v="2"/>
  </r>
  <r>
    <x v="2"/>
  </r>
  <r>
    <x v="2"/>
  </r>
  <r>
    <x v="0"/>
  </r>
  <r>
    <x v="0"/>
  </r>
  <r>
    <x v="2"/>
  </r>
  <r>
    <x v="0"/>
  </r>
  <r>
    <x v="2"/>
  </r>
  <r>
    <x v="0"/>
  </r>
  <r>
    <x v="1"/>
  </r>
  <r>
    <x v="0"/>
  </r>
  <r>
    <x v="0"/>
  </r>
  <r>
    <x v="0"/>
  </r>
  <r>
    <x v="2"/>
  </r>
  <r>
    <x v="0"/>
  </r>
  <r>
    <x v="2"/>
  </r>
  <r>
    <x v="0"/>
  </r>
  <r>
    <x v="0"/>
  </r>
  <r>
    <x v="0"/>
  </r>
  <r>
    <x v="2"/>
  </r>
  <r>
    <x v="0"/>
  </r>
  <r>
    <x v="1"/>
  </r>
  <r>
    <x v="2"/>
  </r>
  <r>
    <x v="0"/>
  </r>
  <r>
    <x v="2"/>
  </r>
  <r>
    <x v="0"/>
  </r>
  <r>
    <x v="0"/>
  </r>
  <r>
    <x v="0"/>
  </r>
  <r>
    <x v="2"/>
  </r>
  <r>
    <x v="2"/>
  </r>
  <r>
    <x v="0"/>
  </r>
  <r>
    <x v="2"/>
  </r>
  <r>
    <x v="0"/>
  </r>
  <r>
    <x v="0"/>
  </r>
  <r>
    <x v="0"/>
  </r>
  <r>
    <x v="0"/>
  </r>
  <r>
    <x v="0"/>
  </r>
  <r>
    <x v="2"/>
  </r>
  <r>
    <x v="2"/>
  </r>
  <r>
    <x v="0"/>
  </r>
  <r>
    <x v="0"/>
  </r>
  <r>
    <x v="0"/>
  </r>
  <r>
    <x v="0"/>
  </r>
  <r>
    <x v="0"/>
  </r>
  <r>
    <x v="0"/>
  </r>
  <r>
    <x v="0"/>
  </r>
  <r>
    <x v="2"/>
  </r>
  <r>
    <x v="2"/>
  </r>
  <r>
    <x v="2"/>
  </r>
  <r>
    <x v="0"/>
  </r>
  <r>
    <x v="1"/>
  </r>
  <r>
    <x v="0"/>
  </r>
  <r>
    <x v="0"/>
  </r>
  <r>
    <x v="2"/>
  </r>
  <r>
    <x v="0"/>
  </r>
  <r>
    <x v="0"/>
  </r>
  <r>
    <x v="2"/>
  </r>
  <r>
    <x v="0"/>
  </r>
  <r>
    <x v="0"/>
  </r>
  <r>
    <x v="2"/>
  </r>
  <r>
    <x v="2"/>
  </r>
  <r>
    <x v="0"/>
  </r>
  <r>
    <x v="1"/>
  </r>
  <r>
    <x v="2"/>
  </r>
  <r>
    <x v="0"/>
  </r>
  <r>
    <x v="0"/>
  </r>
  <r>
    <x v="0"/>
  </r>
  <r>
    <x v="0"/>
  </r>
  <r>
    <x v="0"/>
  </r>
  <r>
    <x v="2"/>
  </r>
  <r>
    <x v="0"/>
  </r>
  <r>
    <x v="0"/>
  </r>
  <r>
    <x v="0"/>
  </r>
  <r>
    <x v="2"/>
  </r>
  <r>
    <x v="0"/>
  </r>
  <r>
    <x v="0"/>
  </r>
  <r>
    <x v="0"/>
  </r>
  <r>
    <x v="0"/>
  </r>
  <r>
    <x v="2"/>
  </r>
  <r>
    <x v="0"/>
  </r>
  <r>
    <x v="0"/>
  </r>
  <r>
    <x v="0"/>
  </r>
  <r>
    <x v="2"/>
  </r>
  <r>
    <x v="0"/>
  </r>
  <r>
    <x v="2"/>
  </r>
  <r>
    <x v="2"/>
  </r>
  <r>
    <x v="0"/>
  </r>
  <r>
    <x v="0"/>
  </r>
  <r>
    <x v="0"/>
  </r>
  <r>
    <x v="0"/>
  </r>
  <r>
    <x v="0"/>
  </r>
  <r>
    <x v="1"/>
  </r>
  <r>
    <x v="0"/>
  </r>
  <r>
    <x v="0"/>
  </r>
  <r>
    <x v="0"/>
  </r>
  <r>
    <x v="2"/>
  </r>
  <r>
    <x v="0"/>
  </r>
  <r>
    <x v="2"/>
  </r>
  <r>
    <x v="0"/>
  </r>
  <r>
    <x v="2"/>
  </r>
  <r>
    <x v="2"/>
  </r>
  <r>
    <x v="2"/>
  </r>
  <r>
    <x v="2"/>
  </r>
  <r>
    <x v="0"/>
  </r>
  <r>
    <x v="0"/>
  </r>
  <r>
    <x v="2"/>
  </r>
  <r>
    <x v="0"/>
  </r>
  <r>
    <x v="2"/>
  </r>
  <r>
    <x v="0"/>
  </r>
  <r>
    <x v="2"/>
  </r>
  <r>
    <x v="2"/>
  </r>
  <r>
    <x v="0"/>
  </r>
  <r>
    <x v="2"/>
  </r>
  <r>
    <x v="2"/>
  </r>
  <r>
    <x v="0"/>
  </r>
  <r>
    <x v="0"/>
  </r>
  <r>
    <x v="2"/>
  </r>
  <r>
    <x v="0"/>
  </r>
  <r>
    <x v="2"/>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0"/>
  </r>
  <r>
    <x v="1"/>
  </r>
  <r>
    <x v="0"/>
  </r>
  <r>
    <x v="0"/>
  </r>
  <r>
    <x v="0"/>
  </r>
  <r>
    <x v="0"/>
  </r>
  <r>
    <x v="1"/>
  </r>
  <r>
    <x v="0"/>
  </r>
  <r>
    <x v="1"/>
  </r>
  <r>
    <x v="0"/>
  </r>
  <r>
    <x v="0"/>
  </r>
  <r>
    <x v="1"/>
  </r>
  <r>
    <x v="0"/>
  </r>
  <r>
    <x v="1"/>
  </r>
  <r>
    <x v="0"/>
  </r>
  <r>
    <x v="0"/>
  </r>
  <r>
    <x v="1"/>
  </r>
  <r>
    <x v="0"/>
  </r>
  <r>
    <x v="0"/>
  </r>
  <r>
    <x v="0"/>
  </r>
  <r>
    <x v="0"/>
  </r>
  <r>
    <x v="1"/>
  </r>
  <r>
    <x v="0"/>
  </r>
  <r>
    <x v="1"/>
  </r>
  <r>
    <x v="0"/>
  </r>
  <r>
    <x v="1"/>
  </r>
  <r>
    <x v="0"/>
  </r>
  <r>
    <x v="0"/>
  </r>
  <r>
    <x v="0"/>
  </r>
  <r>
    <x v="1"/>
  </r>
  <r>
    <x v="1"/>
  </r>
  <r>
    <x v="0"/>
  </r>
  <r>
    <x v="0"/>
  </r>
  <r>
    <x v="0"/>
  </r>
  <r>
    <x v="1"/>
  </r>
  <r>
    <x v="1"/>
  </r>
  <r>
    <x v="0"/>
  </r>
  <r>
    <x v="1"/>
  </r>
  <r>
    <x v="0"/>
  </r>
  <r>
    <x v="1"/>
  </r>
  <r>
    <x v="0"/>
  </r>
  <r>
    <x v="1"/>
  </r>
  <r>
    <x v="0"/>
  </r>
  <r>
    <x v="0"/>
  </r>
  <r>
    <x v="0"/>
  </r>
  <r>
    <x v="0"/>
  </r>
  <r>
    <x v="1"/>
  </r>
  <r>
    <x v="0"/>
  </r>
  <r>
    <x v="0"/>
  </r>
  <r>
    <x v="1"/>
  </r>
  <r>
    <x v="1"/>
  </r>
  <r>
    <x v="1"/>
  </r>
  <r>
    <x v="0"/>
  </r>
  <r>
    <x v="0"/>
  </r>
  <r>
    <x v="0"/>
  </r>
  <r>
    <x v="1"/>
  </r>
  <r>
    <x v="0"/>
  </r>
  <r>
    <x v="0"/>
  </r>
  <r>
    <x v="1"/>
  </r>
  <r>
    <x v="1"/>
  </r>
  <r>
    <x v="1"/>
  </r>
  <r>
    <x v="0"/>
  </r>
  <r>
    <x v="0"/>
  </r>
  <r>
    <x v="0"/>
  </r>
  <r>
    <x v="0"/>
  </r>
  <r>
    <x v="0"/>
  </r>
  <r>
    <x v="1"/>
  </r>
  <r>
    <x v="0"/>
  </r>
  <r>
    <x v="0"/>
  </r>
  <r>
    <x v="0"/>
  </r>
  <r>
    <x v="1"/>
  </r>
  <r>
    <x v="0"/>
  </r>
  <r>
    <x v="1"/>
  </r>
  <r>
    <x v="0"/>
  </r>
  <r>
    <x v="0"/>
  </r>
  <r>
    <x v="0"/>
  </r>
  <r>
    <x v="1"/>
  </r>
  <r>
    <x v="0"/>
  </r>
  <r>
    <x v="1"/>
  </r>
  <r>
    <x v="0"/>
  </r>
  <r>
    <x v="1"/>
  </r>
  <r>
    <x v="0"/>
  </r>
  <r>
    <x v="0"/>
  </r>
  <r>
    <x v="0"/>
  </r>
  <r>
    <x v="0"/>
  </r>
  <r>
    <x v="0"/>
  </r>
  <r>
    <x v="0"/>
  </r>
  <r>
    <x v="0"/>
  </r>
  <r>
    <x v="0"/>
  </r>
  <r>
    <x v="0"/>
  </r>
  <r>
    <x v="0"/>
  </r>
  <r>
    <x v="0"/>
  </r>
  <r>
    <x v="1"/>
  </r>
  <r>
    <x v="1"/>
  </r>
  <r>
    <x v="1"/>
  </r>
  <r>
    <x v="0"/>
  </r>
  <r>
    <x v="1"/>
  </r>
  <r>
    <x v="1"/>
  </r>
  <r>
    <x v="0"/>
  </r>
  <r>
    <x v="1"/>
  </r>
  <r>
    <x v="0"/>
  </r>
  <r>
    <x v="0"/>
  </r>
  <r>
    <x v="0"/>
  </r>
  <r>
    <x v="0"/>
  </r>
  <r>
    <x v="0"/>
  </r>
  <r>
    <x v="1"/>
  </r>
  <r>
    <x v="1"/>
  </r>
  <r>
    <x v="0"/>
  </r>
  <r>
    <x v="1"/>
  </r>
  <r>
    <x v="0"/>
  </r>
  <r>
    <x v="1"/>
  </r>
  <r>
    <x v="1"/>
  </r>
  <r>
    <x v="1"/>
  </r>
  <r>
    <x v="0"/>
  </r>
  <r>
    <x v="0"/>
  </r>
  <r>
    <x v="0"/>
  </r>
  <r>
    <x v="0"/>
  </r>
  <r>
    <x v="0"/>
  </r>
  <r>
    <x v="1"/>
  </r>
  <r>
    <x v="1"/>
  </r>
  <r>
    <x v="0"/>
  </r>
  <r>
    <x v="0"/>
  </r>
  <r>
    <x v="1"/>
  </r>
  <r>
    <x v="0"/>
  </r>
  <r>
    <x v="1"/>
  </r>
  <r>
    <x v="0"/>
  </r>
  <r>
    <x v="0"/>
  </r>
  <r>
    <x v="0"/>
  </r>
  <r>
    <x v="0"/>
  </r>
  <r>
    <x v="0"/>
  </r>
  <r>
    <x v="0"/>
  </r>
  <r>
    <x v="1"/>
  </r>
  <r>
    <x v="0"/>
  </r>
  <r>
    <x v="0"/>
  </r>
  <r>
    <x v="1"/>
  </r>
  <r>
    <x v="1"/>
  </r>
  <r>
    <x v="0"/>
  </r>
  <r>
    <x v="1"/>
  </r>
  <r>
    <x v="0"/>
  </r>
  <r>
    <x v="0"/>
  </r>
  <r>
    <x v="0"/>
  </r>
  <r>
    <x v="0"/>
  </r>
  <r>
    <x v="0"/>
  </r>
  <r>
    <x v="0"/>
  </r>
  <r>
    <x v="0"/>
  </r>
  <r>
    <x v="1"/>
  </r>
  <r>
    <x v="0"/>
  </r>
  <r>
    <x v="1"/>
  </r>
  <r>
    <x v="0"/>
  </r>
  <r>
    <x v="0"/>
  </r>
  <r>
    <x v="0"/>
  </r>
  <r>
    <x v="0"/>
  </r>
  <r>
    <x v="0"/>
  </r>
  <r>
    <x v="0"/>
  </r>
  <r>
    <x v="1"/>
  </r>
  <r>
    <x v="0"/>
  </r>
  <r>
    <x v="1"/>
  </r>
  <r>
    <x v="1"/>
  </r>
  <r>
    <x v="1"/>
  </r>
  <r>
    <x v="0"/>
  </r>
  <r>
    <x v="1"/>
  </r>
  <r>
    <x v="0"/>
  </r>
  <r>
    <x v="0"/>
  </r>
  <r>
    <x v="0"/>
  </r>
  <r>
    <x v="0"/>
  </r>
  <r>
    <x v="0"/>
  </r>
  <r>
    <x v="0"/>
  </r>
  <r>
    <x v="1"/>
  </r>
  <r>
    <x v="0"/>
  </r>
  <r>
    <x v="0"/>
  </r>
  <r>
    <x v="0"/>
  </r>
  <r>
    <x v="0"/>
  </r>
  <r>
    <x v="0"/>
  </r>
  <r>
    <x v="0"/>
  </r>
  <r>
    <x v="0"/>
  </r>
  <r>
    <x v="1"/>
  </r>
  <r>
    <x v="1"/>
  </r>
  <r>
    <x v="0"/>
  </r>
  <r>
    <x v="0"/>
  </r>
  <r>
    <x v="0"/>
  </r>
  <r>
    <x v="0"/>
  </r>
  <r>
    <x v="0"/>
  </r>
  <r>
    <x v="0"/>
  </r>
  <r>
    <x v="0"/>
  </r>
  <r>
    <x v="0"/>
  </r>
  <r>
    <x v="1"/>
  </r>
  <r>
    <x v="1"/>
  </r>
  <r>
    <x v="0"/>
  </r>
  <r>
    <x v="1"/>
  </r>
  <r>
    <x v="0"/>
  </r>
  <r>
    <x v="1"/>
  </r>
  <r>
    <x v="0"/>
  </r>
  <r>
    <x v="0"/>
  </r>
  <r>
    <x v="0"/>
  </r>
  <r>
    <x v="0"/>
  </r>
  <r>
    <x v="0"/>
  </r>
  <r>
    <x v="0"/>
  </r>
  <r>
    <x v="0"/>
  </r>
  <r>
    <x v="0"/>
  </r>
  <r>
    <x v="1"/>
  </r>
  <r>
    <x v="1"/>
  </r>
  <r>
    <x v="0"/>
  </r>
  <r>
    <x v="0"/>
  </r>
  <r>
    <x v="0"/>
  </r>
  <r>
    <x v="1"/>
  </r>
  <r>
    <x v="0"/>
  </r>
  <r>
    <x v="0"/>
  </r>
  <r>
    <x v="1"/>
  </r>
  <r>
    <x v="0"/>
  </r>
  <r>
    <x v="0"/>
  </r>
  <r>
    <x v="1"/>
  </r>
  <r>
    <x v="0"/>
  </r>
  <r>
    <x v="1"/>
  </r>
  <r>
    <x v="1"/>
  </r>
  <r>
    <x v="0"/>
  </r>
  <r>
    <x v="1"/>
  </r>
  <r>
    <x v="0"/>
  </r>
  <r>
    <x v="0"/>
  </r>
  <r>
    <x v="0"/>
  </r>
  <r>
    <x v="1"/>
  </r>
  <r>
    <x v="0"/>
  </r>
  <r>
    <x v="0"/>
  </r>
  <r>
    <x v="0"/>
  </r>
  <r>
    <x v="0"/>
  </r>
  <r>
    <x v="0"/>
  </r>
  <r>
    <x v="0"/>
  </r>
  <r>
    <x v="0"/>
  </r>
  <r>
    <x v="0"/>
  </r>
  <r>
    <x v="1"/>
  </r>
  <r>
    <x v="0"/>
  </r>
  <r>
    <x v="1"/>
  </r>
  <r>
    <x v="1"/>
  </r>
  <r>
    <x v="1"/>
  </r>
  <r>
    <x v="0"/>
  </r>
  <r>
    <x v="0"/>
  </r>
  <r>
    <x v="0"/>
  </r>
  <r>
    <x v="0"/>
  </r>
  <r>
    <x v="1"/>
  </r>
  <r>
    <x v="0"/>
  </r>
  <r>
    <x v="0"/>
  </r>
  <r>
    <x v="1"/>
  </r>
  <r>
    <x v="0"/>
  </r>
  <r>
    <x v="0"/>
  </r>
  <r>
    <x v="0"/>
  </r>
  <r>
    <x v="0"/>
  </r>
  <r>
    <x v="0"/>
  </r>
  <r>
    <x v="0"/>
  </r>
  <r>
    <x v="0"/>
  </r>
  <r>
    <x v="1"/>
  </r>
  <r>
    <x v="0"/>
  </r>
  <r>
    <x v="1"/>
  </r>
  <r>
    <x v="0"/>
  </r>
  <r>
    <x v="1"/>
  </r>
  <r>
    <x v="1"/>
  </r>
  <r>
    <x v="0"/>
  </r>
  <r>
    <x v="1"/>
  </r>
  <r>
    <x v="0"/>
  </r>
  <r>
    <x v="0"/>
  </r>
  <r>
    <x v="0"/>
  </r>
  <r>
    <x v="0"/>
  </r>
  <r>
    <x v="0"/>
  </r>
  <r>
    <x v="1"/>
  </r>
  <r>
    <x v="0"/>
  </r>
  <r>
    <x v="0"/>
  </r>
  <r>
    <x v="0"/>
  </r>
  <r>
    <x v="0"/>
  </r>
  <r>
    <x v="1"/>
  </r>
  <r>
    <x v="0"/>
  </r>
  <r>
    <x v="1"/>
  </r>
  <r>
    <x v="0"/>
  </r>
  <r>
    <x v="0"/>
  </r>
  <r>
    <x v="0"/>
  </r>
  <r>
    <x v="1"/>
  </r>
  <r>
    <x v="0"/>
  </r>
  <r>
    <x v="0"/>
  </r>
  <r>
    <x v="0"/>
  </r>
  <r>
    <x v="1"/>
  </r>
  <r>
    <x v="0"/>
  </r>
  <r>
    <x v="0"/>
  </r>
  <r>
    <x v="0"/>
  </r>
  <r>
    <x v="0"/>
  </r>
  <r>
    <x v="0"/>
  </r>
  <r>
    <x v="1"/>
  </r>
  <r>
    <x v="0"/>
  </r>
  <r>
    <x v="0"/>
  </r>
  <r>
    <x v="0"/>
  </r>
  <r>
    <x v="0"/>
  </r>
  <r>
    <x v="0"/>
  </r>
  <r>
    <x v="1"/>
  </r>
  <r>
    <x v="0"/>
  </r>
  <r>
    <x v="0"/>
  </r>
  <r>
    <x v="1"/>
  </r>
  <r>
    <x v="0"/>
  </r>
  <r>
    <x v="0"/>
  </r>
  <r>
    <x v="0"/>
  </r>
  <r>
    <x v="0"/>
  </r>
  <r>
    <x v="0"/>
  </r>
  <r>
    <x v="0"/>
  </r>
  <r>
    <x v="0"/>
  </r>
  <r>
    <x v="1"/>
  </r>
  <r>
    <x v="0"/>
  </r>
  <r>
    <x v="0"/>
  </r>
  <r>
    <x v="1"/>
  </r>
  <r>
    <x v="0"/>
  </r>
  <r>
    <x v="0"/>
  </r>
  <r>
    <x v="0"/>
  </r>
  <r>
    <x v="0"/>
  </r>
  <r>
    <x v="0"/>
  </r>
  <r>
    <x v="0"/>
  </r>
  <r>
    <x v="0"/>
  </r>
  <r>
    <x v="1"/>
  </r>
  <r>
    <x v="0"/>
  </r>
  <r>
    <x v="0"/>
  </r>
  <r>
    <x v="1"/>
  </r>
  <r>
    <x v="0"/>
  </r>
  <r>
    <x v="0"/>
  </r>
  <r>
    <x v="0"/>
  </r>
  <r>
    <x v="0"/>
  </r>
  <r>
    <x v="0"/>
  </r>
  <r>
    <x v="0"/>
  </r>
  <r>
    <x v="0"/>
  </r>
  <r>
    <x v="1"/>
  </r>
  <r>
    <x v="0"/>
  </r>
  <r>
    <x v="0"/>
  </r>
  <r>
    <x v="0"/>
  </r>
  <r>
    <x v="0"/>
  </r>
  <r>
    <x v="0"/>
  </r>
  <r>
    <x v="0"/>
  </r>
  <r>
    <x v="1"/>
  </r>
  <r>
    <x v="0"/>
  </r>
  <r>
    <x v="1"/>
  </r>
  <r>
    <x v="0"/>
  </r>
  <r>
    <x v="0"/>
  </r>
  <r>
    <x v="0"/>
  </r>
  <r>
    <x v="1"/>
  </r>
  <r>
    <x v="0"/>
  </r>
  <r>
    <x v="0"/>
  </r>
  <r>
    <x v="0"/>
  </r>
  <r>
    <x v="1"/>
  </r>
  <r>
    <x v="1"/>
  </r>
  <r>
    <x v="0"/>
  </r>
  <r>
    <x v="1"/>
  </r>
  <r>
    <x v="0"/>
  </r>
  <r>
    <x v="0"/>
  </r>
  <r>
    <x v="0"/>
  </r>
  <r>
    <x v="0"/>
  </r>
  <r>
    <x v="0"/>
  </r>
  <r>
    <x v="0"/>
  </r>
  <r>
    <x v="0"/>
  </r>
  <r>
    <x v="0"/>
  </r>
  <r>
    <x v="0"/>
  </r>
  <r>
    <x v="0"/>
  </r>
  <r>
    <x v="0"/>
  </r>
  <r>
    <x v="0"/>
  </r>
  <r>
    <x v="0"/>
  </r>
  <r>
    <x v="0"/>
  </r>
  <r>
    <x v="0"/>
  </r>
  <r>
    <x v="1"/>
  </r>
  <r>
    <x v="1"/>
  </r>
  <r>
    <x v="1"/>
  </r>
  <r>
    <x v="0"/>
  </r>
  <r>
    <x v="0"/>
  </r>
  <r>
    <x v="0"/>
  </r>
  <r>
    <x v="0"/>
  </r>
  <r>
    <x v="0"/>
  </r>
  <r>
    <x v="0"/>
  </r>
  <r>
    <x v="1"/>
  </r>
  <r>
    <x v="0"/>
  </r>
  <r>
    <x v="0"/>
  </r>
  <r>
    <x v="1"/>
  </r>
  <r>
    <x v="0"/>
  </r>
  <r>
    <x v="0"/>
  </r>
  <r>
    <x v="0"/>
  </r>
  <r>
    <x v="1"/>
  </r>
  <r>
    <x v="0"/>
  </r>
  <r>
    <x v="0"/>
  </r>
  <r>
    <x v="0"/>
  </r>
  <r>
    <x v="1"/>
  </r>
  <r>
    <x v="0"/>
  </r>
  <r>
    <x v="0"/>
  </r>
  <r>
    <x v="1"/>
  </r>
  <r>
    <x v="0"/>
  </r>
  <r>
    <x v="0"/>
  </r>
  <r>
    <x v="0"/>
  </r>
  <r>
    <x v="0"/>
  </r>
  <r>
    <x v="0"/>
  </r>
  <r>
    <x v="1"/>
  </r>
  <r>
    <x v="0"/>
  </r>
  <r>
    <x v="0"/>
  </r>
  <r>
    <x v="0"/>
  </r>
  <r>
    <x v="0"/>
  </r>
  <r>
    <x v="1"/>
  </r>
  <r>
    <x v="0"/>
  </r>
  <r>
    <x v="1"/>
  </r>
  <r>
    <x v="0"/>
  </r>
  <r>
    <x v="0"/>
  </r>
  <r>
    <x v="1"/>
  </r>
  <r>
    <x v="0"/>
  </r>
  <r>
    <x v="0"/>
  </r>
  <r>
    <x v="0"/>
  </r>
  <r>
    <x v="1"/>
  </r>
  <r>
    <x v="1"/>
  </r>
  <r>
    <x v="0"/>
  </r>
  <r>
    <x v="0"/>
  </r>
  <r>
    <x v="1"/>
  </r>
  <r>
    <x v="0"/>
  </r>
  <r>
    <x v="0"/>
  </r>
  <r>
    <x v="0"/>
  </r>
  <r>
    <x v="1"/>
  </r>
  <r>
    <x v="0"/>
  </r>
  <r>
    <x v="0"/>
  </r>
  <r>
    <x v="0"/>
  </r>
  <r>
    <x v="0"/>
  </r>
  <r>
    <x v="1"/>
  </r>
  <r>
    <x v="1"/>
  </r>
  <r>
    <x v="0"/>
  </r>
  <r>
    <x v="1"/>
  </r>
  <r>
    <x v="1"/>
  </r>
  <r>
    <x v="0"/>
  </r>
  <r>
    <x v="0"/>
  </r>
  <r>
    <x v="0"/>
  </r>
  <r>
    <x v="0"/>
  </r>
  <r>
    <x v="0"/>
  </r>
  <r>
    <x v="0"/>
  </r>
  <r>
    <x v="0"/>
  </r>
  <r>
    <x v="0"/>
  </r>
  <r>
    <x v="0"/>
  </r>
  <r>
    <x v="1"/>
  </r>
  <r>
    <x v="0"/>
  </r>
  <r>
    <x v="1"/>
  </r>
  <r>
    <x v="0"/>
  </r>
  <r>
    <x v="0"/>
  </r>
  <r>
    <x v="1"/>
  </r>
  <r>
    <x v="1"/>
  </r>
  <r>
    <x v="0"/>
  </r>
  <r>
    <x v="1"/>
  </r>
  <r>
    <x v="0"/>
  </r>
  <r>
    <x v="0"/>
  </r>
  <r>
    <x v="1"/>
  </r>
  <r>
    <x v="0"/>
  </r>
  <r>
    <x v="0"/>
  </r>
  <r>
    <x v="0"/>
  </r>
  <r>
    <x v="1"/>
  </r>
  <r>
    <x v="1"/>
  </r>
  <r>
    <x v="1"/>
  </r>
  <r>
    <x v="0"/>
  </r>
  <r>
    <x v="1"/>
  </r>
  <r>
    <x v="0"/>
  </r>
  <r>
    <x v="0"/>
  </r>
  <r>
    <x v="1"/>
  </r>
  <r>
    <x v="1"/>
  </r>
  <r>
    <x v="0"/>
  </r>
  <r>
    <x v="1"/>
  </r>
  <r>
    <x v="0"/>
  </r>
  <r>
    <x v="0"/>
  </r>
  <r>
    <x v="0"/>
  </r>
  <r>
    <x v="1"/>
  </r>
  <r>
    <x v="0"/>
  </r>
  <r>
    <x v="0"/>
  </r>
  <r>
    <x v="0"/>
  </r>
  <r>
    <x v="0"/>
  </r>
  <r>
    <x v="0"/>
  </r>
  <r>
    <x v="0"/>
  </r>
  <r>
    <x v="0"/>
  </r>
  <r>
    <x v="0"/>
  </r>
  <r>
    <x v="0"/>
  </r>
  <r>
    <x v="0"/>
  </r>
  <r>
    <x v="0"/>
  </r>
  <r>
    <x v="0"/>
  </r>
  <r>
    <x v="0"/>
  </r>
  <r>
    <x v="0"/>
  </r>
  <r>
    <x v="0"/>
  </r>
  <r>
    <x v="0"/>
  </r>
  <r>
    <x v="1"/>
  </r>
  <r>
    <x v="0"/>
  </r>
  <r>
    <x v="0"/>
  </r>
  <r>
    <x v="0"/>
  </r>
  <r>
    <x v="0"/>
  </r>
  <r>
    <x v="1"/>
  </r>
  <r>
    <x v="0"/>
  </r>
  <r>
    <x v="1"/>
  </r>
  <r>
    <x v="0"/>
  </r>
  <r>
    <x v="0"/>
  </r>
  <r>
    <x v="0"/>
  </r>
  <r>
    <x v="0"/>
  </r>
  <r>
    <x v="0"/>
  </r>
  <r>
    <x v="1"/>
  </r>
  <r>
    <x v="0"/>
  </r>
  <r>
    <x v="0"/>
  </r>
  <r>
    <x v="0"/>
  </r>
  <r>
    <x v="1"/>
  </r>
  <r>
    <x v="1"/>
  </r>
  <r>
    <x v="1"/>
  </r>
  <r>
    <x v="0"/>
  </r>
  <r>
    <x v="0"/>
  </r>
  <r>
    <x v="0"/>
  </r>
  <r>
    <x v="0"/>
  </r>
  <r>
    <x v="1"/>
  </r>
  <r>
    <x v="0"/>
  </r>
  <r>
    <x v="0"/>
  </r>
  <r>
    <x v="0"/>
  </r>
  <r>
    <x v="0"/>
  </r>
  <r>
    <x v="1"/>
  </r>
  <r>
    <x v="0"/>
  </r>
  <r>
    <x v="0"/>
  </r>
  <r>
    <x v="0"/>
  </r>
  <r>
    <x v="0"/>
  </r>
  <r>
    <x v="0"/>
  </r>
  <r>
    <x v="0"/>
  </r>
  <r>
    <x v="0"/>
  </r>
  <r>
    <x v="1"/>
  </r>
  <r>
    <x v="0"/>
  </r>
  <r>
    <x v="0"/>
  </r>
  <r>
    <x v="0"/>
  </r>
  <r>
    <x v="1"/>
  </r>
  <r>
    <x v="0"/>
  </r>
  <r>
    <x v="1"/>
  </r>
  <r>
    <x v="1"/>
  </r>
  <r>
    <x v="0"/>
  </r>
  <r>
    <x v="0"/>
  </r>
  <r>
    <x v="0"/>
  </r>
  <r>
    <x v="0"/>
  </r>
  <r>
    <x v="1"/>
  </r>
  <r>
    <x v="0"/>
  </r>
  <r>
    <x v="0"/>
  </r>
  <r>
    <x v="0"/>
  </r>
  <r>
    <x v="0"/>
  </r>
  <r>
    <x v="0"/>
  </r>
  <r>
    <x v="0"/>
  </r>
  <r>
    <x v="1"/>
  </r>
  <r>
    <x v="0"/>
  </r>
  <r>
    <x v="0"/>
  </r>
  <r>
    <x v="0"/>
  </r>
  <r>
    <x v="0"/>
  </r>
  <r>
    <x v="0"/>
  </r>
  <r>
    <x v="0"/>
  </r>
  <r>
    <x v="1"/>
  </r>
  <r>
    <x v="0"/>
  </r>
  <r>
    <x v="0"/>
  </r>
  <r>
    <x v="0"/>
  </r>
  <r>
    <x v="0"/>
  </r>
  <r>
    <x v="0"/>
  </r>
  <r>
    <x v="1"/>
  </r>
  <r>
    <x v="0"/>
  </r>
  <r>
    <x v="0"/>
  </r>
  <r>
    <x v="0"/>
  </r>
  <r>
    <x v="0"/>
  </r>
  <r>
    <x v="0"/>
  </r>
  <r>
    <x v="0"/>
  </r>
  <r>
    <x v="0"/>
  </r>
  <r>
    <x v="0"/>
  </r>
  <r>
    <x v="0"/>
  </r>
  <r>
    <x v="0"/>
  </r>
  <r>
    <x v="1"/>
  </r>
  <r>
    <x v="0"/>
  </r>
  <r>
    <x v="0"/>
  </r>
  <r>
    <x v="0"/>
  </r>
  <r>
    <x v="0"/>
  </r>
  <r>
    <x v="1"/>
  </r>
  <r>
    <x v="1"/>
  </r>
  <r>
    <x v="0"/>
  </r>
  <r>
    <x v="0"/>
  </r>
  <r>
    <x v="0"/>
  </r>
  <r>
    <x v="0"/>
  </r>
  <r>
    <x v="1"/>
  </r>
  <r>
    <x v="0"/>
  </r>
  <r>
    <x v="0"/>
  </r>
  <r>
    <x v="0"/>
  </r>
  <r>
    <x v="0"/>
  </r>
  <r>
    <x v="0"/>
  </r>
  <r>
    <x v="0"/>
  </r>
  <r>
    <x v="0"/>
  </r>
  <r>
    <x v="0"/>
  </r>
  <r>
    <x v="0"/>
  </r>
  <r>
    <x v="0"/>
  </r>
  <r>
    <x v="1"/>
  </r>
  <r>
    <x v="0"/>
  </r>
  <r>
    <x v="0"/>
  </r>
  <r>
    <x v="0"/>
  </r>
  <r>
    <x v="1"/>
  </r>
  <r>
    <x v="1"/>
  </r>
  <r>
    <x v="0"/>
  </r>
  <r>
    <x v="1"/>
  </r>
  <r>
    <x v="1"/>
  </r>
  <r>
    <x v="0"/>
  </r>
  <r>
    <x v="0"/>
  </r>
  <r>
    <x v="0"/>
  </r>
  <r>
    <x v="1"/>
  </r>
  <r>
    <x v="0"/>
  </r>
  <r>
    <x v="0"/>
  </r>
  <r>
    <x v="0"/>
  </r>
  <r>
    <x v="1"/>
  </r>
  <r>
    <x v="1"/>
  </r>
  <r>
    <x v="0"/>
  </r>
  <r>
    <x v="0"/>
  </r>
  <r>
    <x v="0"/>
  </r>
  <r>
    <x v="1"/>
  </r>
  <r>
    <x v="1"/>
  </r>
  <r>
    <x v="1"/>
  </r>
  <r>
    <x v="0"/>
  </r>
  <r>
    <x v="1"/>
  </r>
  <r>
    <x v="0"/>
  </r>
  <r>
    <x v="0"/>
  </r>
  <r>
    <x v="0"/>
  </r>
  <r>
    <x v="1"/>
  </r>
  <r>
    <x v="0"/>
  </r>
  <r>
    <x v="0"/>
  </r>
  <r>
    <x v="0"/>
  </r>
  <r>
    <x v="1"/>
  </r>
  <r>
    <x v="0"/>
  </r>
  <r>
    <x v="0"/>
  </r>
  <r>
    <x v="0"/>
  </r>
  <r>
    <x v="0"/>
  </r>
  <r>
    <x v="0"/>
  </r>
  <r>
    <x v="0"/>
  </r>
  <r>
    <x v="0"/>
  </r>
  <r>
    <x v="0"/>
  </r>
  <r>
    <x v="0"/>
  </r>
  <r>
    <x v="0"/>
  </r>
  <r>
    <x v="1"/>
  </r>
  <r>
    <x v="0"/>
  </r>
  <r>
    <x v="1"/>
  </r>
  <r>
    <x v="1"/>
  </r>
  <r>
    <x v="1"/>
  </r>
  <r>
    <x v="0"/>
  </r>
  <r>
    <x v="0"/>
  </r>
  <r>
    <x v="0"/>
  </r>
  <r>
    <x v="0"/>
  </r>
  <r>
    <x v="0"/>
  </r>
  <r>
    <x v="0"/>
  </r>
  <r>
    <x v="0"/>
  </r>
  <r>
    <x v="0"/>
  </r>
  <r>
    <x v="1"/>
  </r>
  <r>
    <x v="0"/>
  </r>
  <r>
    <x v="1"/>
  </r>
  <r>
    <x v="1"/>
  </r>
  <r>
    <x v="1"/>
  </r>
  <r>
    <x v="1"/>
  </r>
  <r>
    <x v="0"/>
  </r>
  <r>
    <x v="0"/>
  </r>
  <r>
    <x v="0"/>
  </r>
  <r>
    <x v="0"/>
  </r>
  <r>
    <x v="0"/>
  </r>
  <r>
    <x v="0"/>
  </r>
  <r>
    <x v="0"/>
  </r>
  <r>
    <x v="0"/>
  </r>
  <r>
    <x v="0"/>
  </r>
  <r>
    <x v="0"/>
  </r>
  <r>
    <x v="0"/>
  </r>
  <r>
    <x v="0"/>
  </r>
  <r>
    <x v="0"/>
  </r>
  <r>
    <x v="0"/>
  </r>
  <r>
    <x v="0"/>
  </r>
  <r>
    <x v="0"/>
  </r>
  <r>
    <x v="1"/>
  </r>
  <r>
    <x v="0"/>
  </r>
  <r>
    <x v="0"/>
  </r>
  <r>
    <x v="0"/>
  </r>
  <r>
    <x v="0"/>
  </r>
  <r>
    <x v="0"/>
  </r>
  <r>
    <x v="0"/>
  </r>
  <r>
    <x v="0"/>
  </r>
  <r>
    <x v="1"/>
  </r>
  <r>
    <x v="0"/>
  </r>
  <r>
    <x v="1"/>
  </r>
  <r>
    <x v="0"/>
  </r>
  <r>
    <x v="0"/>
  </r>
  <r>
    <x v="0"/>
  </r>
  <r>
    <x v="1"/>
  </r>
  <r>
    <x v="1"/>
  </r>
  <r>
    <x v="1"/>
  </r>
  <r>
    <x v="0"/>
  </r>
  <r>
    <x v="0"/>
  </r>
  <r>
    <x v="0"/>
  </r>
  <r>
    <x v="0"/>
  </r>
  <r>
    <x v="1"/>
  </r>
  <r>
    <x v="0"/>
  </r>
  <r>
    <x v="0"/>
  </r>
  <r>
    <x v="1"/>
  </r>
  <r>
    <x v="1"/>
  </r>
  <r>
    <x v="1"/>
  </r>
  <r>
    <x v="1"/>
  </r>
  <r>
    <x v="1"/>
  </r>
  <r>
    <x v="1"/>
  </r>
  <r>
    <x v="0"/>
  </r>
  <r>
    <x v="0"/>
  </r>
  <r>
    <x v="0"/>
  </r>
  <r>
    <x v="0"/>
  </r>
  <r>
    <x v="0"/>
  </r>
  <r>
    <x v="0"/>
  </r>
  <r>
    <x v="1"/>
  </r>
  <r>
    <x v="0"/>
  </r>
  <r>
    <x v="0"/>
  </r>
  <r>
    <x v="0"/>
  </r>
  <r>
    <x v="0"/>
  </r>
  <r>
    <x v="0"/>
  </r>
  <r>
    <x v="0"/>
  </r>
  <r>
    <x v="0"/>
  </r>
  <r>
    <x v="0"/>
  </r>
  <r>
    <x v="1"/>
  </r>
  <r>
    <x v="1"/>
  </r>
  <r>
    <x v="1"/>
  </r>
  <r>
    <x v="0"/>
  </r>
  <r>
    <x v="0"/>
  </r>
  <r>
    <x v="0"/>
  </r>
  <r>
    <x v="0"/>
  </r>
  <r>
    <x v="1"/>
  </r>
  <r>
    <x v="0"/>
  </r>
  <r>
    <x v="1"/>
  </r>
  <r>
    <x v="0"/>
  </r>
  <r>
    <x v="0"/>
  </r>
  <r>
    <x v="0"/>
  </r>
  <r>
    <x v="0"/>
  </r>
  <r>
    <x v="0"/>
  </r>
  <r>
    <x v="1"/>
  </r>
  <r>
    <x v="1"/>
  </r>
  <r>
    <x v="1"/>
  </r>
  <r>
    <x v="0"/>
  </r>
  <r>
    <x v="0"/>
  </r>
  <r>
    <x v="0"/>
  </r>
  <r>
    <x v="1"/>
  </r>
  <r>
    <x v="0"/>
  </r>
  <r>
    <x v="0"/>
  </r>
  <r>
    <x v="0"/>
  </r>
  <r>
    <x v="1"/>
  </r>
  <r>
    <x v="0"/>
  </r>
  <r>
    <x v="0"/>
  </r>
  <r>
    <x v="1"/>
  </r>
  <r>
    <x v="0"/>
  </r>
  <r>
    <x v="1"/>
  </r>
  <r>
    <x v="1"/>
  </r>
  <r>
    <x v="0"/>
  </r>
  <r>
    <x v="1"/>
  </r>
  <r>
    <x v="0"/>
  </r>
  <r>
    <x v="0"/>
  </r>
  <r>
    <x v="1"/>
  </r>
  <r>
    <x v="0"/>
  </r>
  <r>
    <x v="0"/>
  </r>
  <r>
    <x v="1"/>
  </r>
  <r>
    <x v="0"/>
  </r>
  <r>
    <x v="0"/>
  </r>
  <r>
    <x v="1"/>
  </r>
  <r>
    <x v="0"/>
  </r>
  <r>
    <x v="0"/>
  </r>
  <r>
    <x v="1"/>
  </r>
  <r>
    <x v="0"/>
  </r>
  <r>
    <x v="0"/>
  </r>
  <r>
    <x v="0"/>
  </r>
  <r>
    <x v="1"/>
  </r>
  <r>
    <x v="0"/>
  </r>
  <r>
    <x v="0"/>
  </r>
  <r>
    <x v="0"/>
  </r>
  <r>
    <x v="0"/>
  </r>
  <r>
    <x v="0"/>
  </r>
  <r>
    <x v="0"/>
  </r>
  <r>
    <x v="0"/>
  </r>
  <r>
    <x v="0"/>
  </r>
  <r>
    <x v="0"/>
  </r>
  <r>
    <x v="0"/>
  </r>
  <r>
    <x v="0"/>
  </r>
  <r>
    <x v="1"/>
  </r>
  <r>
    <x v="0"/>
  </r>
  <r>
    <x v="0"/>
  </r>
  <r>
    <x v="0"/>
  </r>
  <r>
    <x v="1"/>
  </r>
  <r>
    <x v="1"/>
  </r>
  <r>
    <x v="1"/>
  </r>
  <r>
    <x v="1"/>
  </r>
  <r>
    <x v="1"/>
  </r>
  <r>
    <x v="1"/>
  </r>
  <r>
    <x v="1"/>
  </r>
  <r>
    <x v="1"/>
  </r>
  <r>
    <x v="0"/>
  </r>
  <r>
    <x v="0"/>
  </r>
  <r>
    <x v="0"/>
  </r>
  <r>
    <x v="1"/>
  </r>
  <r>
    <x v="0"/>
  </r>
  <r>
    <x v="1"/>
  </r>
  <r>
    <x v="0"/>
  </r>
  <r>
    <x v="1"/>
  </r>
  <r>
    <x v="1"/>
  </r>
  <r>
    <x v="1"/>
  </r>
  <r>
    <x v="0"/>
  </r>
  <r>
    <x v="1"/>
  </r>
  <r>
    <x v="0"/>
  </r>
  <r>
    <x v="1"/>
  </r>
  <r>
    <x v="0"/>
  </r>
  <r>
    <x v="0"/>
  </r>
  <r>
    <x v="0"/>
  </r>
  <r>
    <x v="0"/>
  </r>
  <r>
    <x v="0"/>
  </r>
  <r>
    <x v="0"/>
  </r>
  <r>
    <x v="0"/>
  </r>
  <r>
    <x v="1"/>
  </r>
  <r>
    <x v="1"/>
  </r>
  <r>
    <x v="0"/>
  </r>
  <r>
    <x v="0"/>
  </r>
  <r>
    <x v="1"/>
  </r>
  <r>
    <x v="0"/>
  </r>
  <r>
    <x v="1"/>
  </r>
  <r>
    <x v="0"/>
  </r>
  <r>
    <x v="1"/>
  </r>
  <r>
    <x v="1"/>
  </r>
  <r>
    <x v="1"/>
  </r>
  <r>
    <x v="1"/>
  </r>
  <r>
    <x v="0"/>
  </r>
  <r>
    <x v="0"/>
  </r>
  <r>
    <x v="0"/>
  </r>
  <r>
    <x v="0"/>
  </r>
  <r>
    <x v="1"/>
  </r>
  <r>
    <x v="0"/>
  </r>
  <r>
    <x v="0"/>
  </r>
  <r>
    <x v="1"/>
  </r>
  <r>
    <x v="0"/>
  </r>
  <r>
    <x v="0"/>
  </r>
  <r>
    <x v="1"/>
  </r>
  <r>
    <x v="0"/>
  </r>
  <r>
    <x v="0"/>
  </r>
  <r>
    <x v="0"/>
  </r>
  <r>
    <x v="1"/>
  </r>
  <r>
    <x v="0"/>
  </r>
  <r>
    <x v="1"/>
  </r>
  <r>
    <x v="0"/>
  </r>
  <r>
    <x v="0"/>
  </r>
  <r>
    <x v="0"/>
  </r>
  <r>
    <x v="0"/>
  </r>
  <r>
    <x v="0"/>
  </r>
  <r>
    <x v="0"/>
  </r>
  <r>
    <x v="0"/>
  </r>
  <r>
    <x v="1"/>
  </r>
  <r>
    <x v="0"/>
  </r>
  <r>
    <x v="0"/>
  </r>
  <r>
    <x v="1"/>
  </r>
  <r>
    <x v="0"/>
  </r>
  <r>
    <x v="0"/>
  </r>
  <r>
    <x v="0"/>
  </r>
  <r>
    <x v="1"/>
  </r>
  <r>
    <x v="1"/>
  </r>
  <r>
    <x v="1"/>
  </r>
  <r>
    <x v="1"/>
  </r>
  <r>
    <x v="1"/>
  </r>
  <r>
    <x v="0"/>
  </r>
  <r>
    <x v="0"/>
  </r>
  <r>
    <x v="1"/>
  </r>
  <r>
    <x v="1"/>
  </r>
  <r>
    <x v="0"/>
  </r>
  <r>
    <x v="0"/>
  </r>
  <r>
    <x v="1"/>
  </r>
  <r>
    <x v="0"/>
  </r>
  <r>
    <x v="1"/>
  </r>
  <r>
    <x v="0"/>
  </r>
  <r>
    <x v="0"/>
  </r>
  <r>
    <x v="1"/>
  </r>
  <r>
    <x v="0"/>
  </r>
  <r>
    <x v="0"/>
  </r>
  <r>
    <x v="1"/>
  </r>
  <r>
    <x v="0"/>
  </r>
  <r>
    <x v="0"/>
  </r>
  <r>
    <x v="0"/>
  </r>
  <r>
    <x v="0"/>
  </r>
  <r>
    <x v="0"/>
  </r>
  <r>
    <x v="1"/>
  </r>
  <r>
    <x v="1"/>
  </r>
  <r>
    <x v="1"/>
  </r>
  <r>
    <x v="0"/>
  </r>
  <r>
    <x v="0"/>
  </r>
  <r>
    <x v="0"/>
  </r>
  <r>
    <x v="0"/>
  </r>
  <r>
    <x v="0"/>
  </r>
  <r>
    <x v="0"/>
  </r>
  <r>
    <x v="0"/>
  </r>
  <r>
    <x v="0"/>
  </r>
  <r>
    <x v="1"/>
  </r>
  <r>
    <x v="1"/>
  </r>
  <r>
    <x v="1"/>
  </r>
  <r>
    <x v="0"/>
  </r>
  <r>
    <x v="0"/>
  </r>
  <r>
    <x v="0"/>
  </r>
  <r>
    <x v="0"/>
  </r>
  <r>
    <x v="0"/>
  </r>
  <r>
    <x v="0"/>
  </r>
  <r>
    <x v="0"/>
  </r>
  <r>
    <x v="0"/>
  </r>
  <r>
    <x v="0"/>
  </r>
  <r>
    <x v="0"/>
  </r>
  <r>
    <x v="0"/>
  </r>
  <r>
    <x v="0"/>
  </r>
  <r>
    <x v="1"/>
  </r>
  <r>
    <x v="1"/>
  </r>
  <r>
    <x v="0"/>
  </r>
  <r>
    <x v="0"/>
  </r>
  <r>
    <x v="0"/>
  </r>
  <r>
    <x v="0"/>
  </r>
  <r>
    <x v="0"/>
  </r>
  <r>
    <x v="0"/>
  </r>
  <r>
    <x v="0"/>
  </r>
  <r>
    <x v="0"/>
  </r>
  <r>
    <x v="0"/>
  </r>
  <r>
    <x v="0"/>
  </r>
  <r>
    <x v="1"/>
  </r>
  <r>
    <x v="0"/>
  </r>
  <r>
    <x v="0"/>
  </r>
  <r>
    <x v="1"/>
  </r>
  <r>
    <x v="0"/>
  </r>
  <r>
    <x v="0"/>
  </r>
  <r>
    <x v="0"/>
  </r>
  <r>
    <x v="0"/>
  </r>
  <r>
    <x v="0"/>
  </r>
  <r>
    <x v="0"/>
  </r>
  <r>
    <x v="0"/>
  </r>
  <r>
    <x v="0"/>
  </r>
  <r>
    <x v="0"/>
  </r>
  <r>
    <x v="0"/>
  </r>
  <r>
    <x v="0"/>
  </r>
  <r>
    <x v="0"/>
  </r>
  <r>
    <x v="0"/>
  </r>
  <r>
    <x v="1"/>
  </r>
  <r>
    <x v="0"/>
  </r>
  <r>
    <x v="1"/>
  </r>
  <r>
    <x v="0"/>
  </r>
  <r>
    <x v="0"/>
  </r>
  <r>
    <x v="0"/>
  </r>
  <r>
    <x v="0"/>
  </r>
  <r>
    <x v="0"/>
  </r>
  <r>
    <x v="0"/>
  </r>
  <r>
    <x v="0"/>
  </r>
  <r>
    <x v="0"/>
  </r>
  <r>
    <x v="1"/>
  </r>
  <r>
    <x v="1"/>
  </r>
  <r>
    <x v="0"/>
  </r>
  <r>
    <x v="0"/>
  </r>
  <r>
    <x v="1"/>
  </r>
  <r>
    <x v="0"/>
  </r>
  <r>
    <x v="1"/>
  </r>
  <r>
    <x v="0"/>
  </r>
  <r>
    <x v="1"/>
  </r>
  <r>
    <x v="0"/>
  </r>
  <r>
    <x v="0"/>
  </r>
  <r>
    <x v="0"/>
  </r>
  <r>
    <x v="1"/>
  </r>
  <r>
    <x v="0"/>
  </r>
  <r>
    <x v="0"/>
  </r>
  <r>
    <x v="0"/>
  </r>
  <r>
    <x v="0"/>
  </r>
  <r>
    <x v="0"/>
  </r>
  <r>
    <x v="0"/>
  </r>
  <r>
    <x v="0"/>
  </r>
  <r>
    <x v="1"/>
  </r>
  <r>
    <x v="0"/>
  </r>
  <r>
    <x v="0"/>
  </r>
  <r>
    <x v="1"/>
  </r>
  <r>
    <x v="0"/>
  </r>
  <r>
    <x v="1"/>
  </r>
  <r>
    <x v="1"/>
  </r>
  <r>
    <x v="1"/>
  </r>
  <r>
    <x v="0"/>
  </r>
  <r>
    <x v="1"/>
  </r>
  <r>
    <x v="0"/>
  </r>
  <r>
    <x v="0"/>
  </r>
  <r>
    <x v="0"/>
  </r>
  <r>
    <x v="0"/>
  </r>
  <r>
    <x v="0"/>
  </r>
  <r>
    <x v="0"/>
  </r>
  <r>
    <x v="0"/>
  </r>
  <r>
    <x v="0"/>
  </r>
  <r>
    <x v="1"/>
  </r>
  <r>
    <x v="1"/>
  </r>
  <r>
    <x v="1"/>
  </r>
  <r>
    <x v="0"/>
  </r>
  <r>
    <x v="0"/>
  </r>
  <r>
    <x v="1"/>
  </r>
  <r>
    <x v="1"/>
  </r>
  <r>
    <x v="0"/>
  </r>
  <r>
    <x v="1"/>
  </r>
  <r>
    <x v="0"/>
  </r>
  <r>
    <x v="0"/>
  </r>
  <r>
    <x v="0"/>
  </r>
  <r>
    <x v="0"/>
  </r>
  <r>
    <x v="1"/>
  </r>
  <r>
    <x v="1"/>
  </r>
  <r>
    <x v="0"/>
  </r>
  <r>
    <x v="1"/>
  </r>
  <r>
    <x v="1"/>
  </r>
  <r>
    <x v="0"/>
  </r>
  <r>
    <x v="0"/>
  </r>
  <r>
    <x v="0"/>
  </r>
  <r>
    <x v="0"/>
  </r>
  <r>
    <x v="0"/>
  </r>
  <r>
    <x v="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0"/>
  </r>
  <r>
    <x v="1"/>
  </r>
  <r>
    <x v="1"/>
  </r>
  <r>
    <x v="0"/>
  </r>
  <r>
    <x v="1"/>
  </r>
  <r>
    <x v="0"/>
  </r>
  <r>
    <x v="1"/>
  </r>
  <r>
    <x v="0"/>
  </r>
  <r>
    <x v="0"/>
  </r>
  <r>
    <x v="1"/>
  </r>
  <r>
    <x v="1"/>
  </r>
  <r>
    <x v="1"/>
  </r>
  <r>
    <x v="1"/>
  </r>
  <r>
    <x v="0"/>
  </r>
  <r>
    <x v="0"/>
  </r>
  <r>
    <x v="1"/>
  </r>
  <r>
    <x v="0"/>
  </r>
  <r>
    <x v="1"/>
  </r>
  <r>
    <x v="0"/>
  </r>
  <r>
    <x v="0"/>
  </r>
  <r>
    <x v="1"/>
  </r>
  <r>
    <x v="1"/>
  </r>
  <r>
    <x v="0"/>
  </r>
  <r>
    <x v="0"/>
  </r>
  <r>
    <x v="0"/>
  </r>
  <r>
    <x v="0"/>
  </r>
  <r>
    <x v="1"/>
  </r>
  <r>
    <x v="0"/>
  </r>
  <r>
    <x v="0"/>
  </r>
  <r>
    <x v="1"/>
  </r>
  <r>
    <x v="0"/>
  </r>
  <r>
    <x v="1"/>
  </r>
  <r>
    <x v="0"/>
  </r>
  <r>
    <x v="0"/>
  </r>
  <r>
    <x v="1"/>
  </r>
  <r>
    <x v="0"/>
  </r>
  <r>
    <x v="0"/>
  </r>
  <r>
    <x v="0"/>
  </r>
  <r>
    <x v="0"/>
  </r>
  <r>
    <x v="1"/>
  </r>
  <r>
    <x v="1"/>
  </r>
  <r>
    <x v="0"/>
  </r>
  <r>
    <x v="1"/>
  </r>
  <r>
    <x v="0"/>
  </r>
  <r>
    <x v="0"/>
  </r>
  <r>
    <x v="0"/>
  </r>
  <r>
    <x v="0"/>
  </r>
  <r>
    <x v="0"/>
  </r>
  <r>
    <x v="1"/>
  </r>
  <r>
    <x v="1"/>
  </r>
  <r>
    <x v="1"/>
  </r>
  <r>
    <x v="1"/>
  </r>
  <r>
    <x v="1"/>
  </r>
  <r>
    <x v="1"/>
  </r>
  <r>
    <x v="0"/>
  </r>
  <r>
    <x v="1"/>
  </r>
  <r>
    <x v="1"/>
  </r>
  <r>
    <x v="1"/>
  </r>
  <r>
    <x v="0"/>
  </r>
  <r>
    <x v="1"/>
  </r>
  <r>
    <x v="1"/>
  </r>
  <r>
    <x v="1"/>
  </r>
  <r>
    <x v="0"/>
  </r>
  <r>
    <x v="0"/>
  </r>
  <r>
    <x v="0"/>
  </r>
  <r>
    <x v="1"/>
  </r>
  <r>
    <x v="0"/>
  </r>
  <r>
    <x v="0"/>
  </r>
  <r>
    <x v="1"/>
  </r>
  <r>
    <x v="1"/>
  </r>
  <r>
    <x v="1"/>
  </r>
  <r>
    <x v="0"/>
  </r>
  <r>
    <x v="0"/>
  </r>
  <r>
    <x v="0"/>
  </r>
  <r>
    <x v="1"/>
  </r>
  <r>
    <x v="0"/>
  </r>
  <r>
    <x v="0"/>
  </r>
  <r>
    <x v="0"/>
  </r>
  <r>
    <x v="1"/>
  </r>
  <r>
    <x v="1"/>
  </r>
  <r>
    <x v="1"/>
  </r>
  <r>
    <x v="1"/>
  </r>
  <r>
    <x v="0"/>
  </r>
  <r>
    <x v="1"/>
  </r>
  <r>
    <x v="0"/>
  </r>
  <r>
    <x v="1"/>
  </r>
  <r>
    <x v="1"/>
  </r>
  <r>
    <x v="1"/>
  </r>
  <r>
    <x v="0"/>
  </r>
  <r>
    <x v="0"/>
  </r>
  <r>
    <x v="1"/>
  </r>
  <r>
    <x v="1"/>
  </r>
  <r>
    <x v="0"/>
  </r>
  <r>
    <x v="0"/>
  </r>
  <r>
    <x v="0"/>
  </r>
  <r>
    <x v="0"/>
  </r>
  <r>
    <x v="0"/>
  </r>
  <r>
    <x v="1"/>
  </r>
  <r>
    <x v="1"/>
  </r>
  <r>
    <x v="0"/>
  </r>
  <r>
    <x v="1"/>
  </r>
  <r>
    <x v="1"/>
  </r>
  <r>
    <x v="1"/>
  </r>
  <r>
    <x v="0"/>
  </r>
  <r>
    <x v="0"/>
  </r>
  <r>
    <x v="0"/>
  </r>
  <r>
    <x v="0"/>
  </r>
  <r>
    <x v="1"/>
  </r>
  <r>
    <x v="1"/>
  </r>
  <r>
    <x v="0"/>
  </r>
  <r>
    <x v="1"/>
  </r>
  <r>
    <x v="1"/>
  </r>
  <r>
    <x v="0"/>
  </r>
  <r>
    <x v="0"/>
  </r>
  <r>
    <x v="0"/>
  </r>
  <r>
    <x v="1"/>
  </r>
  <r>
    <x v="1"/>
  </r>
  <r>
    <x v="1"/>
  </r>
  <r>
    <x v="1"/>
  </r>
  <r>
    <x v="1"/>
  </r>
  <r>
    <x v="1"/>
  </r>
  <r>
    <x v="1"/>
  </r>
  <r>
    <x v="0"/>
  </r>
  <r>
    <x v="1"/>
  </r>
  <r>
    <x v="1"/>
  </r>
  <r>
    <x v="0"/>
  </r>
  <r>
    <x v="1"/>
  </r>
  <r>
    <x v="1"/>
  </r>
  <r>
    <x v="1"/>
  </r>
  <r>
    <x v="0"/>
  </r>
  <r>
    <x v="0"/>
  </r>
  <r>
    <x v="0"/>
  </r>
  <r>
    <x v="0"/>
  </r>
  <r>
    <x v="0"/>
  </r>
  <r>
    <x v="0"/>
  </r>
  <r>
    <x v="0"/>
  </r>
  <r>
    <x v="0"/>
  </r>
  <r>
    <x v="1"/>
  </r>
  <r>
    <x v="0"/>
  </r>
  <r>
    <x v="1"/>
  </r>
  <r>
    <x v="0"/>
  </r>
  <r>
    <x v="0"/>
  </r>
  <r>
    <x v="1"/>
  </r>
  <r>
    <x v="1"/>
  </r>
  <r>
    <x v="0"/>
  </r>
  <r>
    <x v="1"/>
  </r>
  <r>
    <x v="1"/>
  </r>
  <r>
    <x v="1"/>
  </r>
  <r>
    <x v="0"/>
  </r>
  <r>
    <x v="1"/>
  </r>
  <r>
    <x v="1"/>
  </r>
  <r>
    <x v="1"/>
  </r>
  <r>
    <x v="1"/>
  </r>
  <r>
    <x v="0"/>
  </r>
  <r>
    <x v="1"/>
  </r>
  <r>
    <x v="1"/>
  </r>
  <r>
    <x v="0"/>
  </r>
  <r>
    <x v="0"/>
  </r>
  <r>
    <x v="1"/>
  </r>
  <r>
    <x v="0"/>
  </r>
  <r>
    <x v="1"/>
  </r>
  <r>
    <x v="1"/>
  </r>
  <r>
    <x v="0"/>
  </r>
  <r>
    <x v="1"/>
  </r>
  <r>
    <x v="0"/>
  </r>
  <r>
    <x v="1"/>
  </r>
  <r>
    <x v="1"/>
  </r>
  <r>
    <x v="1"/>
  </r>
  <r>
    <x v="1"/>
  </r>
  <r>
    <x v="1"/>
  </r>
  <r>
    <x v="1"/>
  </r>
  <r>
    <x v="1"/>
  </r>
  <r>
    <x v="1"/>
  </r>
  <r>
    <x v="0"/>
  </r>
  <r>
    <x v="0"/>
  </r>
  <r>
    <x v="0"/>
  </r>
  <r>
    <x v="1"/>
  </r>
  <r>
    <x v="0"/>
  </r>
  <r>
    <x v="1"/>
  </r>
  <r>
    <x v="0"/>
  </r>
  <r>
    <x v="0"/>
  </r>
  <r>
    <x v="1"/>
  </r>
  <r>
    <x v="0"/>
  </r>
  <r>
    <x v="0"/>
  </r>
  <r>
    <x v="1"/>
  </r>
  <r>
    <x v="1"/>
  </r>
  <r>
    <x v="0"/>
  </r>
  <r>
    <x v="0"/>
  </r>
  <r>
    <x v="1"/>
  </r>
  <r>
    <x v="1"/>
  </r>
  <r>
    <x v="1"/>
  </r>
  <r>
    <x v="1"/>
  </r>
  <r>
    <x v="1"/>
  </r>
  <r>
    <x v="1"/>
  </r>
  <r>
    <x v="0"/>
  </r>
  <r>
    <x v="0"/>
  </r>
  <r>
    <x v="0"/>
  </r>
  <r>
    <x v="0"/>
  </r>
  <r>
    <x v="1"/>
  </r>
  <r>
    <x v="0"/>
  </r>
  <r>
    <x v="0"/>
  </r>
  <r>
    <x v="0"/>
  </r>
  <r>
    <x v="0"/>
  </r>
  <r>
    <x v="1"/>
  </r>
  <r>
    <x v="0"/>
  </r>
  <r>
    <x v="1"/>
  </r>
  <r>
    <x v="0"/>
  </r>
  <r>
    <x v="1"/>
  </r>
  <r>
    <x v="0"/>
  </r>
  <r>
    <x v="1"/>
  </r>
  <r>
    <x v="0"/>
  </r>
  <r>
    <x v="1"/>
  </r>
  <r>
    <x v="0"/>
  </r>
  <r>
    <x v="1"/>
  </r>
  <r>
    <x v="0"/>
  </r>
  <r>
    <x v="1"/>
  </r>
  <r>
    <x v="1"/>
  </r>
  <r>
    <x v="1"/>
  </r>
  <r>
    <x v="0"/>
  </r>
  <r>
    <x v="0"/>
  </r>
  <r>
    <x v="0"/>
  </r>
  <r>
    <x v="0"/>
  </r>
  <r>
    <x v="1"/>
  </r>
  <r>
    <x v="0"/>
  </r>
  <r>
    <x v="1"/>
  </r>
  <r>
    <x v="0"/>
  </r>
  <r>
    <x v="0"/>
  </r>
  <r>
    <x v="1"/>
  </r>
  <r>
    <x v="1"/>
  </r>
  <r>
    <x v="0"/>
  </r>
  <r>
    <x v="1"/>
  </r>
  <r>
    <x v="0"/>
  </r>
  <r>
    <x v="0"/>
  </r>
  <r>
    <x v="0"/>
  </r>
  <r>
    <x v="1"/>
  </r>
  <r>
    <x v="0"/>
  </r>
  <r>
    <x v="1"/>
  </r>
  <r>
    <x v="1"/>
  </r>
  <r>
    <x v="0"/>
  </r>
  <r>
    <x v="1"/>
  </r>
  <r>
    <x v="1"/>
  </r>
  <r>
    <x v="0"/>
  </r>
  <r>
    <x v="0"/>
  </r>
  <r>
    <x v="1"/>
  </r>
  <r>
    <x v="1"/>
  </r>
  <r>
    <x v="1"/>
  </r>
  <r>
    <x v="0"/>
  </r>
  <r>
    <x v="0"/>
  </r>
  <r>
    <x v="1"/>
  </r>
  <r>
    <x v="1"/>
  </r>
  <r>
    <x v="0"/>
  </r>
  <r>
    <x v="0"/>
  </r>
  <r>
    <x v="0"/>
  </r>
  <r>
    <x v="1"/>
  </r>
  <r>
    <x v="0"/>
  </r>
  <r>
    <x v="0"/>
  </r>
  <r>
    <x v="1"/>
  </r>
  <r>
    <x v="0"/>
  </r>
  <r>
    <x v="0"/>
  </r>
  <r>
    <x v="0"/>
  </r>
  <r>
    <x v="1"/>
  </r>
  <r>
    <x v="1"/>
  </r>
  <r>
    <x v="0"/>
  </r>
  <r>
    <x v="0"/>
  </r>
  <r>
    <x v="1"/>
  </r>
  <r>
    <x v="0"/>
  </r>
  <r>
    <x v="1"/>
  </r>
  <r>
    <x v="1"/>
  </r>
  <r>
    <x v="1"/>
  </r>
  <r>
    <x v="0"/>
  </r>
  <r>
    <x v="1"/>
  </r>
  <r>
    <x v="0"/>
  </r>
  <r>
    <x v="1"/>
  </r>
  <r>
    <x v="0"/>
  </r>
  <r>
    <x v="0"/>
  </r>
  <r>
    <x v="0"/>
  </r>
  <r>
    <x v="1"/>
  </r>
  <r>
    <x v="0"/>
  </r>
  <r>
    <x v="1"/>
  </r>
  <r>
    <x v="0"/>
  </r>
  <r>
    <x v="0"/>
  </r>
  <r>
    <x v="0"/>
  </r>
  <r>
    <x v="0"/>
  </r>
  <r>
    <x v="0"/>
  </r>
  <r>
    <x v="1"/>
  </r>
  <r>
    <x v="1"/>
  </r>
  <r>
    <x v="1"/>
  </r>
  <r>
    <x v="0"/>
  </r>
  <r>
    <x v="1"/>
  </r>
  <r>
    <x v="0"/>
  </r>
  <r>
    <x v="1"/>
  </r>
  <r>
    <x v="1"/>
  </r>
  <r>
    <x v="1"/>
  </r>
  <r>
    <x v="0"/>
  </r>
  <r>
    <x v="1"/>
  </r>
  <r>
    <x v="0"/>
  </r>
  <r>
    <x v="1"/>
  </r>
  <r>
    <x v="0"/>
  </r>
  <r>
    <x v="0"/>
  </r>
  <r>
    <x v="1"/>
  </r>
  <r>
    <x v="1"/>
  </r>
  <r>
    <x v="1"/>
  </r>
  <r>
    <x v="0"/>
  </r>
  <r>
    <x v="1"/>
  </r>
  <r>
    <x v="0"/>
  </r>
  <r>
    <x v="0"/>
  </r>
  <r>
    <x v="1"/>
  </r>
  <r>
    <x v="1"/>
  </r>
  <r>
    <x v="1"/>
  </r>
  <r>
    <x v="0"/>
  </r>
  <r>
    <x v="1"/>
  </r>
  <r>
    <x v="1"/>
  </r>
  <r>
    <x v="1"/>
  </r>
  <r>
    <x v="0"/>
  </r>
  <r>
    <x v="1"/>
  </r>
  <r>
    <x v="1"/>
  </r>
  <r>
    <x v="0"/>
  </r>
  <r>
    <x v="1"/>
  </r>
  <r>
    <x v="1"/>
  </r>
  <r>
    <x v="0"/>
  </r>
  <r>
    <x v="0"/>
  </r>
  <r>
    <x v="1"/>
  </r>
  <r>
    <x v="1"/>
  </r>
  <r>
    <x v="1"/>
  </r>
  <r>
    <x v="1"/>
  </r>
  <r>
    <x v="1"/>
  </r>
  <r>
    <x v="1"/>
  </r>
  <r>
    <x v="0"/>
  </r>
  <r>
    <x v="0"/>
  </r>
  <r>
    <x v="0"/>
  </r>
  <r>
    <x v="1"/>
  </r>
  <r>
    <x v="0"/>
  </r>
  <r>
    <x v="1"/>
  </r>
  <r>
    <x v="1"/>
  </r>
  <r>
    <x v="1"/>
  </r>
  <r>
    <x v="0"/>
  </r>
  <r>
    <x v="1"/>
  </r>
  <r>
    <x v="1"/>
  </r>
  <r>
    <x v="1"/>
  </r>
  <r>
    <x v="0"/>
  </r>
  <r>
    <x v="1"/>
  </r>
  <r>
    <x v="0"/>
  </r>
  <r>
    <x v="1"/>
  </r>
  <r>
    <x v="1"/>
  </r>
  <r>
    <x v="1"/>
  </r>
  <r>
    <x v="1"/>
  </r>
  <r>
    <x v="0"/>
  </r>
  <r>
    <x v="0"/>
  </r>
  <r>
    <x v="0"/>
  </r>
  <r>
    <x v="0"/>
  </r>
  <r>
    <x v="0"/>
  </r>
  <r>
    <x v="1"/>
  </r>
  <r>
    <x v="0"/>
  </r>
  <r>
    <x v="0"/>
  </r>
  <r>
    <x v="1"/>
  </r>
  <r>
    <x v="0"/>
  </r>
  <r>
    <x v="1"/>
  </r>
  <r>
    <x v="0"/>
  </r>
  <r>
    <x v="0"/>
  </r>
  <r>
    <x v="0"/>
  </r>
  <r>
    <x v="0"/>
  </r>
  <r>
    <x v="0"/>
  </r>
  <r>
    <x v="1"/>
  </r>
  <r>
    <x v="0"/>
  </r>
  <r>
    <x v="0"/>
  </r>
  <r>
    <x v="1"/>
  </r>
  <r>
    <x v="0"/>
  </r>
  <r>
    <x v="0"/>
  </r>
  <r>
    <x v="1"/>
  </r>
  <r>
    <x v="0"/>
  </r>
  <r>
    <x v="0"/>
  </r>
  <r>
    <x v="0"/>
  </r>
  <r>
    <x v="0"/>
  </r>
  <r>
    <x v="0"/>
  </r>
  <r>
    <x v="0"/>
  </r>
  <r>
    <x v="0"/>
  </r>
  <r>
    <x v="1"/>
  </r>
  <r>
    <x v="1"/>
  </r>
  <r>
    <x v="1"/>
  </r>
  <r>
    <x v="0"/>
  </r>
  <r>
    <x v="1"/>
  </r>
  <r>
    <x v="0"/>
  </r>
  <r>
    <x v="1"/>
  </r>
  <r>
    <x v="1"/>
  </r>
  <r>
    <x v="0"/>
  </r>
  <r>
    <x v="1"/>
  </r>
  <r>
    <x v="0"/>
  </r>
  <r>
    <x v="0"/>
  </r>
  <r>
    <x v="1"/>
  </r>
  <r>
    <x v="0"/>
  </r>
  <r>
    <x v="0"/>
  </r>
  <r>
    <x v="1"/>
  </r>
  <r>
    <x v="1"/>
  </r>
  <r>
    <x v="0"/>
  </r>
  <r>
    <x v="0"/>
  </r>
  <r>
    <x v="0"/>
  </r>
  <r>
    <x v="1"/>
  </r>
  <r>
    <x v="0"/>
  </r>
  <r>
    <x v="1"/>
  </r>
  <r>
    <x v="1"/>
  </r>
  <r>
    <x v="0"/>
  </r>
  <r>
    <x v="0"/>
  </r>
  <r>
    <x v="0"/>
  </r>
  <r>
    <x v="0"/>
  </r>
  <r>
    <x v="1"/>
  </r>
  <r>
    <x v="1"/>
  </r>
  <r>
    <x v="1"/>
  </r>
  <r>
    <x v="0"/>
  </r>
  <r>
    <x v="1"/>
  </r>
  <r>
    <x v="1"/>
  </r>
  <r>
    <x v="0"/>
  </r>
  <r>
    <x v="0"/>
  </r>
  <r>
    <x v="0"/>
  </r>
  <r>
    <x v="1"/>
  </r>
  <r>
    <x v="1"/>
  </r>
  <r>
    <x v="1"/>
  </r>
  <r>
    <x v="0"/>
  </r>
  <r>
    <x v="1"/>
  </r>
  <r>
    <x v="1"/>
  </r>
  <r>
    <x v="1"/>
  </r>
  <r>
    <x v="1"/>
  </r>
  <r>
    <x v="1"/>
  </r>
  <r>
    <x v="1"/>
  </r>
  <r>
    <x v="1"/>
  </r>
  <r>
    <x v="1"/>
  </r>
  <r>
    <x v="1"/>
  </r>
  <r>
    <x v="0"/>
  </r>
  <r>
    <x v="1"/>
  </r>
  <r>
    <x v="1"/>
  </r>
  <r>
    <x v="0"/>
  </r>
  <r>
    <x v="0"/>
  </r>
  <r>
    <x v="1"/>
  </r>
  <r>
    <x v="1"/>
  </r>
  <r>
    <x v="1"/>
  </r>
  <r>
    <x v="0"/>
  </r>
  <r>
    <x v="1"/>
  </r>
  <r>
    <x v="1"/>
  </r>
  <r>
    <x v="1"/>
  </r>
  <r>
    <x v="0"/>
  </r>
  <r>
    <x v="1"/>
  </r>
  <r>
    <x v="1"/>
  </r>
  <r>
    <x v="0"/>
  </r>
  <r>
    <x v="0"/>
  </r>
  <r>
    <x v="1"/>
  </r>
  <r>
    <x v="0"/>
  </r>
  <r>
    <x v="1"/>
  </r>
  <r>
    <x v="0"/>
  </r>
  <r>
    <x v="1"/>
  </r>
  <r>
    <x v="1"/>
  </r>
  <r>
    <x v="1"/>
  </r>
  <r>
    <x v="0"/>
  </r>
  <r>
    <x v="1"/>
  </r>
  <r>
    <x v="1"/>
  </r>
  <r>
    <x v="0"/>
  </r>
  <r>
    <x v="1"/>
  </r>
  <r>
    <x v="0"/>
  </r>
  <r>
    <x v="1"/>
  </r>
  <r>
    <x v="0"/>
  </r>
  <r>
    <x v="0"/>
  </r>
  <r>
    <x v="0"/>
  </r>
  <r>
    <x v="1"/>
  </r>
  <r>
    <x v="1"/>
  </r>
  <r>
    <x v="0"/>
  </r>
  <r>
    <x v="0"/>
  </r>
  <r>
    <x v="1"/>
  </r>
  <r>
    <x v="0"/>
  </r>
  <r>
    <x v="1"/>
  </r>
  <r>
    <x v="1"/>
  </r>
  <r>
    <x v="0"/>
  </r>
  <r>
    <x v="0"/>
  </r>
  <r>
    <x v="1"/>
  </r>
  <r>
    <x v="1"/>
  </r>
  <r>
    <x v="1"/>
  </r>
  <r>
    <x v="1"/>
  </r>
  <r>
    <x v="1"/>
  </r>
  <r>
    <x v="0"/>
  </r>
  <r>
    <x v="1"/>
  </r>
  <r>
    <x v="0"/>
  </r>
  <r>
    <x v="0"/>
  </r>
  <r>
    <x v="0"/>
  </r>
  <r>
    <x v="1"/>
  </r>
  <r>
    <x v="1"/>
  </r>
  <r>
    <x v="1"/>
  </r>
  <r>
    <x v="1"/>
  </r>
  <r>
    <x v="0"/>
  </r>
  <r>
    <x v="1"/>
  </r>
  <r>
    <x v="0"/>
  </r>
  <r>
    <x v="0"/>
  </r>
  <r>
    <x v="0"/>
  </r>
  <r>
    <x v="0"/>
  </r>
  <r>
    <x v="0"/>
  </r>
  <r>
    <x v="0"/>
  </r>
  <r>
    <x v="1"/>
  </r>
  <r>
    <x v="1"/>
  </r>
  <r>
    <x v="0"/>
  </r>
  <r>
    <x v="1"/>
  </r>
  <r>
    <x v="0"/>
  </r>
  <r>
    <x v="0"/>
  </r>
  <r>
    <x v="0"/>
  </r>
  <r>
    <x v="0"/>
  </r>
  <r>
    <x v="0"/>
  </r>
  <r>
    <x v="1"/>
  </r>
  <r>
    <x v="0"/>
  </r>
  <r>
    <x v="1"/>
  </r>
  <r>
    <x v="1"/>
  </r>
  <r>
    <x v="1"/>
  </r>
  <r>
    <x v="1"/>
  </r>
  <r>
    <x v="0"/>
  </r>
  <r>
    <x v="0"/>
  </r>
  <r>
    <x v="0"/>
  </r>
  <r>
    <x v="1"/>
  </r>
  <r>
    <x v="1"/>
  </r>
  <r>
    <x v="0"/>
  </r>
  <r>
    <x v="0"/>
  </r>
  <r>
    <x v="1"/>
  </r>
  <r>
    <x v="0"/>
  </r>
  <r>
    <x v="1"/>
  </r>
  <r>
    <x v="0"/>
  </r>
  <r>
    <x v="0"/>
  </r>
  <r>
    <x v="1"/>
  </r>
  <r>
    <x v="0"/>
  </r>
  <r>
    <x v="0"/>
  </r>
  <r>
    <x v="0"/>
  </r>
  <r>
    <x v="1"/>
  </r>
  <r>
    <x v="0"/>
  </r>
  <r>
    <x v="0"/>
  </r>
  <r>
    <x v="1"/>
  </r>
  <r>
    <x v="1"/>
  </r>
  <r>
    <x v="0"/>
  </r>
  <r>
    <x v="0"/>
  </r>
  <r>
    <x v="0"/>
  </r>
  <r>
    <x v="0"/>
  </r>
  <r>
    <x v="1"/>
  </r>
  <r>
    <x v="1"/>
  </r>
  <r>
    <x v="1"/>
  </r>
  <r>
    <x v="1"/>
  </r>
  <r>
    <x v="1"/>
  </r>
  <r>
    <x v="0"/>
  </r>
  <r>
    <x v="1"/>
  </r>
  <r>
    <x v="0"/>
  </r>
  <r>
    <x v="0"/>
  </r>
  <r>
    <x v="0"/>
  </r>
  <r>
    <x v="1"/>
  </r>
  <r>
    <x v="0"/>
  </r>
  <r>
    <x v="1"/>
  </r>
  <r>
    <x v="1"/>
  </r>
  <r>
    <x v="1"/>
  </r>
  <r>
    <x v="0"/>
  </r>
  <r>
    <x v="0"/>
  </r>
  <r>
    <x v="1"/>
  </r>
  <r>
    <x v="0"/>
  </r>
  <r>
    <x v="1"/>
  </r>
  <r>
    <x v="1"/>
  </r>
  <r>
    <x v="1"/>
  </r>
  <r>
    <x v="0"/>
  </r>
  <r>
    <x v="1"/>
  </r>
  <r>
    <x v="1"/>
  </r>
  <r>
    <x v="0"/>
  </r>
  <r>
    <x v="0"/>
  </r>
  <r>
    <x v="0"/>
  </r>
  <r>
    <x v="0"/>
  </r>
  <r>
    <x v="0"/>
  </r>
  <r>
    <x v="1"/>
  </r>
  <r>
    <x v="0"/>
  </r>
  <r>
    <x v="0"/>
  </r>
  <r>
    <x v="1"/>
  </r>
  <r>
    <x v="0"/>
  </r>
  <r>
    <x v="0"/>
  </r>
  <r>
    <x v="0"/>
  </r>
  <r>
    <x v="0"/>
  </r>
  <r>
    <x v="1"/>
  </r>
  <r>
    <x v="1"/>
  </r>
  <r>
    <x v="0"/>
  </r>
  <r>
    <x v="0"/>
  </r>
  <r>
    <x v="0"/>
  </r>
  <r>
    <x v="1"/>
  </r>
  <r>
    <x v="0"/>
  </r>
  <r>
    <x v="1"/>
  </r>
  <r>
    <x v="0"/>
  </r>
  <r>
    <x v="1"/>
  </r>
  <r>
    <x v="0"/>
  </r>
  <r>
    <x v="0"/>
  </r>
  <r>
    <x v="1"/>
  </r>
  <r>
    <x v="1"/>
  </r>
  <r>
    <x v="1"/>
  </r>
  <r>
    <x v="1"/>
  </r>
  <r>
    <x v="0"/>
  </r>
  <r>
    <x v="1"/>
  </r>
  <r>
    <x v="1"/>
  </r>
  <r>
    <x v="0"/>
  </r>
  <r>
    <x v="1"/>
  </r>
  <r>
    <x v="0"/>
  </r>
  <r>
    <x v="1"/>
  </r>
  <r>
    <x v="0"/>
  </r>
  <r>
    <x v="1"/>
  </r>
  <r>
    <x v="1"/>
  </r>
  <r>
    <x v="0"/>
  </r>
  <r>
    <x v="1"/>
  </r>
  <r>
    <x v="0"/>
  </r>
  <r>
    <x v="0"/>
  </r>
  <r>
    <x v="0"/>
  </r>
  <r>
    <x v="0"/>
  </r>
  <r>
    <x v="1"/>
  </r>
  <r>
    <x v="0"/>
  </r>
  <r>
    <x v="0"/>
  </r>
  <r>
    <x v="0"/>
  </r>
  <r>
    <x v="1"/>
  </r>
  <r>
    <x v="0"/>
  </r>
  <r>
    <x v="1"/>
  </r>
  <r>
    <x v="1"/>
  </r>
  <r>
    <x v="1"/>
  </r>
  <r>
    <x v="0"/>
  </r>
  <r>
    <x v="0"/>
  </r>
  <r>
    <x v="0"/>
  </r>
  <r>
    <x v="1"/>
  </r>
  <r>
    <x v="1"/>
  </r>
  <r>
    <x v="1"/>
  </r>
  <r>
    <x v="0"/>
  </r>
  <r>
    <x v="0"/>
  </r>
  <r>
    <x v="1"/>
  </r>
  <r>
    <x v="0"/>
  </r>
  <r>
    <x v="0"/>
  </r>
  <r>
    <x v="0"/>
  </r>
  <r>
    <x v="0"/>
  </r>
  <r>
    <x v="1"/>
  </r>
  <r>
    <x v="0"/>
  </r>
  <r>
    <x v="1"/>
  </r>
  <r>
    <x v="0"/>
  </r>
  <r>
    <x v="1"/>
  </r>
  <r>
    <x v="1"/>
  </r>
  <r>
    <x v="1"/>
  </r>
  <r>
    <x v="1"/>
  </r>
  <r>
    <x v="0"/>
  </r>
  <r>
    <x v="1"/>
  </r>
  <r>
    <x v="1"/>
  </r>
  <r>
    <x v="1"/>
  </r>
  <r>
    <x v="0"/>
  </r>
  <r>
    <x v="0"/>
  </r>
  <r>
    <x v="1"/>
  </r>
  <r>
    <x v="1"/>
  </r>
  <r>
    <x v="1"/>
  </r>
  <r>
    <x v="0"/>
  </r>
  <r>
    <x v="1"/>
  </r>
  <r>
    <x v="1"/>
  </r>
  <r>
    <x v="1"/>
  </r>
  <r>
    <x v="0"/>
  </r>
  <r>
    <x v="1"/>
  </r>
  <r>
    <x v="1"/>
  </r>
  <r>
    <x v="0"/>
  </r>
  <r>
    <x v="0"/>
  </r>
  <r>
    <x v="0"/>
  </r>
  <r>
    <x v="1"/>
  </r>
  <r>
    <x v="0"/>
  </r>
  <r>
    <x v="0"/>
  </r>
  <r>
    <x v="0"/>
  </r>
  <r>
    <x v="0"/>
  </r>
  <r>
    <x v="0"/>
  </r>
  <r>
    <x v="0"/>
  </r>
  <r>
    <x v="1"/>
  </r>
  <r>
    <x v="0"/>
  </r>
  <r>
    <x v="0"/>
  </r>
  <r>
    <x v="0"/>
  </r>
  <r>
    <x v="0"/>
  </r>
  <r>
    <x v="0"/>
  </r>
  <r>
    <x v="0"/>
  </r>
  <r>
    <x v="0"/>
  </r>
  <r>
    <x v="0"/>
  </r>
  <r>
    <x v="0"/>
  </r>
  <r>
    <x v="0"/>
  </r>
  <r>
    <x v="1"/>
  </r>
  <r>
    <x v="0"/>
  </r>
  <r>
    <x v="1"/>
  </r>
  <r>
    <x v="0"/>
  </r>
  <r>
    <x v="0"/>
  </r>
  <r>
    <x v="0"/>
  </r>
  <r>
    <x v="1"/>
  </r>
  <r>
    <x v="0"/>
  </r>
  <r>
    <x v="0"/>
  </r>
  <r>
    <x v="1"/>
  </r>
  <r>
    <x v="0"/>
  </r>
  <r>
    <x v="0"/>
  </r>
  <r>
    <x v="0"/>
  </r>
  <r>
    <x v="1"/>
  </r>
  <r>
    <x v="1"/>
  </r>
  <r>
    <x v="1"/>
  </r>
  <r>
    <x v="0"/>
  </r>
  <r>
    <x v="1"/>
  </r>
  <r>
    <x v="1"/>
  </r>
  <r>
    <x v="1"/>
  </r>
  <r>
    <x v="1"/>
  </r>
  <r>
    <x v="1"/>
  </r>
  <r>
    <x v="1"/>
  </r>
  <r>
    <x v="0"/>
  </r>
  <r>
    <x v="0"/>
  </r>
  <r>
    <x v="0"/>
  </r>
  <r>
    <x v="0"/>
  </r>
  <r>
    <x v="0"/>
  </r>
  <r>
    <x v="0"/>
  </r>
  <r>
    <x v="0"/>
  </r>
  <r>
    <x v="1"/>
  </r>
  <r>
    <x v="1"/>
  </r>
  <r>
    <x v="0"/>
  </r>
  <r>
    <x v="0"/>
  </r>
  <r>
    <x v="0"/>
  </r>
  <r>
    <x v="1"/>
  </r>
  <r>
    <x v="0"/>
  </r>
  <r>
    <x v="1"/>
  </r>
  <r>
    <x v="0"/>
  </r>
  <r>
    <x v="1"/>
  </r>
  <r>
    <x v="1"/>
  </r>
  <r>
    <x v="1"/>
  </r>
  <r>
    <x v="1"/>
  </r>
  <r>
    <x v="1"/>
  </r>
  <r>
    <x v="1"/>
  </r>
  <r>
    <x v="1"/>
  </r>
  <r>
    <x v="1"/>
  </r>
  <r>
    <x v="1"/>
  </r>
  <r>
    <x v="1"/>
  </r>
  <r>
    <x v="0"/>
  </r>
  <r>
    <x v="0"/>
  </r>
  <r>
    <x v="0"/>
  </r>
  <r>
    <x v="1"/>
  </r>
  <r>
    <x v="1"/>
  </r>
  <r>
    <x v="0"/>
  </r>
  <r>
    <x v="0"/>
  </r>
  <r>
    <x v="0"/>
  </r>
  <r>
    <x v="0"/>
  </r>
  <r>
    <x v="1"/>
  </r>
  <r>
    <x v="1"/>
  </r>
  <r>
    <x v="0"/>
  </r>
  <r>
    <x v="1"/>
  </r>
  <r>
    <x v="1"/>
  </r>
  <r>
    <x v="1"/>
  </r>
  <r>
    <x v="0"/>
  </r>
  <r>
    <x v="0"/>
  </r>
  <r>
    <x v="0"/>
  </r>
  <r>
    <x v="0"/>
  </r>
  <r>
    <x v="1"/>
  </r>
  <r>
    <x v="1"/>
  </r>
  <r>
    <x v="0"/>
  </r>
  <r>
    <x v="0"/>
  </r>
  <r>
    <x v="0"/>
  </r>
  <r>
    <x v="1"/>
  </r>
  <r>
    <x v="0"/>
  </r>
  <r>
    <x v="0"/>
  </r>
  <r>
    <x v="1"/>
  </r>
  <r>
    <x v="1"/>
  </r>
  <r>
    <x v="0"/>
  </r>
  <r>
    <x v="0"/>
  </r>
  <r>
    <x v="0"/>
  </r>
  <r>
    <x v="1"/>
  </r>
  <r>
    <x v="0"/>
  </r>
  <r>
    <x v="1"/>
  </r>
  <r>
    <x v="1"/>
  </r>
  <r>
    <x v="1"/>
  </r>
  <r>
    <x v="1"/>
  </r>
  <r>
    <x v="0"/>
  </r>
  <r>
    <x v="1"/>
  </r>
  <r>
    <x v="0"/>
  </r>
  <r>
    <x v="1"/>
  </r>
  <r>
    <x v="1"/>
  </r>
  <r>
    <x v="1"/>
  </r>
  <r>
    <x v="1"/>
  </r>
  <r>
    <x v="0"/>
  </r>
  <r>
    <x v="1"/>
  </r>
  <r>
    <x v="0"/>
  </r>
  <r>
    <x v="1"/>
  </r>
  <r>
    <x v="1"/>
  </r>
  <r>
    <x v="0"/>
  </r>
  <r>
    <x v="1"/>
  </r>
  <r>
    <x v="1"/>
  </r>
  <r>
    <x v="0"/>
  </r>
  <r>
    <x v="1"/>
  </r>
  <r>
    <x v="1"/>
  </r>
  <r>
    <x v="0"/>
  </r>
  <r>
    <x v="1"/>
  </r>
  <r>
    <x v="1"/>
  </r>
  <r>
    <x v="0"/>
  </r>
  <r>
    <x v="1"/>
  </r>
  <r>
    <x v="1"/>
  </r>
  <r>
    <x v="0"/>
  </r>
  <r>
    <x v="0"/>
  </r>
  <r>
    <x v="1"/>
  </r>
  <r>
    <x v="0"/>
  </r>
  <r>
    <x v="0"/>
  </r>
  <r>
    <x v="0"/>
  </r>
  <r>
    <x v="0"/>
  </r>
  <r>
    <x v="1"/>
  </r>
  <r>
    <x v="0"/>
  </r>
  <r>
    <x v="0"/>
  </r>
  <r>
    <x v="0"/>
  </r>
  <r>
    <x v="1"/>
  </r>
  <r>
    <x v="0"/>
  </r>
  <r>
    <x v="1"/>
  </r>
  <r>
    <x v="1"/>
  </r>
  <r>
    <x v="0"/>
  </r>
  <r>
    <x v="1"/>
  </r>
  <r>
    <x v="0"/>
  </r>
  <r>
    <x v="0"/>
  </r>
  <r>
    <x v="0"/>
  </r>
  <r>
    <x v="0"/>
  </r>
  <r>
    <x v="0"/>
  </r>
  <r>
    <x v="0"/>
  </r>
  <r>
    <x v="0"/>
  </r>
  <r>
    <x v="1"/>
  </r>
  <r>
    <x v="1"/>
  </r>
  <r>
    <x v="0"/>
  </r>
  <r>
    <x v="0"/>
  </r>
  <r>
    <x v="1"/>
  </r>
  <r>
    <x v="1"/>
  </r>
  <r>
    <x v="0"/>
  </r>
  <r>
    <x v="0"/>
  </r>
  <r>
    <x v="0"/>
  </r>
  <r>
    <x v="1"/>
  </r>
  <r>
    <x v="1"/>
  </r>
  <r>
    <x v="1"/>
  </r>
  <r>
    <x v="1"/>
  </r>
  <r>
    <x v="0"/>
  </r>
  <r>
    <x v="1"/>
  </r>
  <r>
    <x v="1"/>
  </r>
  <r>
    <x v="1"/>
  </r>
  <r>
    <x v="1"/>
  </r>
  <r>
    <x v="0"/>
  </r>
  <r>
    <x v="1"/>
  </r>
  <r>
    <x v="0"/>
  </r>
  <r>
    <x v="0"/>
  </r>
  <r>
    <x v="0"/>
  </r>
  <r>
    <x v="0"/>
  </r>
  <r>
    <x v="1"/>
  </r>
  <r>
    <x v="0"/>
  </r>
  <r>
    <x v="0"/>
  </r>
  <r>
    <x v="0"/>
  </r>
  <r>
    <x v="0"/>
  </r>
  <r>
    <x v="1"/>
  </r>
  <r>
    <x v="1"/>
  </r>
  <r>
    <x v="0"/>
  </r>
  <r>
    <x v="0"/>
  </r>
  <r>
    <x v="0"/>
  </r>
  <r>
    <x v="1"/>
  </r>
  <r>
    <x v="1"/>
  </r>
  <r>
    <x v="1"/>
  </r>
  <r>
    <x v="0"/>
  </r>
  <r>
    <x v="1"/>
  </r>
  <r>
    <x v="1"/>
  </r>
  <r>
    <x v="1"/>
  </r>
  <r>
    <x v="1"/>
  </r>
  <r>
    <x v="1"/>
  </r>
  <r>
    <x v="0"/>
  </r>
  <r>
    <x v="0"/>
  </r>
  <r>
    <x v="1"/>
  </r>
  <r>
    <x v="1"/>
  </r>
  <r>
    <x v="0"/>
  </r>
  <r>
    <x v="0"/>
  </r>
  <r>
    <x v="0"/>
  </r>
  <r>
    <x v="1"/>
  </r>
  <r>
    <x v="1"/>
  </r>
  <r>
    <x v="0"/>
  </r>
  <r>
    <x v="0"/>
  </r>
  <r>
    <x v="1"/>
  </r>
  <r>
    <x v="1"/>
  </r>
  <r>
    <x v="1"/>
  </r>
  <r>
    <x v="0"/>
  </r>
  <r>
    <x v="0"/>
  </r>
  <r>
    <x v="1"/>
  </r>
  <r>
    <x v="0"/>
  </r>
  <r>
    <x v="0"/>
  </r>
  <r>
    <x v="1"/>
  </r>
  <r>
    <x v="1"/>
  </r>
  <r>
    <x v="0"/>
  </r>
  <r>
    <x v="0"/>
  </r>
  <r>
    <x v="1"/>
  </r>
  <r>
    <x v="0"/>
  </r>
  <r>
    <x v="1"/>
  </r>
  <r>
    <x v="0"/>
  </r>
  <r>
    <x v="1"/>
  </r>
  <r>
    <x v="0"/>
  </r>
  <r>
    <x v="0"/>
  </r>
  <r>
    <x v="1"/>
  </r>
  <r>
    <x v="0"/>
  </r>
  <r>
    <x v="1"/>
  </r>
  <r>
    <x v="1"/>
  </r>
  <r>
    <x v="1"/>
  </r>
  <r>
    <x v="1"/>
  </r>
  <r>
    <x v="0"/>
  </r>
  <r>
    <x v="0"/>
  </r>
  <r>
    <x v="1"/>
  </r>
  <r>
    <x v="0"/>
  </r>
  <r>
    <x v="0"/>
  </r>
  <r>
    <x v="0"/>
  </r>
  <r>
    <x v="1"/>
  </r>
  <r>
    <x v="0"/>
  </r>
  <r>
    <x v="1"/>
  </r>
  <r>
    <x v="0"/>
  </r>
  <r>
    <x v="1"/>
  </r>
  <r>
    <x v="0"/>
  </r>
  <r>
    <x v="1"/>
  </r>
  <r>
    <x v="1"/>
  </r>
  <r>
    <x v="1"/>
  </r>
  <r>
    <x v="1"/>
  </r>
  <r>
    <x v="1"/>
  </r>
  <r>
    <x v="0"/>
  </r>
  <r>
    <x v="0"/>
  </r>
  <r>
    <x v="1"/>
  </r>
  <r>
    <x v="1"/>
  </r>
  <r>
    <x v="0"/>
  </r>
  <r>
    <x v="0"/>
  </r>
  <r>
    <x v="1"/>
  </r>
  <r>
    <x v="0"/>
  </r>
  <r>
    <x v="1"/>
  </r>
  <r>
    <x v="0"/>
  </r>
  <r>
    <x v="0"/>
  </r>
  <r>
    <x v="1"/>
  </r>
  <r>
    <x v="1"/>
  </r>
  <r>
    <x v="0"/>
  </r>
  <r>
    <x v="1"/>
  </r>
  <r>
    <x v="0"/>
  </r>
  <r>
    <x v="0"/>
  </r>
  <r>
    <x v="1"/>
  </r>
  <r>
    <x v="1"/>
  </r>
  <r>
    <x v="0"/>
  </r>
  <r>
    <x v="1"/>
  </r>
  <r>
    <x v="1"/>
  </r>
  <r>
    <x v="0"/>
  </r>
  <r>
    <x v="0"/>
  </r>
  <r>
    <x v="0"/>
  </r>
  <r>
    <x v="0"/>
  </r>
  <r>
    <x v="0"/>
  </r>
  <r>
    <x v="0"/>
  </r>
  <r>
    <x v="1"/>
  </r>
  <r>
    <x v="1"/>
  </r>
  <r>
    <x v="0"/>
  </r>
  <r>
    <x v="1"/>
  </r>
  <r>
    <x v="0"/>
  </r>
  <r>
    <x v="0"/>
  </r>
  <r>
    <x v="0"/>
  </r>
  <r>
    <x v="0"/>
  </r>
  <r>
    <x v="0"/>
  </r>
  <r>
    <x v="0"/>
  </r>
  <r>
    <x v="1"/>
  </r>
  <r>
    <x v="0"/>
  </r>
  <r>
    <x v="1"/>
  </r>
  <r>
    <x v="1"/>
  </r>
  <r>
    <x v="1"/>
  </r>
  <r>
    <x v="1"/>
  </r>
  <r>
    <x v="0"/>
  </r>
  <r>
    <x v="1"/>
  </r>
  <r>
    <x v="0"/>
  </r>
  <r>
    <x v="0"/>
  </r>
  <r>
    <x v="1"/>
  </r>
  <r>
    <x v="0"/>
  </r>
  <r>
    <x v="1"/>
  </r>
  <r>
    <x v="0"/>
  </r>
  <r>
    <x v="0"/>
  </r>
  <r>
    <x v="0"/>
  </r>
  <r>
    <x v="1"/>
  </r>
  <r>
    <x v="0"/>
  </r>
  <r>
    <x v="0"/>
  </r>
  <r>
    <x v="1"/>
  </r>
  <r>
    <x v="0"/>
  </r>
  <r>
    <x v="0"/>
  </r>
  <r>
    <x v="1"/>
  </r>
  <r>
    <x v="0"/>
  </r>
  <r>
    <x v="1"/>
  </r>
  <r>
    <x v="0"/>
  </r>
  <r>
    <x v="0"/>
  </r>
  <r>
    <x v="0"/>
  </r>
  <r>
    <x v="1"/>
  </r>
  <r>
    <x v="1"/>
  </r>
  <r>
    <x v="0"/>
  </r>
  <r>
    <x v="0"/>
  </r>
  <r>
    <x v="0"/>
  </r>
  <r>
    <x v="1"/>
  </r>
  <r>
    <x v="0"/>
  </r>
  <r>
    <x v="1"/>
  </r>
  <r>
    <x v="0"/>
  </r>
  <r>
    <x v="1"/>
  </r>
  <r>
    <x v="1"/>
  </r>
  <r>
    <x v="1"/>
  </r>
  <r>
    <x v="1"/>
  </r>
  <r>
    <x v="1"/>
  </r>
  <r>
    <x v="1"/>
  </r>
  <r>
    <x v="0"/>
  </r>
  <r>
    <x v="1"/>
  </r>
  <r>
    <x v="0"/>
  </r>
  <r>
    <x v="0"/>
  </r>
  <r>
    <x v="1"/>
  </r>
  <r>
    <x v="1"/>
  </r>
  <r>
    <x v="0"/>
  </r>
  <r>
    <x v="1"/>
  </r>
  <r>
    <x v="1"/>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0"/>
  </r>
  <r>
    <x v="1"/>
  </r>
  <r>
    <x v="1"/>
  </r>
  <r>
    <x v="0"/>
  </r>
  <r>
    <x v="1"/>
  </r>
  <r>
    <x v="0"/>
  </r>
  <r>
    <x v="1"/>
  </r>
  <r>
    <x v="1"/>
  </r>
  <r>
    <x v="1"/>
  </r>
  <r>
    <x v="1"/>
  </r>
  <r>
    <x v="1"/>
  </r>
  <r>
    <x v="1"/>
  </r>
  <r>
    <x v="1"/>
  </r>
  <r>
    <x v="1"/>
  </r>
  <r>
    <x v="0"/>
  </r>
  <r>
    <x v="1"/>
  </r>
  <r>
    <x v="1"/>
  </r>
  <r>
    <x v="1"/>
  </r>
  <r>
    <x v="1"/>
  </r>
  <r>
    <x v="1"/>
  </r>
  <r>
    <x v="0"/>
  </r>
  <r>
    <x v="1"/>
  </r>
  <r>
    <x v="1"/>
  </r>
  <r>
    <x v="1"/>
  </r>
  <r>
    <x v="1"/>
  </r>
  <r>
    <x v="1"/>
  </r>
  <r>
    <x v="1"/>
  </r>
  <r>
    <x v="1"/>
  </r>
  <r>
    <x v="0"/>
  </r>
  <r>
    <x v="1"/>
  </r>
  <r>
    <x v="1"/>
  </r>
  <r>
    <x v="1"/>
  </r>
  <r>
    <x v="1"/>
  </r>
  <r>
    <x v="0"/>
  </r>
  <r>
    <x v="1"/>
  </r>
  <r>
    <x v="1"/>
  </r>
  <r>
    <x v="1"/>
  </r>
  <r>
    <x v="1"/>
  </r>
  <r>
    <x v="1"/>
  </r>
  <r>
    <x v="0"/>
  </r>
  <r>
    <x v="1"/>
  </r>
  <r>
    <x v="0"/>
  </r>
  <r>
    <x v="1"/>
  </r>
  <r>
    <x v="1"/>
  </r>
  <r>
    <x v="0"/>
  </r>
  <r>
    <x v="0"/>
  </r>
  <r>
    <x v="1"/>
  </r>
  <r>
    <x v="1"/>
  </r>
  <r>
    <x v="1"/>
  </r>
  <r>
    <x v="1"/>
  </r>
  <r>
    <x v="1"/>
  </r>
  <r>
    <x v="0"/>
  </r>
  <r>
    <x v="0"/>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0"/>
  </r>
  <r>
    <x v="1"/>
  </r>
  <r>
    <x v="0"/>
  </r>
  <r>
    <x v="1"/>
  </r>
  <r>
    <x v="0"/>
  </r>
  <r>
    <x v="1"/>
  </r>
  <r>
    <x v="1"/>
  </r>
  <r>
    <x v="1"/>
  </r>
  <r>
    <x v="1"/>
  </r>
  <r>
    <x v="1"/>
  </r>
  <r>
    <x v="1"/>
  </r>
  <r>
    <x v="1"/>
  </r>
  <r>
    <x v="1"/>
  </r>
  <r>
    <x v="1"/>
  </r>
  <r>
    <x v="1"/>
  </r>
  <r>
    <x v="1"/>
  </r>
  <r>
    <x v="1"/>
  </r>
  <r>
    <x v="1"/>
  </r>
  <r>
    <x v="0"/>
  </r>
  <r>
    <x v="0"/>
  </r>
  <r>
    <x v="1"/>
  </r>
  <r>
    <x v="1"/>
  </r>
  <r>
    <x v="1"/>
  </r>
  <r>
    <x v="0"/>
  </r>
  <r>
    <x v="1"/>
  </r>
  <r>
    <x v="1"/>
  </r>
  <r>
    <x v="1"/>
  </r>
  <r>
    <x v="1"/>
  </r>
  <r>
    <x v="0"/>
  </r>
  <r>
    <x v="1"/>
  </r>
  <r>
    <x v="1"/>
  </r>
  <r>
    <x v="1"/>
  </r>
  <r>
    <x v="0"/>
  </r>
  <r>
    <x v="1"/>
  </r>
  <r>
    <x v="1"/>
  </r>
  <r>
    <x v="1"/>
  </r>
  <r>
    <x v="1"/>
  </r>
  <r>
    <x v="1"/>
  </r>
  <r>
    <x v="1"/>
  </r>
  <r>
    <x v="0"/>
  </r>
  <r>
    <x v="0"/>
  </r>
  <r>
    <x v="0"/>
  </r>
  <r>
    <x v="1"/>
  </r>
  <r>
    <x v="1"/>
  </r>
  <r>
    <x v="1"/>
  </r>
  <r>
    <x v="1"/>
  </r>
  <r>
    <x v="1"/>
  </r>
  <r>
    <x v="1"/>
  </r>
  <r>
    <x v="1"/>
  </r>
  <r>
    <x v="1"/>
  </r>
  <r>
    <x v="1"/>
  </r>
  <r>
    <x v="1"/>
  </r>
  <r>
    <x v="0"/>
  </r>
  <r>
    <x v="0"/>
  </r>
  <r>
    <x v="1"/>
  </r>
  <r>
    <x v="1"/>
  </r>
  <r>
    <x v="1"/>
  </r>
  <r>
    <x v="0"/>
  </r>
  <r>
    <x v="0"/>
  </r>
  <r>
    <x v="1"/>
  </r>
  <r>
    <x v="1"/>
  </r>
  <r>
    <x v="1"/>
  </r>
  <r>
    <x v="1"/>
  </r>
  <r>
    <x v="1"/>
  </r>
  <r>
    <x v="1"/>
  </r>
  <r>
    <x v="0"/>
  </r>
  <r>
    <x v="1"/>
  </r>
  <r>
    <x v="1"/>
  </r>
  <r>
    <x v="1"/>
  </r>
  <r>
    <x v="0"/>
  </r>
  <r>
    <x v="1"/>
  </r>
  <r>
    <x v="1"/>
  </r>
  <r>
    <x v="1"/>
  </r>
  <r>
    <x v="1"/>
  </r>
  <r>
    <x v="1"/>
  </r>
  <r>
    <x v="1"/>
  </r>
  <r>
    <x v="1"/>
  </r>
  <r>
    <x v="1"/>
  </r>
  <r>
    <x v="0"/>
  </r>
  <r>
    <x v="1"/>
  </r>
  <r>
    <x v="0"/>
  </r>
  <r>
    <x v="1"/>
  </r>
  <r>
    <x v="0"/>
  </r>
  <r>
    <x v="1"/>
  </r>
  <r>
    <x v="1"/>
  </r>
  <r>
    <x v="1"/>
  </r>
  <r>
    <x v="0"/>
  </r>
  <r>
    <x v="1"/>
  </r>
  <r>
    <x v="1"/>
  </r>
  <r>
    <x v="1"/>
  </r>
  <r>
    <x v="1"/>
  </r>
  <r>
    <x v="1"/>
  </r>
  <r>
    <x v="1"/>
  </r>
  <r>
    <x v="0"/>
  </r>
  <r>
    <x v="1"/>
  </r>
  <r>
    <x v="1"/>
  </r>
  <r>
    <x v="1"/>
  </r>
  <r>
    <x v="1"/>
  </r>
  <r>
    <x v="0"/>
  </r>
  <r>
    <x v="1"/>
  </r>
  <r>
    <x v="1"/>
  </r>
  <r>
    <x v="1"/>
  </r>
  <r>
    <x v="1"/>
  </r>
  <r>
    <x v="1"/>
  </r>
  <r>
    <x v="0"/>
  </r>
  <r>
    <x v="1"/>
  </r>
  <r>
    <x v="1"/>
  </r>
  <r>
    <x v="1"/>
  </r>
  <r>
    <x v="1"/>
  </r>
  <r>
    <x v="1"/>
  </r>
  <r>
    <x v="1"/>
  </r>
  <r>
    <x v="1"/>
  </r>
  <r>
    <x v="1"/>
  </r>
  <r>
    <x v="1"/>
  </r>
  <r>
    <x v="1"/>
  </r>
  <r>
    <x v="1"/>
  </r>
  <r>
    <x v="0"/>
  </r>
  <r>
    <x v="0"/>
  </r>
  <r>
    <x v="1"/>
  </r>
  <r>
    <x v="1"/>
  </r>
  <r>
    <x v="0"/>
  </r>
  <r>
    <x v="1"/>
  </r>
  <r>
    <x v="0"/>
  </r>
  <r>
    <x v="1"/>
  </r>
  <r>
    <x v="1"/>
  </r>
  <r>
    <x v="1"/>
  </r>
  <r>
    <x v="1"/>
  </r>
  <r>
    <x v="1"/>
  </r>
  <r>
    <x v="1"/>
  </r>
  <r>
    <x v="0"/>
  </r>
  <r>
    <x v="1"/>
  </r>
  <r>
    <x v="1"/>
  </r>
  <r>
    <x v="0"/>
  </r>
  <r>
    <x v="0"/>
  </r>
  <r>
    <x v="1"/>
  </r>
  <r>
    <x v="1"/>
  </r>
  <r>
    <x v="1"/>
  </r>
  <r>
    <x v="0"/>
  </r>
  <r>
    <x v="0"/>
  </r>
  <r>
    <x v="1"/>
  </r>
  <r>
    <x v="1"/>
  </r>
  <r>
    <x v="0"/>
  </r>
  <r>
    <x v="0"/>
  </r>
  <r>
    <x v="1"/>
  </r>
  <r>
    <x v="1"/>
  </r>
  <r>
    <x v="1"/>
  </r>
  <r>
    <x v="1"/>
  </r>
  <r>
    <x v="1"/>
  </r>
  <r>
    <x v="1"/>
  </r>
  <r>
    <x v="0"/>
  </r>
  <r>
    <x v="1"/>
  </r>
  <r>
    <x v="0"/>
  </r>
  <r>
    <x v="0"/>
  </r>
  <r>
    <x v="1"/>
  </r>
  <r>
    <x v="1"/>
  </r>
  <r>
    <x v="1"/>
  </r>
  <r>
    <x v="1"/>
  </r>
  <r>
    <x v="0"/>
  </r>
  <r>
    <x v="1"/>
  </r>
  <r>
    <x v="0"/>
  </r>
  <r>
    <x v="1"/>
  </r>
  <r>
    <x v="1"/>
  </r>
  <r>
    <x v="1"/>
  </r>
  <r>
    <x v="0"/>
  </r>
  <r>
    <x v="1"/>
  </r>
  <r>
    <x v="1"/>
  </r>
  <r>
    <x v="1"/>
  </r>
  <r>
    <x v="1"/>
  </r>
  <r>
    <x v="1"/>
  </r>
  <r>
    <x v="1"/>
  </r>
  <r>
    <x v="1"/>
  </r>
  <r>
    <x v="1"/>
  </r>
  <r>
    <x v="1"/>
  </r>
  <r>
    <x v="1"/>
  </r>
  <r>
    <x v="1"/>
  </r>
  <r>
    <x v="1"/>
  </r>
  <r>
    <x v="1"/>
  </r>
  <r>
    <x v="1"/>
  </r>
  <r>
    <x v="1"/>
  </r>
  <r>
    <x v="1"/>
  </r>
  <r>
    <x v="1"/>
  </r>
  <r>
    <x v="1"/>
  </r>
  <r>
    <x v="0"/>
  </r>
  <r>
    <x v="1"/>
  </r>
  <r>
    <x v="1"/>
  </r>
  <r>
    <x v="0"/>
  </r>
  <r>
    <x v="1"/>
  </r>
  <r>
    <x v="1"/>
  </r>
  <r>
    <x v="1"/>
  </r>
  <r>
    <x v="1"/>
  </r>
  <r>
    <x v="0"/>
  </r>
  <r>
    <x v="1"/>
  </r>
  <r>
    <x v="1"/>
  </r>
  <r>
    <x v="0"/>
  </r>
  <r>
    <x v="1"/>
  </r>
  <r>
    <x v="1"/>
  </r>
  <r>
    <x v="0"/>
  </r>
  <r>
    <x v="1"/>
  </r>
  <r>
    <x v="1"/>
  </r>
  <r>
    <x v="1"/>
  </r>
  <r>
    <x v="1"/>
  </r>
  <r>
    <x v="1"/>
  </r>
  <r>
    <x v="1"/>
  </r>
  <r>
    <x v="1"/>
  </r>
  <r>
    <x v="1"/>
  </r>
  <r>
    <x v="1"/>
  </r>
  <r>
    <x v="1"/>
  </r>
  <r>
    <x v="0"/>
  </r>
  <r>
    <x v="1"/>
  </r>
  <r>
    <x v="1"/>
  </r>
  <r>
    <x v="1"/>
  </r>
  <r>
    <x v="0"/>
  </r>
  <r>
    <x v="1"/>
  </r>
  <r>
    <x v="1"/>
  </r>
  <r>
    <x v="1"/>
  </r>
  <r>
    <x v="1"/>
  </r>
  <r>
    <x v="1"/>
  </r>
  <r>
    <x v="1"/>
  </r>
  <r>
    <x v="1"/>
  </r>
  <r>
    <x v="1"/>
  </r>
  <r>
    <x v="0"/>
  </r>
  <r>
    <x v="1"/>
  </r>
  <r>
    <x v="0"/>
  </r>
  <r>
    <x v="1"/>
  </r>
  <r>
    <x v="1"/>
  </r>
  <r>
    <x v="1"/>
  </r>
  <r>
    <x v="1"/>
  </r>
  <r>
    <x v="1"/>
  </r>
  <r>
    <x v="1"/>
  </r>
  <r>
    <x v="1"/>
  </r>
  <r>
    <x v="0"/>
  </r>
  <r>
    <x v="1"/>
  </r>
  <r>
    <x v="1"/>
  </r>
  <r>
    <x v="1"/>
  </r>
  <r>
    <x v="1"/>
  </r>
  <r>
    <x v="1"/>
  </r>
  <r>
    <x v="0"/>
  </r>
  <r>
    <x v="1"/>
  </r>
  <r>
    <x v="1"/>
  </r>
  <r>
    <x v="1"/>
  </r>
  <r>
    <x v="1"/>
  </r>
  <r>
    <x v="0"/>
  </r>
  <r>
    <x v="1"/>
  </r>
  <r>
    <x v="1"/>
  </r>
  <r>
    <x v="1"/>
  </r>
  <r>
    <x v="1"/>
  </r>
  <r>
    <x v="1"/>
  </r>
  <r>
    <x v="0"/>
  </r>
  <r>
    <x v="1"/>
  </r>
  <r>
    <x v="0"/>
  </r>
  <r>
    <x v="1"/>
  </r>
  <r>
    <x v="1"/>
  </r>
  <r>
    <x v="0"/>
  </r>
  <r>
    <x v="0"/>
  </r>
  <r>
    <x v="0"/>
  </r>
  <r>
    <x v="1"/>
  </r>
  <r>
    <x v="1"/>
  </r>
  <r>
    <x v="1"/>
  </r>
  <r>
    <x v="1"/>
  </r>
  <r>
    <x v="1"/>
  </r>
  <r>
    <x v="1"/>
  </r>
  <r>
    <x v="1"/>
  </r>
  <r>
    <x v="1"/>
  </r>
  <r>
    <x v="1"/>
  </r>
  <r>
    <x v="1"/>
  </r>
  <r>
    <x v="1"/>
  </r>
  <r>
    <x v="1"/>
  </r>
  <r>
    <x v="1"/>
  </r>
  <r>
    <x v="1"/>
  </r>
  <r>
    <x v="1"/>
  </r>
  <r>
    <x v="1"/>
  </r>
  <r>
    <x v="0"/>
  </r>
  <r>
    <x v="1"/>
  </r>
  <r>
    <x v="1"/>
  </r>
  <r>
    <x v="1"/>
  </r>
  <r>
    <x v="0"/>
  </r>
  <r>
    <x v="1"/>
  </r>
  <r>
    <x v="1"/>
  </r>
  <r>
    <x v="1"/>
  </r>
  <r>
    <x v="1"/>
  </r>
  <r>
    <x v="1"/>
  </r>
  <r>
    <x v="1"/>
  </r>
  <r>
    <x v="1"/>
  </r>
  <r>
    <x v="1"/>
  </r>
  <r>
    <x v="1"/>
  </r>
  <r>
    <x v="1"/>
  </r>
  <r>
    <x v="1"/>
  </r>
  <r>
    <x v="1"/>
  </r>
  <r>
    <x v="1"/>
  </r>
  <r>
    <x v="1"/>
  </r>
  <r>
    <x v="0"/>
  </r>
  <r>
    <x v="1"/>
  </r>
  <r>
    <x v="1"/>
  </r>
  <r>
    <x v="0"/>
  </r>
  <r>
    <x v="1"/>
  </r>
  <r>
    <x v="1"/>
  </r>
  <r>
    <x v="1"/>
  </r>
  <r>
    <x v="1"/>
  </r>
  <r>
    <x v="1"/>
  </r>
  <r>
    <x v="1"/>
  </r>
  <r>
    <x v="1"/>
  </r>
  <r>
    <x v="1"/>
  </r>
  <r>
    <x v="1"/>
  </r>
  <r>
    <x v="1"/>
  </r>
  <r>
    <x v="1"/>
  </r>
  <r>
    <x v="1"/>
  </r>
  <r>
    <x v="0"/>
  </r>
  <r>
    <x v="0"/>
  </r>
  <r>
    <x v="1"/>
  </r>
  <r>
    <x v="1"/>
  </r>
  <r>
    <x v="1"/>
  </r>
  <r>
    <x v="1"/>
  </r>
  <r>
    <x v="1"/>
  </r>
  <r>
    <x v="0"/>
  </r>
  <r>
    <x v="1"/>
  </r>
  <r>
    <x v="1"/>
  </r>
  <r>
    <x v="1"/>
  </r>
  <r>
    <x v="1"/>
  </r>
  <r>
    <x v="1"/>
  </r>
  <r>
    <x v="1"/>
  </r>
  <r>
    <x v="0"/>
  </r>
  <r>
    <x v="1"/>
  </r>
  <r>
    <x v="1"/>
  </r>
  <r>
    <x v="1"/>
  </r>
  <r>
    <x v="1"/>
  </r>
  <r>
    <x v="1"/>
  </r>
  <r>
    <x v="1"/>
  </r>
  <r>
    <x v="0"/>
  </r>
  <r>
    <x v="1"/>
  </r>
  <r>
    <x v="1"/>
  </r>
  <r>
    <x v="0"/>
  </r>
  <r>
    <x v="1"/>
  </r>
  <r>
    <x v="1"/>
  </r>
  <r>
    <x v="1"/>
  </r>
  <r>
    <x v="0"/>
  </r>
  <r>
    <x v="1"/>
  </r>
  <r>
    <x v="0"/>
  </r>
  <r>
    <x v="1"/>
  </r>
  <r>
    <x v="1"/>
  </r>
  <r>
    <x v="1"/>
  </r>
  <r>
    <x v="1"/>
  </r>
  <r>
    <x v="1"/>
  </r>
  <r>
    <x v="1"/>
  </r>
  <r>
    <x v="0"/>
  </r>
  <r>
    <x v="0"/>
  </r>
  <r>
    <x v="1"/>
  </r>
  <r>
    <x v="1"/>
  </r>
  <r>
    <x v="0"/>
  </r>
  <r>
    <x v="1"/>
  </r>
  <r>
    <x v="1"/>
  </r>
  <r>
    <x v="1"/>
  </r>
  <r>
    <x v="1"/>
  </r>
  <r>
    <x v="1"/>
  </r>
  <r>
    <x v="1"/>
  </r>
  <r>
    <x v="1"/>
  </r>
  <r>
    <x v="1"/>
  </r>
  <r>
    <x v="1"/>
  </r>
  <r>
    <x v="1"/>
  </r>
  <r>
    <x v="0"/>
  </r>
  <r>
    <x v="1"/>
  </r>
  <r>
    <x v="1"/>
  </r>
  <r>
    <x v="1"/>
  </r>
  <r>
    <x v="0"/>
  </r>
  <r>
    <x v="1"/>
  </r>
  <r>
    <x v="1"/>
  </r>
  <r>
    <x v="1"/>
  </r>
  <r>
    <x v="1"/>
  </r>
  <r>
    <x v="1"/>
  </r>
  <r>
    <x v="1"/>
  </r>
  <r>
    <x v="1"/>
  </r>
  <r>
    <x v="1"/>
  </r>
  <r>
    <x v="1"/>
  </r>
  <r>
    <x v="0"/>
  </r>
  <r>
    <x v="1"/>
  </r>
  <r>
    <x v="1"/>
  </r>
  <r>
    <x v="1"/>
  </r>
  <r>
    <x v="1"/>
  </r>
  <r>
    <x v="0"/>
  </r>
  <r>
    <x v="1"/>
  </r>
  <r>
    <x v="1"/>
  </r>
  <r>
    <x v="1"/>
  </r>
  <r>
    <x v="0"/>
  </r>
  <r>
    <x v="1"/>
  </r>
  <r>
    <x v="1"/>
  </r>
  <r>
    <x v="1"/>
  </r>
  <r>
    <x v="0"/>
  </r>
  <r>
    <x v="1"/>
  </r>
  <r>
    <x v="1"/>
  </r>
  <r>
    <x v="1"/>
  </r>
  <r>
    <x v="0"/>
  </r>
  <r>
    <x v="1"/>
  </r>
  <r>
    <x v="1"/>
  </r>
  <r>
    <x v="1"/>
  </r>
  <r>
    <x v="1"/>
  </r>
  <r>
    <x v="1"/>
  </r>
  <r>
    <x v="1"/>
  </r>
  <r>
    <x v="1"/>
  </r>
  <r>
    <x v="1"/>
  </r>
  <r>
    <x v="0"/>
  </r>
  <r>
    <x v="1"/>
  </r>
  <r>
    <x v="1"/>
  </r>
  <r>
    <x v="0"/>
  </r>
  <r>
    <x v="1"/>
  </r>
  <r>
    <x v="1"/>
  </r>
  <r>
    <x v="1"/>
  </r>
  <r>
    <x v="1"/>
  </r>
  <r>
    <x v="1"/>
  </r>
  <r>
    <x v="0"/>
  </r>
  <r>
    <x v="0"/>
  </r>
  <r>
    <x v="1"/>
  </r>
  <r>
    <x v="1"/>
  </r>
  <r>
    <x v="1"/>
  </r>
  <r>
    <x v="1"/>
  </r>
  <r>
    <x v="0"/>
  </r>
  <r>
    <x v="1"/>
  </r>
  <r>
    <x v="1"/>
  </r>
  <r>
    <x v="0"/>
  </r>
  <r>
    <x v="1"/>
  </r>
  <r>
    <x v="1"/>
  </r>
  <r>
    <x v="1"/>
  </r>
  <r>
    <x v="1"/>
  </r>
  <r>
    <x v="1"/>
  </r>
  <r>
    <x v="1"/>
  </r>
  <r>
    <x v="1"/>
  </r>
  <r>
    <x v="1"/>
  </r>
  <r>
    <x v="1"/>
  </r>
  <r>
    <x v="1"/>
  </r>
  <r>
    <x v="1"/>
  </r>
  <r>
    <x v="0"/>
  </r>
  <r>
    <x v="1"/>
  </r>
  <r>
    <x v="0"/>
  </r>
  <r>
    <x v="1"/>
  </r>
  <r>
    <x v="0"/>
  </r>
  <r>
    <x v="1"/>
  </r>
  <r>
    <x v="0"/>
  </r>
  <r>
    <x v="1"/>
  </r>
  <r>
    <x v="1"/>
  </r>
  <r>
    <x v="1"/>
  </r>
  <r>
    <x v="1"/>
  </r>
  <r>
    <x v="1"/>
  </r>
  <r>
    <x v="1"/>
  </r>
  <r>
    <x v="1"/>
  </r>
  <r>
    <x v="0"/>
  </r>
  <r>
    <x v="1"/>
  </r>
  <r>
    <x v="1"/>
  </r>
  <r>
    <x v="1"/>
  </r>
  <r>
    <x v="1"/>
  </r>
  <r>
    <x v="1"/>
  </r>
  <r>
    <x v="1"/>
  </r>
  <r>
    <x v="0"/>
  </r>
  <r>
    <x v="1"/>
  </r>
  <r>
    <x v="1"/>
  </r>
  <r>
    <x v="0"/>
  </r>
  <r>
    <x v="0"/>
  </r>
  <r>
    <x v="1"/>
  </r>
  <r>
    <x v="1"/>
  </r>
  <r>
    <x v="1"/>
  </r>
  <r>
    <x v="0"/>
  </r>
  <r>
    <x v="0"/>
  </r>
  <r>
    <x v="1"/>
  </r>
  <r>
    <x v="1"/>
  </r>
  <r>
    <x v="1"/>
  </r>
  <r>
    <x v="1"/>
  </r>
  <r>
    <x v="1"/>
  </r>
  <r>
    <x v="1"/>
  </r>
  <r>
    <x v="0"/>
  </r>
  <r>
    <x v="1"/>
  </r>
  <r>
    <x v="1"/>
  </r>
  <r>
    <x v="1"/>
  </r>
  <r>
    <x v="0"/>
  </r>
  <r>
    <x v="1"/>
  </r>
  <r>
    <x v="0"/>
  </r>
  <r>
    <x v="1"/>
  </r>
  <r>
    <x v="1"/>
  </r>
  <r>
    <x v="1"/>
  </r>
  <r>
    <x v="1"/>
  </r>
  <r>
    <x v="1"/>
  </r>
  <r>
    <x v="0"/>
  </r>
  <r>
    <x v="1"/>
  </r>
  <r>
    <x v="1"/>
  </r>
  <r>
    <x v="0"/>
  </r>
  <r>
    <x v="1"/>
  </r>
  <r>
    <x v="1"/>
  </r>
  <r>
    <x v="1"/>
  </r>
  <r>
    <x v="1"/>
  </r>
  <r>
    <x v="0"/>
  </r>
  <r>
    <x v="1"/>
  </r>
  <r>
    <x v="0"/>
  </r>
  <r>
    <x v="1"/>
  </r>
  <r>
    <x v="1"/>
  </r>
  <r>
    <x v="1"/>
  </r>
  <r>
    <x v="1"/>
  </r>
  <r>
    <x v="1"/>
  </r>
  <r>
    <x v="1"/>
  </r>
  <r>
    <x v="1"/>
  </r>
  <r>
    <x v="0"/>
  </r>
  <r>
    <x v="1"/>
  </r>
  <r>
    <x v="1"/>
  </r>
  <r>
    <x v="0"/>
  </r>
  <r>
    <x v="0"/>
  </r>
  <r>
    <x v="0"/>
  </r>
  <r>
    <x v="1"/>
  </r>
  <r>
    <x v="1"/>
  </r>
  <r>
    <x v="0"/>
  </r>
  <r>
    <x v="0"/>
  </r>
  <r>
    <x v="1"/>
  </r>
  <r>
    <x v="1"/>
  </r>
  <r>
    <x v="1"/>
  </r>
  <r>
    <x v="1"/>
  </r>
  <r>
    <x v="1"/>
  </r>
  <r>
    <x v="1"/>
  </r>
  <r>
    <x v="1"/>
  </r>
  <r>
    <x v="0"/>
  </r>
  <r>
    <x v="1"/>
  </r>
  <r>
    <x v="0"/>
  </r>
  <r>
    <x v="1"/>
  </r>
  <r>
    <x v="1"/>
  </r>
  <r>
    <x v="0"/>
  </r>
  <r>
    <x v="1"/>
  </r>
  <r>
    <x v="1"/>
  </r>
  <r>
    <x v="1"/>
  </r>
  <r>
    <x v="1"/>
  </r>
  <r>
    <x v="1"/>
  </r>
  <r>
    <x v="1"/>
  </r>
  <r>
    <x v="1"/>
  </r>
  <r>
    <x v="1"/>
  </r>
  <r>
    <x v="1"/>
  </r>
  <r>
    <x v="1"/>
  </r>
  <r>
    <x v="1"/>
  </r>
  <r>
    <x v="0"/>
  </r>
  <r>
    <x v="1"/>
  </r>
  <r>
    <x v="0"/>
  </r>
  <r>
    <x v="1"/>
  </r>
  <r>
    <x v="1"/>
  </r>
  <r>
    <x v="1"/>
  </r>
  <r>
    <x v="1"/>
  </r>
  <r>
    <x v="1"/>
  </r>
  <r>
    <x v="1"/>
  </r>
  <r>
    <x v="1"/>
  </r>
  <r>
    <x v="1"/>
  </r>
  <r>
    <x v="1"/>
  </r>
  <r>
    <x v="1"/>
  </r>
  <r>
    <x v="1"/>
  </r>
  <r>
    <x v="1"/>
  </r>
  <r>
    <x v="0"/>
  </r>
  <r>
    <x v="0"/>
  </r>
  <r>
    <x v="1"/>
  </r>
  <r>
    <x v="1"/>
  </r>
  <r>
    <x v="0"/>
  </r>
  <r>
    <x v="1"/>
  </r>
  <r>
    <x v="1"/>
  </r>
  <r>
    <x v="1"/>
  </r>
  <r>
    <x v="1"/>
  </r>
  <r>
    <x v="1"/>
  </r>
  <r>
    <x v="0"/>
  </r>
  <r>
    <x v="1"/>
  </r>
  <r>
    <x v="1"/>
  </r>
  <r>
    <x v="0"/>
  </r>
  <r>
    <x v="0"/>
  </r>
  <r>
    <x v="0"/>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0"/>
  </r>
  <r>
    <x v="1"/>
  </r>
  <r>
    <x v="0"/>
  </r>
  <r>
    <x v="0"/>
  </r>
  <r>
    <x v="1"/>
  </r>
  <r>
    <x v="1"/>
  </r>
  <r>
    <x v="1"/>
  </r>
  <r>
    <x v="1"/>
  </r>
  <r>
    <x v="1"/>
  </r>
  <r>
    <x v="1"/>
  </r>
  <r>
    <x v="1"/>
  </r>
  <r>
    <x v="0"/>
  </r>
  <r>
    <x v="0"/>
  </r>
  <r>
    <x v="1"/>
  </r>
  <r>
    <x v="1"/>
  </r>
  <r>
    <x v="1"/>
  </r>
  <r>
    <x v="1"/>
  </r>
  <r>
    <x v="1"/>
  </r>
  <r>
    <x v="1"/>
  </r>
  <r>
    <x v="1"/>
  </r>
  <r>
    <x v="0"/>
  </r>
  <r>
    <x v="1"/>
  </r>
  <r>
    <x v="1"/>
  </r>
  <r>
    <x v="1"/>
  </r>
  <r>
    <x v="1"/>
  </r>
  <r>
    <x v="1"/>
  </r>
  <r>
    <x v="1"/>
  </r>
  <r>
    <x v="1"/>
  </r>
  <r>
    <x v="1"/>
  </r>
  <r>
    <x v="0"/>
  </r>
  <r>
    <x v="1"/>
  </r>
  <r>
    <x v="1"/>
  </r>
  <r>
    <x v="1"/>
  </r>
  <r>
    <x v="1"/>
  </r>
  <r>
    <x v="1"/>
  </r>
  <r>
    <x v="0"/>
  </r>
  <r>
    <x v="0"/>
  </r>
  <r>
    <x v="1"/>
  </r>
  <r>
    <x v="1"/>
  </r>
  <r>
    <x v="1"/>
  </r>
  <r>
    <x v="1"/>
  </r>
  <r>
    <x v="1"/>
  </r>
  <r>
    <x v="1"/>
  </r>
  <r>
    <x v="1"/>
  </r>
  <r>
    <x v="0"/>
  </r>
  <r>
    <x v="1"/>
  </r>
  <r>
    <x v="1"/>
  </r>
  <r>
    <x v="1"/>
  </r>
  <r>
    <x v="0"/>
  </r>
  <r>
    <x v="0"/>
  </r>
  <r>
    <x v="1"/>
  </r>
  <r>
    <x v="1"/>
  </r>
  <r>
    <x v="1"/>
  </r>
  <r>
    <x v="1"/>
  </r>
  <r>
    <x v="1"/>
  </r>
  <r>
    <x v="1"/>
  </r>
  <r>
    <x v="1"/>
  </r>
  <r>
    <x v="1"/>
  </r>
  <r>
    <x v="0"/>
  </r>
  <r>
    <x v="1"/>
  </r>
  <r>
    <x v="1"/>
  </r>
  <r>
    <x v="1"/>
  </r>
  <r>
    <x v="1"/>
  </r>
  <r>
    <x v="1"/>
  </r>
  <r>
    <x v="1"/>
  </r>
  <r>
    <x v="1"/>
  </r>
  <r>
    <x v="1"/>
  </r>
  <r>
    <x v="1"/>
  </r>
  <r>
    <x v="1"/>
  </r>
  <r>
    <x v="1"/>
  </r>
  <r>
    <x v="1"/>
  </r>
  <r>
    <x v="1"/>
  </r>
  <r>
    <x v="1"/>
  </r>
  <r>
    <x v="1"/>
  </r>
  <r>
    <x v="1"/>
  </r>
  <r>
    <x v="1"/>
  </r>
  <r>
    <x v="0"/>
  </r>
  <r>
    <x v="0"/>
  </r>
  <r>
    <x v="1"/>
  </r>
  <r>
    <x v="0"/>
  </r>
  <r>
    <x v="1"/>
  </r>
  <r>
    <x v="1"/>
  </r>
  <r>
    <x v="0"/>
  </r>
  <r>
    <x v="1"/>
  </r>
  <r>
    <x v="0"/>
  </r>
  <r>
    <x v="0"/>
  </r>
  <r>
    <x v="1"/>
  </r>
  <r>
    <x v="1"/>
  </r>
  <r>
    <x v="1"/>
  </r>
  <r>
    <x v="0"/>
  </r>
  <r>
    <x v="1"/>
  </r>
  <r>
    <x v="0"/>
  </r>
  <r>
    <x v="0"/>
  </r>
  <r>
    <x v="1"/>
  </r>
  <r>
    <x v="1"/>
  </r>
  <r>
    <x v="1"/>
  </r>
  <r>
    <x v="1"/>
  </r>
  <r>
    <x v="1"/>
  </r>
  <r>
    <x v="1"/>
  </r>
  <r>
    <x v="0"/>
  </r>
  <r>
    <x v="1"/>
  </r>
  <r>
    <x v="1"/>
  </r>
  <r>
    <x v="1"/>
  </r>
  <r>
    <x v="1"/>
  </r>
  <r>
    <x v="1"/>
  </r>
  <r>
    <x v="1"/>
  </r>
  <r>
    <x v="1"/>
  </r>
  <r>
    <x v="1"/>
  </r>
  <r>
    <x v="1"/>
  </r>
  <r>
    <x v="1"/>
  </r>
  <r>
    <x v="1"/>
  </r>
  <r>
    <x v="1"/>
  </r>
  <r>
    <x v="1"/>
  </r>
  <r>
    <x v="1"/>
  </r>
  <r>
    <x v="1"/>
  </r>
  <r>
    <x v="1"/>
  </r>
  <r>
    <x v="1"/>
  </r>
  <r>
    <x v="1"/>
  </r>
  <r>
    <x v="1"/>
  </r>
  <r>
    <x v="1"/>
  </r>
  <r>
    <x v="0"/>
  </r>
  <r>
    <x v="1"/>
  </r>
  <r>
    <x v="1"/>
  </r>
  <r>
    <x v="1"/>
  </r>
  <r>
    <x v="1"/>
  </r>
  <r>
    <x v="1"/>
  </r>
  <r>
    <x v="1"/>
  </r>
  <r>
    <x v="1"/>
  </r>
  <r>
    <x v="0"/>
  </r>
  <r>
    <x v="1"/>
  </r>
  <r>
    <x v="1"/>
  </r>
  <r>
    <x v="1"/>
  </r>
  <r>
    <x v="0"/>
  </r>
  <r>
    <x v="1"/>
  </r>
  <r>
    <x v="1"/>
  </r>
  <r>
    <x v="1"/>
  </r>
  <r>
    <x v="1"/>
  </r>
  <r>
    <x v="1"/>
  </r>
  <r>
    <x v="0"/>
  </r>
  <r>
    <x v="1"/>
  </r>
  <r>
    <x v="1"/>
  </r>
  <r>
    <x v="1"/>
  </r>
  <r>
    <x v="1"/>
  </r>
  <r>
    <x v="1"/>
  </r>
  <r>
    <x v="1"/>
  </r>
  <r>
    <x v="1"/>
  </r>
  <r>
    <x v="1"/>
  </r>
  <r>
    <x v="1"/>
  </r>
  <r>
    <x v="1"/>
  </r>
  <r>
    <x v="1"/>
  </r>
  <r>
    <x v="1"/>
  </r>
  <r>
    <x v="1"/>
  </r>
  <r>
    <x v="1"/>
  </r>
  <r>
    <x v="0"/>
  </r>
  <r>
    <x v="1"/>
  </r>
  <r>
    <x v="0"/>
  </r>
  <r>
    <x v="1"/>
  </r>
  <r>
    <x v="1"/>
  </r>
  <r>
    <x v="0"/>
  </r>
  <r>
    <x v="1"/>
  </r>
  <r>
    <x v="1"/>
  </r>
  <r>
    <x v="1"/>
  </r>
  <r>
    <x v="1"/>
  </r>
  <r>
    <x v="1"/>
  </r>
  <r>
    <x v="1"/>
  </r>
  <r>
    <x v="1"/>
  </r>
  <r>
    <x v="0"/>
  </r>
  <r>
    <x v="1"/>
  </r>
  <r>
    <x v="1"/>
  </r>
  <r>
    <x v="1"/>
  </r>
  <r>
    <x v="1"/>
  </r>
  <r>
    <x v="0"/>
  </r>
  <r>
    <x v="1"/>
  </r>
  <r>
    <x v="1"/>
  </r>
  <r>
    <x v="0"/>
  </r>
  <r>
    <x v="0"/>
  </r>
  <r>
    <x v="0"/>
  </r>
  <r>
    <x v="1"/>
  </r>
  <r>
    <x v="1"/>
  </r>
  <r>
    <x v="1"/>
  </r>
  <r>
    <x v="1"/>
  </r>
  <r>
    <x v="1"/>
  </r>
  <r>
    <x v="0"/>
  </r>
  <r>
    <x v="0"/>
  </r>
  <r>
    <x v="1"/>
  </r>
  <r>
    <x v="1"/>
  </r>
  <r>
    <x v="0"/>
  </r>
  <r>
    <x v="1"/>
  </r>
  <r>
    <x v="1"/>
  </r>
  <r>
    <x v="1"/>
  </r>
  <r>
    <x v="1"/>
  </r>
  <r>
    <x v="1"/>
  </r>
  <r>
    <x v="1"/>
  </r>
  <r>
    <x v="1"/>
  </r>
  <r>
    <x v="1"/>
  </r>
  <r>
    <x v="0"/>
  </r>
  <r>
    <x v="0"/>
  </r>
  <r>
    <x v="1"/>
  </r>
  <r>
    <x v="0"/>
  </r>
  <r>
    <x v="1"/>
  </r>
  <r>
    <x v="1"/>
  </r>
  <r>
    <x v="1"/>
  </r>
  <r>
    <x v="1"/>
  </r>
  <r>
    <x v="1"/>
  </r>
  <r>
    <x v="1"/>
  </r>
  <r>
    <x v="1"/>
  </r>
  <r>
    <x v="1"/>
  </r>
  <r>
    <x v="1"/>
  </r>
  <r>
    <x v="0"/>
  </r>
  <r>
    <x v="0"/>
  </r>
  <r>
    <x v="1"/>
  </r>
  <r>
    <x v="1"/>
  </r>
  <r>
    <x v="1"/>
  </r>
  <r>
    <x v="0"/>
  </r>
  <r>
    <x v="1"/>
  </r>
  <r>
    <x v="0"/>
  </r>
  <r>
    <x v="1"/>
  </r>
  <r>
    <x v="1"/>
  </r>
  <r>
    <x v="1"/>
  </r>
  <r>
    <x v="0"/>
  </r>
  <r>
    <x v="0"/>
  </r>
  <r>
    <x v="1"/>
  </r>
  <r>
    <x v="0"/>
  </r>
  <r>
    <x v="1"/>
  </r>
  <r>
    <x v="1"/>
  </r>
  <r>
    <x v="1"/>
  </r>
  <r>
    <x v="1"/>
  </r>
  <r>
    <x v="1"/>
  </r>
  <r>
    <x v="1"/>
  </r>
  <r>
    <x v="1"/>
  </r>
  <r>
    <x v="1"/>
  </r>
  <r>
    <x v="0"/>
  </r>
  <r>
    <x v="1"/>
  </r>
  <r>
    <x v="1"/>
  </r>
  <r>
    <x v="1"/>
  </r>
  <r>
    <x v="1"/>
  </r>
  <r>
    <x v="0"/>
  </r>
  <r>
    <x v="0"/>
  </r>
  <r>
    <x v="1"/>
  </r>
  <r>
    <x v="1"/>
  </r>
  <r>
    <x v="1"/>
  </r>
  <r>
    <x v="1"/>
  </r>
  <r>
    <x v="1"/>
  </r>
  <r>
    <x v="1"/>
  </r>
  <r>
    <x v="1"/>
  </r>
  <r>
    <x v="1"/>
  </r>
  <r>
    <x v="1"/>
  </r>
  <r>
    <x v="1"/>
  </r>
  <r>
    <x v="0"/>
  </r>
  <r>
    <x v="1"/>
  </r>
  <r>
    <x v="1"/>
  </r>
  <r>
    <x v="0"/>
  </r>
  <r>
    <x v="1"/>
  </r>
  <r>
    <x v="1"/>
  </r>
  <r>
    <x v="1"/>
  </r>
  <r>
    <x v="1"/>
  </r>
  <r>
    <x v="1"/>
  </r>
  <r>
    <x v="0"/>
  </r>
  <r>
    <x v="1"/>
  </r>
  <r>
    <x v="1"/>
  </r>
  <r>
    <x v="1"/>
  </r>
  <r>
    <x v="0"/>
  </r>
  <r>
    <x v="0"/>
  </r>
  <r>
    <x v="1"/>
  </r>
  <r>
    <x v="0"/>
  </r>
  <r>
    <x v="1"/>
  </r>
  <r>
    <x v="1"/>
  </r>
  <r>
    <x v="1"/>
  </r>
  <r>
    <x v="1"/>
  </r>
  <r>
    <x v="0"/>
  </r>
  <r>
    <x v="1"/>
  </r>
  <r>
    <x v="1"/>
  </r>
  <r>
    <x v="1"/>
  </r>
  <r>
    <x v="1"/>
  </r>
  <r>
    <x v="1"/>
  </r>
  <r>
    <x v="1"/>
  </r>
  <r>
    <x v="1"/>
  </r>
  <r>
    <x v="1"/>
  </r>
  <r>
    <x v="0"/>
  </r>
  <r>
    <x v="0"/>
  </r>
  <r>
    <x v="1"/>
  </r>
  <r>
    <x v="1"/>
  </r>
  <r>
    <x v="1"/>
  </r>
  <r>
    <x v="1"/>
  </r>
  <r>
    <x v="1"/>
  </r>
  <r>
    <x v="1"/>
  </r>
  <r>
    <x v="1"/>
  </r>
  <r>
    <x v="1"/>
  </r>
  <r>
    <x v="1"/>
  </r>
  <r>
    <x v="1"/>
  </r>
  <r>
    <x v="1"/>
  </r>
  <r>
    <x v="0"/>
  </r>
  <r>
    <x v="1"/>
  </r>
  <r>
    <x v="1"/>
  </r>
  <r>
    <x v="1"/>
  </r>
  <r>
    <x v="1"/>
  </r>
  <r>
    <x v="1"/>
  </r>
  <r>
    <x v="1"/>
  </r>
  <r>
    <x v="0"/>
  </r>
  <r>
    <x v="1"/>
  </r>
  <r>
    <x v="1"/>
  </r>
  <r>
    <x v="1"/>
  </r>
  <r>
    <x v="0"/>
  </r>
  <r>
    <x v="1"/>
  </r>
  <r>
    <x v="0"/>
  </r>
  <r>
    <x v="1"/>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42"/>
  </r>
  <r>
    <x v="89"/>
  </r>
  <r>
    <x v="90"/>
  </r>
  <r>
    <x v="91"/>
  </r>
  <r>
    <x v="92"/>
  </r>
  <r>
    <x v="92"/>
  </r>
  <r>
    <x v="93"/>
  </r>
  <r>
    <x v="94"/>
  </r>
  <r>
    <x v="95"/>
  </r>
  <r>
    <x v="96"/>
  </r>
  <r>
    <x v="97"/>
  </r>
  <r>
    <x v="98"/>
  </r>
  <r>
    <x v="99"/>
  </r>
  <r>
    <x v="99"/>
  </r>
  <r>
    <x v="100"/>
  </r>
  <r>
    <x v="101"/>
  </r>
  <r>
    <x v="102"/>
  </r>
  <r>
    <x v="103"/>
  </r>
  <r>
    <x v="104"/>
  </r>
  <r>
    <x v="105"/>
  </r>
  <r>
    <x v="106"/>
  </r>
  <r>
    <x v="107"/>
  </r>
  <r>
    <x v="108"/>
  </r>
  <r>
    <x v="109"/>
  </r>
  <r>
    <x v="110"/>
  </r>
  <r>
    <x v="97"/>
  </r>
  <r>
    <x v="111"/>
  </r>
  <r>
    <x v="112"/>
  </r>
  <r>
    <x v="113"/>
  </r>
  <r>
    <x v="114"/>
  </r>
  <r>
    <x v="115"/>
  </r>
  <r>
    <x v="116"/>
  </r>
  <r>
    <x v="117"/>
  </r>
  <r>
    <x v="39"/>
  </r>
  <r>
    <x v="118"/>
  </r>
  <r>
    <x v="119"/>
  </r>
  <r>
    <x v="120"/>
  </r>
  <r>
    <x v="121"/>
  </r>
  <r>
    <x v="122"/>
  </r>
  <r>
    <x v="117"/>
  </r>
  <r>
    <x v="123"/>
  </r>
  <r>
    <x v="8"/>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29"/>
  </r>
  <r>
    <x v="149"/>
  </r>
  <r>
    <x v="25"/>
  </r>
  <r>
    <x v="150"/>
  </r>
  <r>
    <x v="151"/>
  </r>
  <r>
    <x v="152"/>
  </r>
  <r>
    <x v="153"/>
  </r>
  <r>
    <x v="76"/>
  </r>
  <r>
    <x v="154"/>
  </r>
  <r>
    <x v="155"/>
  </r>
  <r>
    <x v="156"/>
  </r>
  <r>
    <x v="157"/>
  </r>
  <r>
    <x v="158"/>
  </r>
  <r>
    <x v="159"/>
  </r>
  <r>
    <x v="160"/>
  </r>
  <r>
    <x v="161"/>
  </r>
  <r>
    <x v="162"/>
  </r>
  <r>
    <x v="163"/>
  </r>
  <r>
    <x v="164"/>
  </r>
  <r>
    <x v="98"/>
  </r>
  <r>
    <x v="165"/>
  </r>
  <r>
    <x v="166"/>
  </r>
  <r>
    <x v="167"/>
  </r>
  <r>
    <x v="168"/>
  </r>
  <r>
    <x v="169"/>
  </r>
  <r>
    <x v="170"/>
  </r>
  <r>
    <x v="171"/>
  </r>
  <r>
    <x v="106"/>
  </r>
  <r>
    <x v="125"/>
  </r>
  <r>
    <x v="172"/>
  </r>
  <r>
    <x v="173"/>
  </r>
  <r>
    <x v="174"/>
  </r>
  <r>
    <x v="175"/>
  </r>
  <r>
    <x v="176"/>
  </r>
  <r>
    <x v="177"/>
  </r>
  <r>
    <x v="94"/>
  </r>
  <r>
    <x v="178"/>
  </r>
  <r>
    <x v="179"/>
  </r>
  <r>
    <x v="180"/>
  </r>
  <r>
    <x v="181"/>
  </r>
  <r>
    <x v="182"/>
  </r>
  <r>
    <x v="183"/>
  </r>
  <r>
    <x v="184"/>
  </r>
  <r>
    <x v="185"/>
  </r>
  <r>
    <x v="186"/>
  </r>
  <r>
    <x v="187"/>
  </r>
  <r>
    <x v="8"/>
  </r>
  <r>
    <x v="188"/>
  </r>
  <r>
    <x v="189"/>
  </r>
  <r>
    <x v="190"/>
  </r>
  <r>
    <x v="20"/>
  </r>
  <r>
    <x v="191"/>
  </r>
  <r>
    <x v="192"/>
  </r>
  <r>
    <x v="193"/>
  </r>
  <r>
    <x v="9"/>
  </r>
  <r>
    <x v="194"/>
  </r>
  <r>
    <x v="195"/>
  </r>
  <r>
    <x v="196"/>
  </r>
  <r>
    <x v="197"/>
  </r>
  <r>
    <x v="36"/>
  </r>
  <r>
    <x v="198"/>
  </r>
  <r>
    <x v="199"/>
  </r>
  <r>
    <x v="200"/>
  </r>
  <r>
    <x v="120"/>
  </r>
  <r>
    <x v="201"/>
  </r>
  <r>
    <x v="202"/>
  </r>
  <r>
    <x v="203"/>
  </r>
  <r>
    <x v="204"/>
  </r>
  <r>
    <x v="205"/>
  </r>
  <r>
    <x v="206"/>
  </r>
  <r>
    <x v="207"/>
  </r>
  <r>
    <x v="208"/>
  </r>
  <r>
    <x v="209"/>
  </r>
  <r>
    <x v="210"/>
  </r>
  <r>
    <x v="211"/>
  </r>
  <r>
    <x v="212"/>
  </r>
  <r>
    <x v="213"/>
  </r>
  <r>
    <x v="214"/>
  </r>
  <r>
    <x v="215"/>
  </r>
  <r>
    <x v="216"/>
  </r>
  <r>
    <x v="217"/>
  </r>
  <r>
    <x v="218"/>
  </r>
  <r>
    <x v="219"/>
  </r>
  <r>
    <x v="220"/>
  </r>
  <r>
    <x v="221"/>
  </r>
  <r>
    <x v="56"/>
  </r>
  <r>
    <x v="222"/>
  </r>
  <r>
    <x v="223"/>
  </r>
  <r>
    <x v="224"/>
  </r>
  <r>
    <x v="225"/>
  </r>
  <r>
    <x v="226"/>
  </r>
  <r>
    <x v="227"/>
  </r>
  <r>
    <x v="228"/>
  </r>
  <r>
    <x v="229"/>
  </r>
  <r>
    <x v="230"/>
  </r>
  <r>
    <x v="231"/>
  </r>
  <r>
    <x v="232"/>
  </r>
  <r>
    <x v="190"/>
  </r>
  <r>
    <x v="233"/>
  </r>
  <r>
    <x v="234"/>
  </r>
  <r>
    <x v="235"/>
  </r>
  <r>
    <x v="236"/>
  </r>
  <r>
    <x v="237"/>
  </r>
  <r>
    <x v="112"/>
  </r>
  <r>
    <x v="238"/>
  </r>
  <r>
    <x v="239"/>
  </r>
  <r>
    <x v="240"/>
  </r>
  <r>
    <x v="241"/>
  </r>
  <r>
    <x v="242"/>
  </r>
  <r>
    <x v="243"/>
  </r>
  <r>
    <x v="244"/>
  </r>
  <r>
    <x v="61"/>
  </r>
  <r>
    <x v="245"/>
  </r>
  <r>
    <x v="119"/>
  </r>
  <r>
    <x v="246"/>
  </r>
  <r>
    <x v="247"/>
  </r>
  <r>
    <x v="248"/>
  </r>
  <r>
    <x v="249"/>
  </r>
  <r>
    <x v="250"/>
  </r>
  <r>
    <x v="251"/>
  </r>
  <r>
    <x v="252"/>
  </r>
  <r>
    <x v="253"/>
  </r>
  <r>
    <x v="254"/>
  </r>
  <r>
    <x v="255"/>
  </r>
  <r>
    <x v="256"/>
  </r>
  <r>
    <x v="257"/>
  </r>
  <r>
    <x v="258"/>
  </r>
  <r>
    <x v="207"/>
  </r>
  <r>
    <x v="259"/>
  </r>
  <r>
    <x v="5"/>
  </r>
  <r>
    <x v="242"/>
  </r>
  <r>
    <x v="260"/>
  </r>
  <r>
    <x v="261"/>
  </r>
  <r>
    <x v="262"/>
  </r>
  <r>
    <x v="50"/>
  </r>
  <r>
    <x v="263"/>
  </r>
  <r>
    <x v="264"/>
  </r>
  <r>
    <x v="265"/>
  </r>
  <r>
    <x v="266"/>
  </r>
  <r>
    <x v="56"/>
  </r>
  <r>
    <x v="134"/>
  </r>
  <r>
    <x v="172"/>
  </r>
  <r>
    <x v="267"/>
  </r>
  <r>
    <x v="268"/>
  </r>
  <r>
    <x v="269"/>
  </r>
  <r>
    <x v="270"/>
  </r>
  <r>
    <x v="271"/>
  </r>
  <r>
    <x v="272"/>
  </r>
  <r>
    <x v="273"/>
  </r>
  <r>
    <x v="274"/>
  </r>
  <r>
    <x v="275"/>
  </r>
  <r>
    <x v="200"/>
  </r>
  <r>
    <x v="276"/>
  </r>
  <r>
    <x v="277"/>
  </r>
  <r>
    <x v="278"/>
  </r>
  <r>
    <x v="191"/>
  </r>
  <r>
    <x v="279"/>
  </r>
  <r>
    <x v="280"/>
  </r>
  <r>
    <x v="281"/>
  </r>
  <r>
    <x v="282"/>
  </r>
  <r>
    <x v="277"/>
  </r>
  <r>
    <x v="90"/>
  </r>
  <r>
    <x v="283"/>
  </r>
  <r>
    <x v="284"/>
  </r>
  <r>
    <x v="285"/>
  </r>
  <r>
    <x v="286"/>
  </r>
  <r>
    <x v="287"/>
  </r>
  <r>
    <x v="288"/>
  </r>
  <r>
    <x v="289"/>
  </r>
  <r>
    <x v="290"/>
  </r>
  <r>
    <x v="14"/>
  </r>
  <r>
    <x v="60"/>
  </r>
  <r>
    <x v="291"/>
  </r>
  <r>
    <x v="9"/>
  </r>
  <r>
    <x v="292"/>
  </r>
  <r>
    <x v="293"/>
  </r>
  <r>
    <x v="294"/>
  </r>
  <r>
    <x v="295"/>
  </r>
  <r>
    <x v="296"/>
  </r>
  <r>
    <x v="297"/>
  </r>
  <r>
    <x v="56"/>
  </r>
  <r>
    <x v="117"/>
  </r>
  <r>
    <x v="298"/>
  </r>
  <r>
    <x v="26"/>
  </r>
  <r>
    <x v="299"/>
  </r>
  <r>
    <x v="134"/>
  </r>
  <r>
    <x v="300"/>
  </r>
  <r>
    <x v="301"/>
  </r>
  <r>
    <x v="69"/>
  </r>
  <r>
    <x v="302"/>
  </r>
  <r>
    <x v="212"/>
  </r>
  <r>
    <x v="303"/>
  </r>
  <r>
    <x v="304"/>
  </r>
  <r>
    <x v="305"/>
  </r>
  <r>
    <x v="306"/>
  </r>
  <r>
    <x v="200"/>
  </r>
  <r>
    <x v="307"/>
  </r>
  <r>
    <x v="308"/>
  </r>
  <r>
    <x v="309"/>
  </r>
  <r>
    <x v="310"/>
  </r>
  <r>
    <x v="311"/>
  </r>
  <r>
    <x v="312"/>
  </r>
  <r>
    <x v="24"/>
  </r>
  <r>
    <x v="167"/>
  </r>
  <r>
    <x v="313"/>
  </r>
  <r>
    <x v="157"/>
  </r>
  <r>
    <x v="44"/>
  </r>
  <r>
    <x v="314"/>
  </r>
  <r>
    <x v="315"/>
  </r>
  <r>
    <x v="316"/>
  </r>
  <r>
    <x v="317"/>
  </r>
  <r>
    <x v="14"/>
  </r>
  <r>
    <x v="318"/>
  </r>
  <r>
    <x v="319"/>
  </r>
  <r>
    <x v="320"/>
  </r>
  <r>
    <x v="91"/>
  </r>
  <r>
    <x v="321"/>
  </r>
  <r>
    <x v="322"/>
  </r>
  <r>
    <x v="44"/>
  </r>
  <r>
    <x v="323"/>
  </r>
  <r>
    <x v="324"/>
  </r>
  <r>
    <x v="299"/>
  </r>
  <r>
    <x v="111"/>
  </r>
  <r>
    <x v="325"/>
  </r>
  <r>
    <x v="326"/>
  </r>
  <r>
    <x v="327"/>
  </r>
  <r>
    <x v="163"/>
  </r>
  <r>
    <x v="328"/>
  </r>
  <r>
    <x v="329"/>
  </r>
  <r>
    <x v="330"/>
  </r>
  <r>
    <x v="331"/>
  </r>
  <r>
    <x v="332"/>
  </r>
  <r>
    <x v="333"/>
  </r>
  <r>
    <x v="334"/>
  </r>
  <r>
    <x v="231"/>
  </r>
  <r>
    <x v="335"/>
  </r>
  <r>
    <x v="336"/>
  </r>
  <r>
    <x v="337"/>
  </r>
  <r>
    <x v="338"/>
  </r>
  <r>
    <x v="339"/>
  </r>
  <r>
    <x v="340"/>
  </r>
  <r>
    <x v="341"/>
  </r>
  <r>
    <x v="82"/>
  </r>
  <r>
    <x v="342"/>
  </r>
  <r>
    <x v="343"/>
  </r>
  <r>
    <x v="344"/>
  </r>
  <r>
    <x v="345"/>
  </r>
  <r>
    <x v="346"/>
  </r>
  <r>
    <x v="347"/>
  </r>
  <r>
    <x v="348"/>
  </r>
  <r>
    <x v="4"/>
  </r>
  <r>
    <x v="349"/>
  </r>
  <r>
    <x v="255"/>
  </r>
  <r>
    <x v="111"/>
  </r>
  <r>
    <x v="350"/>
  </r>
  <r>
    <x v="351"/>
  </r>
  <r>
    <x v="352"/>
  </r>
  <r>
    <x v="353"/>
  </r>
  <r>
    <x v="354"/>
  </r>
  <r>
    <x v="355"/>
  </r>
  <r>
    <x v="356"/>
  </r>
  <r>
    <x v="21"/>
  </r>
  <r>
    <x v="129"/>
  </r>
  <r>
    <x v="357"/>
  </r>
  <r>
    <x v="106"/>
  </r>
  <r>
    <x v="358"/>
  </r>
  <r>
    <x v="359"/>
  </r>
  <r>
    <x v="204"/>
  </r>
  <r>
    <x v="360"/>
  </r>
  <r>
    <x v="361"/>
  </r>
  <r>
    <x v="362"/>
  </r>
  <r>
    <x v="363"/>
  </r>
  <r>
    <x v="152"/>
  </r>
  <r>
    <x v="248"/>
  </r>
  <r>
    <x v="364"/>
  </r>
  <r>
    <x v="365"/>
  </r>
  <r>
    <x v="366"/>
  </r>
  <r>
    <x v="367"/>
  </r>
  <r>
    <x v="368"/>
  </r>
  <r>
    <x v="312"/>
  </r>
  <r>
    <x v="369"/>
  </r>
  <r>
    <x v="9"/>
  </r>
  <r>
    <x v="370"/>
  </r>
  <r>
    <x v="230"/>
  </r>
  <r>
    <x v="371"/>
  </r>
  <r>
    <x v="372"/>
  </r>
  <r>
    <x v="373"/>
  </r>
  <r>
    <x v="374"/>
  </r>
  <r>
    <x v="375"/>
  </r>
  <r>
    <x v="376"/>
  </r>
  <r>
    <x v="377"/>
  </r>
  <r>
    <x v="378"/>
  </r>
  <r>
    <x v="379"/>
  </r>
  <r>
    <x v="380"/>
  </r>
  <r>
    <x v="381"/>
  </r>
  <r>
    <x v="382"/>
  </r>
  <r>
    <x v="383"/>
  </r>
  <r>
    <x v="8"/>
  </r>
  <r>
    <x v="384"/>
  </r>
  <r>
    <x v="385"/>
  </r>
  <r>
    <x v="386"/>
  </r>
  <r>
    <x v="387"/>
  </r>
  <r>
    <x v="48"/>
  </r>
  <r>
    <x v="388"/>
  </r>
  <r>
    <x v="389"/>
  </r>
  <r>
    <x v="390"/>
  </r>
  <r>
    <x v="161"/>
  </r>
  <r>
    <x v="391"/>
  </r>
  <r>
    <x v="171"/>
  </r>
  <r>
    <x v="392"/>
  </r>
  <r>
    <x v="140"/>
  </r>
  <r>
    <x v="393"/>
  </r>
  <r>
    <x v="394"/>
  </r>
  <r>
    <x v="352"/>
  </r>
  <r>
    <x v="200"/>
  </r>
  <r>
    <x v="395"/>
  </r>
  <r>
    <x v="396"/>
  </r>
  <r>
    <x v="97"/>
  </r>
  <r>
    <x v="397"/>
  </r>
  <r>
    <x v="219"/>
  </r>
  <r>
    <x v="69"/>
  </r>
  <r>
    <x v="398"/>
  </r>
  <r>
    <x v="399"/>
  </r>
  <r>
    <x v="215"/>
  </r>
  <r>
    <x v="400"/>
  </r>
  <r>
    <x v="401"/>
  </r>
  <r>
    <x v="402"/>
  </r>
  <r>
    <x v="63"/>
  </r>
  <r>
    <x v="403"/>
  </r>
  <r>
    <x v="404"/>
  </r>
  <r>
    <x v="182"/>
  </r>
  <r>
    <x v="405"/>
  </r>
  <r>
    <x v="406"/>
  </r>
  <r>
    <x v="407"/>
  </r>
  <r>
    <x v="408"/>
  </r>
  <r>
    <x v="46"/>
  </r>
  <r>
    <x v="194"/>
  </r>
  <r>
    <x v="170"/>
  </r>
  <r>
    <x v="409"/>
  </r>
  <r>
    <x v="410"/>
  </r>
  <r>
    <x v="411"/>
  </r>
  <r>
    <x v="412"/>
  </r>
  <r>
    <x v="413"/>
  </r>
  <r>
    <x v="414"/>
  </r>
  <r>
    <x v="415"/>
  </r>
  <r>
    <x v="416"/>
  </r>
  <r>
    <x v="417"/>
  </r>
  <r>
    <x v="418"/>
  </r>
  <r>
    <x v="212"/>
  </r>
  <r>
    <x v="419"/>
  </r>
  <r>
    <x v="402"/>
  </r>
  <r>
    <x v="420"/>
  </r>
  <r>
    <x v="166"/>
  </r>
  <r>
    <x v="421"/>
  </r>
  <r>
    <x v="422"/>
  </r>
  <r>
    <x v="423"/>
  </r>
  <r>
    <x v="424"/>
  </r>
  <r>
    <x v="425"/>
  </r>
  <r>
    <x v="69"/>
  </r>
  <r>
    <x v="426"/>
  </r>
  <r>
    <x v="427"/>
  </r>
  <r>
    <x v="428"/>
  </r>
  <r>
    <x v="291"/>
  </r>
  <r>
    <x v="429"/>
  </r>
  <r>
    <x v="430"/>
  </r>
  <r>
    <x v="138"/>
  </r>
  <r>
    <x v="431"/>
  </r>
  <r>
    <x v="432"/>
  </r>
  <r>
    <x v="115"/>
  </r>
  <r>
    <x v="13"/>
  </r>
  <r>
    <x v="433"/>
  </r>
  <r>
    <x v="434"/>
  </r>
  <r>
    <x v="435"/>
  </r>
  <r>
    <x v="436"/>
  </r>
  <r>
    <x v="437"/>
  </r>
  <r>
    <x v="393"/>
  </r>
  <r>
    <x v="438"/>
  </r>
  <r>
    <x v="439"/>
  </r>
  <r>
    <x v="200"/>
  </r>
  <r>
    <x v="8"/>
  </r>
  <r>
    <x v="93"/>
  </r>
  <r>
    <x v="29"/>
  </r>
  <r>
    <x v="440"/>
  </r>
  <r>
    <x v="441"/>
  </r>
  <r>
    <x v="442"/>
  </r>
  <r>
    <x v="147"/>
  </r>
  <r>
    <x v="443"/>
  </r>
  <r>
    <x v="444"/>
  </r>
  <r>
    <x v="445"/>
  </r>
  <r>
    <x v="401"/>
  </r>
  <r>
    <x v="446"/>
  </r>
  <r>
    <x v="447"/>
  </r>
  <r>
    <x v="411"/>
  </r>
  <r>
    <x v="448"/>
  </r>
  <r>
    <x v="449"/>
  </r>
  <r>
    <x v="296"/>
  </r>
  <r>
    <x v="450"/>
  </r>
  <r>
    <x v="451"/>
  </r>
  <r>
    <x v="452"/>
  </r>
  <r>
    <x v="435"/>
  </r>
  <r>
    <x v="453"/>
  </r>
  <r>
    <x v="196"/>
  </r>
  <r>
    <x v="454"/>
  </r>
  <r>
    <x v="90"/>
  </r>
  <r>
    <x v="455"/>
  </r>
  <r>
    <x v="308"/>
  </r>
  <r>
    <x v="194"/>
  </r>
  <r>
    <x v="456"/>
  </r>
  <r>
    <x v="391"/>
  </r>
  <r>
    <x v="170"/>
  </r>
  <r>
    <x v="457"/>
  </r>
  <r>
    <x v="458"/>
  </r>
  <r>
    <x v="459"/>
  </r>
  <r>
    <x v="460"/>
  </r>
  <r>
    <x v="461"/>
  </r>
  <r>
    <x v="42"/>
  </r>
  <r>
    <x v="406"/>
  </r>
  <r>
    <x v="462"/>
  </r>
  <r>
    <x v="99"/>
  </r>
  <r>
    <x v="285"/>
  </r>
  <r>
    <x v="463"/>
  </r>
  <r>
    <x v="464"/>
  </r>
  <r>
    <x v="465"/>
  </r>
  <r>
    <x v="466"/>
  </r>
  <r>
    <x v="467"/>
  </r>
  <r>
    <x v="468"/>
  </r>
  <r>
    <x v="469"/>
  </r>
  <r>
    <x v="470"/>
  </r>
  <r>
    <x v="471"/>
  </r>
  <r>
    <x v="472"/>
  </r>
  <r>
    <x v="473"/>
  </r>
  <r>
    <x v="474"/>
  </r>
  <r>
    <x v="19"/>
  </r>
  <r>
    <x v="130"/>
  </r>
  <r>
    <x v="475"/>
  </r>
  <r>
    <x v="4"/>
  </r>
  <r>
    <x v="476"/>
  </r>
  <r>
    <x v="477"/>
  </r>
  <r>
    <x v="332"/>
  </r>
  <r>
    <x v="478"/>
  </r>
  <r>
    <x v="479"/>
  </r>
  <r>
    <x v="480"/>
  </r>
  <r>
    <x v="481"/>
  </r>
  <r>
    <x v="482"/>
  </r>
  <r>
    <x v="483"/>
  </r>
  <r>
    <x v="439"/>
  </r>
  <r>
    <x v="484"/>
  </r>
  <r>
    <x v="485"/>
  </r>
  <r>
    <x v="486"/>
  </r>
  <r>
    <x v="487"/>
  </r>
  <r>
    <x v="488"/>
  </r>
  <r>
    <x v="489"/>
  </r>
  <r>
    <x v="248"/>
  </r>
  <r>
    <x v="113"/>
  </r>
  <r>
    <x v="490"/>
  </r>
  <r>
    <x v="491"/>
  </r>
  <r>
    <x v="180"/>
  </r>
  <r>
    <x v="492"/>
  </r>
  <r>
    <x v="113"/>
  </r>
  <r>
    <x v="493"/>
  </r>
  <r>
    <x v="260"/>
  </r>
  <r>
    <x v="494"/>
  </r>
  <r>
    <x v="495"/>
  </r>
  <r>
    <x v="496"/>
  </r>
  <r>
    <x v="497"/>
  </r>
  <r>
    <x v="344"/>
  </r>
  <r>
    <x v="498"/>
  </r>
  <r>
    <x v="499"/>
  </r>
  <r>
    <x v="243"/>
  </r>
  <r>
    <x v="500"/>
  </r>
  <r>
    <x v="434"/>
  </r>
  <r>
    <x v="72"/>
  </r>
  <r>
    <x v="286"/>
  </r>
  <r>
    <x v="501"/>
  </r>
  <r>
    <x v="502"/>
  </r>
  <r>
    <x v="503"/>
  </r>
  <r>
    <x v="504"/>
  </r>
  <r>
    <x v="56"/>
  </r>
  <r>
    <x v="505"/>
  </r>
  <r>
    <x v="506"/>
  </r>
  <r>
    <x v="507"/>
  </r>
  <r>
    <x v="508"/>
  </r>
  <r>
    <x v="203"/>
  </r>
  <r>
    <x v="509"/>
  </r>
  <r>
    <x v="255"/>
  </r>
  <r>
    <x v="510"/>
  </r>
  <r>
    <x v="511"/>
  </r>
  <r>
    <x v="512"/>
  </r>
  <r>
    <x v="513"/>
  </r>
  <r>
    <x v="514"/>
  </r>
  <r>
    <x v="515"/>
  </r>
  <r>
    <x v="516"/>
  </r>
  <r>
    <x v="517"/>
  </r>
  <r>
    <x v="518"/>
  </r>
  <r>
    <x v="519"/>
  </r>
  <r>
    <x v="520"/>
  </r>
  <r>
    <x v="521"/>
  </r>
  <r>
    <x v="167"/>
  </r>
  <r>
    <x v="189"/>
  </r>
  <r>
    <x v="252"/>
  </r>
  <r>
    <x v="262"/>
  </r>
  <r>
    <x v="522"/>
  </r>
  <r>
    <x v="523"/>
  </r>
  <r>
    <x v="524"/>
  </r>
  <r>
    <x v="525"/>
  </r>
  <r>
    <x v="526"/>
  </r>
  <r>
    <x v="527"/>
  </r>
  <r>
    <x v="528"/>
  </r>
  <r>
    <x v="529"/>
  </r>
  <r>
    <x v="177"/>
  </r>
  <r>
    <x v="74"/>
  </r>
  <r>
    <x v="530"/>
  </r>
  <r>
    <x v="531"/>
  </r>
  <r>
    <x v="532"/>
  </r>
  <r>
    <x v="533"/>
  </r>
  <r>
    <x v="534"/>
  </r>
  <r>
    <x v="535"/>
  </r>
  <r>
    <x v="536"/>
  </r>
  <r>
    <x v="8"/>
  </r>
  <r>
    <x v="537"/>
  </r>
  <r>
    <x v="538"/>
  </r>
  <r>
    <x v="539"/>
  </r>
  <r>
    <x v="540"/>
  </r>
  <r>
    <x v="541"/>
  </r>
  <r>
    <x v="542"/>
  </r>
  <r>
    <x v="543"/>
  </r>
  <r>
    <x v="544"/>
  </r>
  <r>
    <x v="279"/>
  </r>
  <r>
    <x v="51"/>
  </r>
  <r>
    <x v="545"/>
  </r>
  <r>
    <x v="546"/>
  </r>
  <r>
    <x v="547"/>
  </r>
  <r>
    <x v="548"/>
  </r>
  <r>
    <x v="549"/>
  </r>
  <r>
    <x v="550"/>
  </r>
  <r>
    <x v="551"/>
  </r>
  <r>
    <x v="552"/>
  </r>
  <r>
    <x v="553"/>
  </r>
  <r>
    <x v="554"/>
  </r>
  <r>
    <x v="555"/>
  </r>
  <r>
    <x v="556"/>
  </r>
  <r>
    <x v="557"/>
  </r>
  <r>
    <x v="558"/>
  </r>
  <r>
    <x v="559"/>
  </r>
  <r>
    <x v="19"/>
  </r>
  <r>
    <x v="560"/>
  </r>
  <r>
    <x v="561"/>
  </r>
  <r>
    <x v="475"/>
  </r>
  <r>
    <x v="562"/>
  </r>
  <r>
    <x v="112"/>
  </r>
  <r>
    <x v="563"/>
  </r>
  <r>
    <x v="167"/>
  </r>
  <r>
    <x v="564"/>
  </r>
  <r>
    <x v="565"/>
  </r>
  <r>
    <x v="566"/>
  </r>
  <r>
    <x v="567"/>
  </r>
  <r>
    <x v="568"/>
  </r>
  <r>
    <x v="569"/>
  </r>
  <r>
    <x v="288"/>
  </r>
  <r>
    <x v="157"/>
  </r>
  <r>
    <x v="570"/>
  </r>
  <r>
    <x v="314"/>
  </r>
  <r>
    <x v="571"/>
  </r>
  <r>
    <x v="572"/>
  </r>
  <r>
    <x v="523"/>
  </r>
  <r>
    <x v="336"/>
  </r>
  <r>
    <x v="7"/>
  </r>
  <r>
    <x v="573"/>
  </r>
  <r>
    <x v="345"/>
  </r>
  <r>
    <x v="48"/>
  </r>
  <r>
    <x v="574"/>
  </r>
  <r>
    <x v="286"/>
  </r>
  <r>
    <x v="575"/>
  </r>
  <r>
    <x v="576"/>
  </r>
  <r>
    <x v="577"/>
  </r>
  <r>
    <x v="578"/>
  </r>
  <r>
    <x v="579"/>
  </r>
  <r>
    <x v="46"/>
  </r>
  <r>
    <x v="580"/>
  </r>
  <r>
    <x v="581"/>
  </r>
  <r>
    <x v="582"/>
  </r>
  <r>
    <x v="203"/>
  </r>
  <r>
    <x v="583"/>
  </r>
  <r>
    <x v="584"/>
  </r>
  <r>
    <x v="585"/>
  </r>
  <r>
    <x v="240"/>
  </r>
  <r>
    <x v="586"/>
  </r>
  <r>
    <x v="587"/>
  </r>
  <r>
    <x v="588"/>
  </r>
  <r>
    <x v="215"/>
  </r>
  <r>
    <x v="293"/>
  </r>
  <r>
    <x v="584"/>
  </r>
  <r>
    <x v="46"/>
  </r>
  <r>
    <x v="589"/>
  </r>
  <r>
    <x v="590"/>
  </r>
  <r>
    <x v="591"/>
  </r>
  <r>
    <x v="293"/>
  </r>
  <r>
    <x v="519"/>
  </r>
  <r>
    <x v="592"/>
  </r>
  <r>
    <x v="593"/>
  </r>
  <r>
    <x v="120"/>
  </r>
  <r>
    <x v="594"/>
  </r>
  <r>
    <x v="595"/>
  </r>
  <r>
    <x v="49"/>
  </r>
  <r>
    <x v="114"/>
  </r>
  <r>
    <x v="25"/>
  </r>
  <r>
    <x v="401"/>
  </r>
  <r>
    <x v="5"/>
  </r>
  <r>
    <x v="596"/>
  </r>
  <r>
    <x v="597"/>
  </r>
  <r>
    <x v="598"/>
  </r>
  <r>
    <x v="599"/>
  </r>
  <r>
    <x v="299"/>
  </r>
  <r>
    <x v="350"/>
  </r>
  <r>
    <x v="600"/>
  </r>
  <r>
    <x v="601"/>
  </r>
  <r>
    <x v="602"/>
  </r>
  <r>
    <x v="603"/>
  </r>
  <r>
    <x v="604"/>
  </r>
  <r>
    <x v="605"/>
  </r>
  <r>
    <x v="606"/>
  </r>
  <r>
    <x v="607"/>
  </r>
  <r>
    <x v="608"/>
  </r>
  <r>
    <x v="200"/>
  </r>
  <r>
    <x v="609"/>
  </r>
  <r>
    <x v="610"/>
  </r>
  <r>
    <x v="611"/>
  </r>
  <r>
    <x v="612"/>
  </r>
  <r>
    <x v="613"/>
  </r>
  <r>
    <x v="37"/>
  </r>
  <r>
    <x v="614"/>
  </r>
  <r>
    <x v="615"/>
  </r>
  <r>
    <x v="616"/>
  </r>
  <r>
    <x v="509"/>
  </r>
  <r>
    <x v="617"/>
  </r>
  <r>
    <x v="26"/>
  </r>
  <r>
    <x v="567"/>
  </r>
  <r>
    <x v="618"/>
  </r>
  <r>
    <x v="273"/>
  </r>
  <r>
    <x v="619"/>
  </r>
  <r>
    <x v="620"/>
  </r>
  <r>
    <x v="51"/>
  </r>
  <r>
    <x v="394"/>
  </r>
  <r>
    <x v="621"/>
  </r>
  <r>
    <x v="622"/>
  </r>
  <r>
    <x v="623"/>
  </r>
  <r>
    <x v="624"/>
  </r>
  <r>
    <x v="528"/>
  </r>
  <r>
    <x v="39"/>
  </r>
  <r>
    <x v="625"/>
  </r>
  <r>
    <x v="626"/>
  </r>
  <r>
    <x v="627"/>
  </r>
  <r>
    <x v="46"/>
  </r>
  <r>
    <x v="628"/>
  </r>
  <r>
    <x v="443"/>
  </r>
  <r>
    <x v="629"/>
  </r>
  <r>
    <x v="630"/>
  </r>
  <r>
    <x v="631"/>
  </r>
  <r>
    <x v="330"/>
  </r>
  <r>
    <x v="632"/>
  </r>
  <r>
    <x v="230"/>
  </r>
  <r>
    <x v="633"/>
  </r>
  <r>
    <x v="634"/>
  </r>
  <r>
    <x v="635"/>
  </r>
  <r>
    <x v="118"/>
  </r>
  <r>
    <x v="588"/>
  </r>
  <r>
    <x v="636"/>
  </r>
  <r>
    <x v="637"/>
  </r>
  <r>
    <x v="638"/>
  </r>
  <r>
    <x v="639"/>
  </r>
  <r>
    <x v="640"/>
  </r>
  <r>
    <x v="258"/>
  </r>
  <r>
    <x v="588"/>
  </r>
  <r>
    <x v="288"/>
  </r>
  <r>
    <x v="160"/>
  </r>
  <r>
    <x v="641"/>
  </r>
  <r>
    <x v="39"/>
  </r>
  <r>
    <x v="642"/>
  </r>
  <r>
    <x v="115"/>
  </r>
  <r>
    <x v="367"/>
  </r>
  <r>
    <x v="643"/>
  </r>
  <r>
    <x v="639"/>
  </r>
  <r>
    <x v="644"/>
  </r>
  <r>
    <x v="645"/>
  </r>
  <r>
    <x v="646"/>
  </r>
  <r>
    <x v="647"/>
  </r>
  <r>
    <x v="97"/>
  </r>
  <r>
    <x v="575"/>
  </r>
  <r>
    <x v="490"/>
  </r>
  <r>
    <x v="420"/>
  </r>
  <r>
    <x v="648"/>
  </r>
  <r>
    <x v="649"/>
  </r>
  <r>
    <x v="650"/>
  </r>
  <r>
    <x v="651"/>
  </r>
  <r>
    <x v="115"/>
  </r>
  <r>
    <x v="652"/>
  </r>
  <r>
    <x v="512"/>
  </r>
  <r>
    <x v="653"/>
  </r>
  <r>
    <x v="654"/>
  </r>
  <r>
    <x v="655"/>
  </r>
  <r>
    <x v="656"/>
  </r>
  <r>
    <x v="113"/>
  </r>
  <r>
    <x v="413"/>
  </r>
  <r>
    <x v="657"/>
  </r>
  <r>
    <x v="658"/>
  </r>
  <r>
    <x v="542"/>
  </r>
  <r>
    <x v="659"/>
  </r>
  <r>
    <x v="660"/>
  </r>
  <r>
    <x v="661"/>
  </r>
  <r>
    <x v="662"/>
  </r>
  <r>
    <x v="663"/>
  </r>
  <r>
    <x v="664"/>
  </r>
  <r>
    <x v="665"/>
  </r>
  <r>
    <x v="666"/>
  </r>
  <r>
    <x v="391"/>
  </r>
  <r>
    <x v="658"/>
  </r>
  <r>
    <x v="11"/>
  </r>
  <r>
    <x v="667"/>
  </r>
  <r>
    <x v="253"/>
  </r>
  <r>
    <x v="50"/>
  </r>
  <r>
    <x v="322"/>
  </r>
  <r>
    <x v="668"/>
  </r>
  <r>
    <x v="575"/>
  </r>
  <r>
    <x v="669"/>
  </r>
  <r>
    <x v="311"/>
  </r>
  <r>
    <x v="623"/>
  </r>
  <r>
    <x v="670"/>
  </r>
  <r>
    <x v="671"/>
  </r>
  <r>
    <x v="672"/>
  </r>
  <r>
    <x v="673"/>
  </r>
  <r>
    <x v="674"/>
  </r>
  <r>
    <x v="99"/>
  </r>
  <r>
    <x v="675"/>
  </r>
  <r>
    <x v="676"/>
  </r>
  <r>
    <x v="677"/>
  </r>
  <r>
    <x v="488"/>
  </r>
  <r>
    <x v="678"/>
  </r>
  <r>
    <x v="619"/>
  </r>
  <r>
    <x v="679"/>
  </r>
  <r>
    <x v="680"/>
  </r>
  <r>
    <x v="681"/>
  </r>
  <r>
    <x v="58"/>
  </r>
  <r>
    <x v="482"/>
  </r>
  <r>
    <x v="1"/>
  </r>
  <r>
    <x v="401"/>
  </r>
  <r>
    <x v="60"/>
  </r>
  <r>
    <x v="129"/>
  </r>
  <r>
    <x v="190"/>
  </r>
  <r>
    <x v="383"/>
  </r>
  <r>
    <x v="682"/>
  </r>
  <r>
    <x v="683"/>
  </r>
  <r>
    <x v="684"/>
  </r>
  <r>
    <x v="685"/>
  </r>
  <r>
    <x v="686"/>
  </r>
  <r>
    <x v="687"/>
  </r>
  <r>
    <x v="688"/>
  </r>
  <r>
    <x v="689"/>
  </r>
  <r>
    <x v="72"/>
  </r>
  <r>
    <x v="690"/>
  </r>
  <r>
    <x v="350"/>
  </r>
  <r>
    <x v="691"/>
  </r>
  <r>
    <x v="692"/>
  </r>
  <r>
    <x v="693"/>
  </r>
  <r>
    <x v="201"/>
  </r>
  <r>
    <x v="435"/>
  </r>
  <r>
    <x v="694"/>
  </r>
  <r>
    <x v="695"/>
  </r>
  <r>
    <x v="635"/>
  </r>
  <r>
    <x v="356"/>
  </r>
  <r>
    <x v="286"/>
  </r>
  <r>
    <x v="696"/>
  </r>
  <r>
    <x v="344"/>
  </r>
  <r>
    <x v="37"/>
  </r>
  <r>
    <x v="697"/>
  </r>
  <r>
    <x v="698"/>
  </r>
  <r>
    <x v="592"/>
  </r>
  <r>
    <x v="699"/>
  </r>
  <r>
    <x v="14"/>
  </r>
  <r>
    <x v="598"/>
  </r>
  <r>
    <x v="700"/>
  </r>
  <r>
    <x v="581"/>
  </r>
  <r>
    <x v="701"/>
  </r>
  <r>
    <x v="702"/>
  </r>
  <r>
    <x v="703"/>
  </r>
  <r>
    <x v="704"/>
  </r>
  <r>
    <x v="9"/>
  </r>
  <r>
    <x v="465"/>
  </r>
  <r>
    <x v="705"/>
  </r>
  <r>
    <x v="478"/>
  </r>
  <r>
    <x v="706"/>
  </r>
  <r>
    <x v="580"/>
  </r>
  <r>
    <x v="514"/>
  </r>
  <r>
    <x v="707"/>
  </r>
  <r>
    <x v="708"/>
  </r>
  <r>
    <x v="709"/>
  </r>
  <r>
    <x v="383"/>
  </r>
  <r>
    <x v="159"/>
  </r>
  <r>
    <x v="710"/>
  </r>
  <r>
    <x v="711"/>
  </r>
  <r>
    <x v="712"/>
  </r>
  <r>
    <x v="713"/>
  </r>
  <r>
    <x v="595"/>
  </r>
  <r>
    <x v="85"/>
  </r>
  <r>
    <x v="714"/>
  </r>
  <r>
    <x v="25"/>
  </r>
  <r>
    <x v="243"/>
  </r>
  <r>
    <x v="627"/>
  </r>
  <r>
    <x v="715"/>
  </r>
  <r>
    <x v="716"/>
  </r>
  <r>
    <x v="717"/>
  </r>
  <r>
    <x v="718"/>
  </r>
  <r>
    <x v="719"/>
  </r>
  <r>
    <x v="720"/>
  </r>
  <r>
    <x v="721"/>
  </r>
  <r>
    <x v="9"/>
  </r>
  <r>
    <x v="722"/>
  </r>
  <r>
    <x v="723"/>
  </r>
  <r>
    <x v="464"/>
  </r>
  <r>
    <x v="435"/>
  </r>
  <r>
    <x v="677"/>
  </r>
  <r>
    <x v="724"/>
  </r>
  <r>
    <x v="9"/>
  </r>
  <r>
    <x v="152"/>
  </r>
  <r>
    <x v="723"/>
  </r>
  <r>
    <x v="56"/>
  </r>
  <r>
    <x v="349"/>
  </r>
  <r>
    <x v="61"/>
  </r>
  <r>
    <x v="658"/>
  </r>
  <r>
    <x v="725"/>
  </r>
  <r>
    <x v="726"/>
  </r>
  <r>
    <x v="727"/>
  </r>
  <r>
    <x v="728"/>
  </r>
  <r>
    <x v="729"/>
  </r>
  <r>
    <x v="730"/>
  </r>
  <r>
    <x v="485"/>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3"/>
  </r>
  <r>
    <x v="4"/>
  </r>
  <r>
    <x v="5"/>
  </r>
  <r>
    <x v="6"/>
  </r>
  <r>
    <x v="7"/>
  </r>
  <r>
    <x v="8"/>
  </r>
  <r>
    <x v="9"/>
  </r>
  <r>
    <x v="10"/>
  </r>
  <r>
    <x v="11"/>
  </r>
  <r>
    <x v="12"/>
  </r>
  <r>
    <x v="13"/>
  </r>
  <r>
    <x v="14"/>
  </r>
  <r>
    <x v="15"/>
  </r>
  <r>
    <x v="16"/>
  </r>
  <r>
    <x v="13"/>
  </r>
  <r>
    <x v="17"/>
  </r>
  <r>
    <x v="18"/>
  </r>
  <r>
    <x v="19"/>
  </r>
  <r>
    <x v="20"/>
  </r>
  <r>
    <x v="21"/>
  </r>
  <r>
    <x v="22"/>
  </r>
  <r>
    <x v="23"/>
  </r>
  <r>
    <x v="24"/>
  </r>
  <r>
    <x v="25"/>
  </r>
  <r>
    <x v="26"/>
  </r>
  <r>
    <x v="27"/>
  </r>
  <r>
    <x v="28"/>
  </r>
  <r>
    <x v="29"/>
  </r>
  <r>
    <x v="30"/>
  </r>
  <r>
    <x v="31"/>
  </r>
  <r>
    <x v="32"/>
  </r>
  <r>
    <x v="33"/>
  </r>
  <r>
    <x v="34"/>
  </r>
  <r>
    <x v="35"/>
  </r>
  <r>
    <x v="36"/>
  </r>
  <r>
    <x v="4"/>
  </r>
  <r>
    <x v="37"/>
  </r>
  <r>
    <x v="38"/>
  </r>
  <r>
    <x v="39"/>
  </r>
  <r>
    <x v="40"/>
  </r>
  <r>
    <x v="41"/>
  </r>
  <r>
    <x v="42"/>
  </r>
  <r>
    <x v="43"/>
  </r>
  <r>
    <x v="44"/>
  </r>
  <r>
    <x v="45"/>
  </r>
  <r>
    <x v="46"/>
  </r>
  <r>
    <x v="43"/>
  </r>
  <r>
    <x v="47"/>
  </r>
  <r>
    <x v="48"/>
  </r>
  <r>
    <x v="49"/>
  </r>
  <r>
    <x v="50"/>
  </r>
  <r>
    <x v="51"/>
  </r>
  <r>
    <x v="0"/>
  </r>
  <r>
    <x v="52"/>
  </r>
  <r>
    <x v="53"/>
  </r>
  <r>
    <x v="54"/>
  </r>
  <r>
    <x v="55"/>
  </r>
  <r>
    <x v="56"/>
  </r>
  <r>
    <x v="57"/>
  </r>
  <r>
    <x v="58"/>
  </r>
  <r>
    <x v="9"/>
  </r>
  <r>
    <x v="59"/>
  </r>
  <r>
    <x v="60"/>
  </r>
  <r>
    <x v="61"/>
  </r>
  <r>
    <x v="62"/>
  </r>
  <r>
    <x v="63"/>
  </r>
  <r>
    <x v="64"/>
  </r>
  <r>
    <x v="65"/>
  </r>
  <r>
    <x v="66"/>
  </r>
  <r>
    <x v="67"/>
  </r>
  <r>
    <x v="68"/>
  </r>
  <r>
    <x v="69"/>
  </r>
  <r>
    <x v="62"/>
  </r>
  <r>
    <x v="70"/>
  </r>
  <r>
    <x v="71"/>
  </r>
  <r>
    <x v="72"/>
  </r>
  <r>
    <x v="73"/>
  </r>
  <r>
    <x v="74"/>
  </r>
  <r>
    <x v="75"/>
  </r>
  <r>
    <x v="76"/>
  </r>
  <r>
    <x v="77"/>
  </r>
  <r>
    <x v="78"/>
  </r>
  <r>
    <x v="79"/>
  </r>
  <r>
    <x v="80"/>
  </r>
  <r>
    <x v="81"/>
  </r>
  <r>
    <x v="82"/>
  </r>
  <r>
    <x v="14"/>
  </r>
  <r>
    <x v="83"/>
  </r>
  <r>
    <x v="84"/>
  </r>
  <r>
    <x v="85"/>
  </r>
  <r>
    <x v="86"/>
  </r>
  <r>
    <x v="87"/>
  </r>
  <r>
    <x v="88"/>
  </r>
  <r>
    <x v="89"/>
  </r>
  <r>
    <x v="90"/>
  </r>
  <r>
    <x v="91"/>
  </r>
  <r>
    <x v="92"/>
  </r>
  <r>
    <x v="74"/>
  </r>
  <r>
    <x v="93"/>
  </r>
  <r>
    <x v="65"/>
  </r>
  <r>
    <x v="10"/>
  </r>
  <r>
    <x v="94"/>
  </r>
  <r>
    <x v="95"/>
  </r>
  <r>
    <x v="37"/>
  </r>
  <r>
    <x v="96"/>
  </r>
  <r>
    <x v="97"/>
  </r>
  <r>
    <x v="98"/>
  </r>
  <r>
    <x v="99"/>
  </r>
  <r>
    <x v="100"/>
  </r>
  <r>
    <x v="101"/>
  </r>
  <r>
    <x v="64"/>
  </r>
  <r>
    <x v="102"/>
  </r>
  <r>
    <x v="103"/>
  </r>
  <r>
    <x v="104"/>
  </r>
  <r>
    <x v="77"/>
  </r>
  <r>
    <x v="85"/>
  </r>
  <r>
    <x v="3"/>
  </r>
  <r>
    <x v="105"/>
  </r>
  <r>
    <x v="106"/>
  </r>
  <r>
    <x v="52"/>
  </r>
  <r>
    <x v="9"/>
  </r>
  <r>
    <x v="107"/>
  </r>
  <r>
    <x v="108"/>
  </r>
  <r>
    <x v="13"/>
  </r>
  <r>
    <x v="107"/>
  </r>
  <r>
    <x v="105"/>
  </r>
  <r>
    <x v="109"/>
  </r>
  <r>
    <x v="110"/>
  </r>
  <r>
    <x v="111"/>
  </r>
  <r>
    <x v="57"/>
  </r>
  <r>
    <x v="112"/>
  </r>
  <r>
    <x v="113"/>
  </r>
  <r>
    <x v="114"/>
  </r>
  <r>
    <x v="115"/>
  </r>
  <r>
    <x v="45"/>
  </r>
  <r>
    <x v="116"/>
  </r>
  <r>
    <x v="117"/>
  </r>
  <r>
    <x v="25"/>
  </r>
  <r>
    <x v="118"/>
  </r>
  <r>
    <x v="119"/>
  </r>
  <r>
    <x v="120"/>
  </r>
  <r>
    <x v="121"/>
  </r>
  <r>
    <x v="122"/>
  </r>
  <r>
    <x v="14"/>
  </r>
  <r>
    <x v="123"/>
  </r>
  <r>
    <x v="62"/>
  </r>
  <r>
    <x v="73"/>
  </r>
  <r>
    <x v="124"/>
  </r>
  <r>
    <x v="125"/>
  </r>
  <r>
    <x v="126"/>
  </r>
  <r>
    <x v="127"/>
  </r>
  <r>
    <x v="55"/>
  </r>
  <r>
    <x v="128"/>
  </r>
  <r>
    <x v="110"/>
  </r>
  <r>
    <x v="129"/>
  </r>
  <r>
    <x v="82"/>
  </r>
  <r>
    <x v="130"/>
  </r>
  <r>
    <x v="131"/>
  </r>
  <r>
    <x v="9"/>
  </r>
  <r>
    <x v="132"/>
  </r>
  <r>
    <x v="102"/>
  </r>
  <r>
    <x v="133"/>
  </r>
  <r>
    <x v="42"/>
  </r>
  <r>
    <x v="134"/>
  </r>
  <r>
    <x v="135"/>
  </r>
  <r>
    <x v="136"/>
  </r>
  <r>
    <x v="119"/>
  </r>
  <r>
    <x v="137"/>
  </r>
  <r>
    <x v="103"/>
  </r>
  <r>
    <x v="138"/>
  </r>
  <r>
    <x v="139"/>
  </r>
  <r>
    <x v="140"/>
  </r>
  <r>
    <x v="137"/>
  </r>
  <r>
    <x v="21"/>
  </r>
  <r>
    <x v="141"/>
  </r>
  <r>
    <x v="142"/>
  </r>
  <r>
    <x v="124"/>
  </r>
  <r>
    <x v="4"/>
  </r>
  <r>
    <x v="21"/>
  </r>
  <r>
    <x v="143"/>
  </r>
  <r>
    <x v="20"/>
  </r>
  <r>
    <x v="36"/>
  </r>
  <r>
    <x v="144"/>
  </r>
  <r>
    <x v="87"/>
  </r>
  <r>
    <x v="145"/>
  </r>
  <r>
    <x v="15"/>
  </r>
  <r>
    <x v="57"/>
  </r>
  <r>
    <x v="146"/>
  </r>
  <r>
    <x v="140"/>
  </r>
  <r>
    <x v="98"/>
  </r>
  <r>
    <x v="51"/>
  </r>
  <r>
    <x v="147"/>
  </r>
  <r>
    <x v="148"/>
  </r>
  <r>
    <x v="15"/>
  </r>
  <r>
    <x v="102"/>
  </r>
  <r>
    <x v="8"/>
  </r>
  <r>
    <x v="149"/>
  </r>
  <r>
    <x v="4"/>
  </r>
  <r>
    <x v="150"/>
  </r>
  <r>
    <x v="151"/>
  </r>
  <r>
    <x v="152"/>
  </r>
  <r>
    <x v="153"/>
  </r>
  <r>
    <x v="46"/>
  </r>
  <r>
    <x v="1"/>
  </r>
  <r>
    <x v="154"/>
  </r>
  <r>
    <x v="155"/>
  </r>
  <r>
    <x v="156"/>
  </r>
  <r>
    <x v="157"/>
  </r>
  <r>
    <x v="59"/>
  </r>
  <r>
    <x v="158"/>
  </r>
  <r>
    <x v="159"/>
  </r>
  <r>
    <x v="160"/>
  </r>
  <r>
    <x v="104"/>
  </r>
  <r>
    <x v="161"/>
  </r>
  <r>
    <x v="87"/>
  </r>
  <r>
    <x v="148"/>
  </r>
  <r>
    <x v="162"/>
  </r>
  <r>
    <x v="18"/>
  </r>
  <r>
    <x v="144"/>
  </r>
  <r>
    <x v="163"/>
  </r>
  <r>
    <x v="4"/>
  </r>
  <r>
    <x v="156"/>
  </r>
  <r>
    <x v="94"/>
  </r>
  <r>
    <x v="164"/>
  </r>
  <r>
    <x v="165"/>
  </r>
  <r>
    <x v="60"/>
  </r>
  <r>
    <x v="166"/>
  </r>
  <r>
    <x v="167"/>
  </r>
  <r>
    <x v="168"/>
  </r>
  <r>
    <x v="140"/>
  </r>
  <r>
    <x v="169"/>
  </r>
  <r>
    <x v="48"/>
  </r>
  <r>
    <x v="170"/>
  </r>
  <r>
    <x v="171"/>
  </r>
  <r>
    <x v="127"/>
  </r>
  <r>
    <x v="104"/>
  </r>
  <r>
    <x v="172"/>
  </r>
  <r>
    <x v="173"/>
  </r>
  <r>
    <x v="53"/>
  </r>
  <r>
    <x v="172"/>
  </r>
  <r>
    <x v="174"/>
  </r>
  <r>
    <x v="175"/>
  </r>
  <r>
    <x v="14"/>
  </r>
  <r>
    <x v="176"/>
  </r>
  <r>
    <x v="177"/>
  </r>
  <r>
    <x v="178"/>
  </r>
  <r>
    <x v="179"/>
  </r>
  <r>
    <x v="180"/>
  </r>
  <r>
    <x v="17"/>
  </r>
  <r>
    <x v="181"/>
  </r>
  <r>
    <x v="182"/>
  </r>
  <r>
    <x v="183"/>
  </r>
  <r>
    <x v="184"/>
  </r>
  <r>
    <x v="185"/>
  </r>
  <r>
    <x v="156"/>
  </r>
  <r>
    <x v="186"/>
  </r>
  <r>
    <x v="4"/>
  </r>
  <r>
    <x v="19"/>
  </r>
  <r>
    <x v="18"/>
  </r>
  <r>
    <x v="187"/>
  </r>
  <r>
    <x v="119"/>
  </r>
  <r>
    <x v="65"/>
  </r>
  <r>
    <x v="188"/>
  </r>
  <r>
    <x v="189"/>
  </r>
  <r>
    <x v="190"/>
  </r>
  <r>
    <x v="13"/>
  </r>
  <r>
    <x v="191"/>
  </r>
  <r>
    <x v="123"/>
  </r>
  <r>
    <x v="192"/>
  </r>
  <r>
    <x v="193"/>
  </r>
  <r>
    <x v="194"/>
  </r>
  <r>
    <x v="171"/>
  </r>
  <r>
    <x v="128"/>
  </r>
  <r>
    <x v="25"/>
  </r>
  <r>
    <x v="75"/>
  </r>
  <r>
    <x v="82"/>
  </r>
  <r>
    <x v="195"/>
  </r>
  <r>
    <x v="196"/>
  </r>
  <r>
    <x v="197"/>
  </r>
  <r>
    <x v="98"/>
  </r>
  <r>
    <x v="148"/>
  </r>
  <r>
    <x v="198"/>
  </r>
  <r>
    <x v="64"/>
  </r>
  <r>
    <x v="199"/>
  </r>
  <r>
    <x v="34"/>
  </r>
  <r>
    <x v="200"/>
  </r>
  <r>
    <x v="201"/>
  </r>
  <r>
    <x v="172"/>
  </r>
  <r>
    <x v="202"/>
  </r>
  <r>
    <x v="203"/>
  </r>
  <r>
    <x v="80"/>
  </r>
  <r>
    <x v="181"/>
  </r>
  <r>
    <x v="89"/>
  </r>
  <r>
    <x v="195"/>
  </r>
  <r>
    <x v="57"/>
  </r>
  <r>
    <x v="54"/>
  </r>
  <r>
    <x v="204"/>
  </r>
  <r>
    <x v="164"/>
  </r>
  <r>
    <x v="15"/>
  </r>
  <r>
    <x v="57"/>
  </r>
  <r>
    <x v="171"/>
  </r>
  <r>
    <x v="31"/>
  </r>
  <r>
    <x v="136"/>
  </r>
  <r>
    <x v="205"/>
  </r>
  <r>
    <x v="206"/>
  </r>
  <r>
    <x v="55"/>
  </r>
  <r>
    <x v="207"/>
  </r>
  <r>
    <x v="79"/>
  </r>
  <r>
    <x v="81"/>
  </r>
  <r>
    <x v="208"/>
  </r>
  <r>
    <x v="209"/>
  </r>
  <r>
    <x v="200"/>
  </r>
  <r>
    <x v="210"/>
  </r>
  <r>
    <x v="211"/>
  </r>
  <r>
    <x v="128"/>
  </r>
  <r>
    <x v="103"/>
  </r>
  <r>
    <x v="212"/>
  </r>
  <r>
    <x v="145"/>
  </r>
  <r>
    <x v="153"/>
  </r>
  <r>
    <x v="213"/>
  </r>
  <r>
    <x v="170"/>
  </r>
  <r>
    <x v="214"/>
  </r>
  <r>
    <x v="126"/>
  </r>
  <r>
    <x v="166"/>
  </r>
  <r>
    <x v="215"/>
  </r>
  <r>
    <x v="156"/>
  </r>
  <r>
    <x v="70"/>
  </r>
  <r>
    <x v="52"/>
  </r>
  <r>
    <x v="136"/>
  </r>
  <r>
    <x v="118"/>
  </r>
  <r>
    <x v="116"/>
  </r>
  <r>
    <x v="216"/>
  </r>
  <r>
    <x v="122"/>
  </r>
  <r>
    <x v="174"/>
  </r>
  <r>
    <x v="217"/>
  </r>
  <r>
    <x v="218"/>
  </r>
  <r>
    <x v="126"/>
  </r>
  <r>
    <x v="208"/>
  </r>
  <r>
    <x v="174"/>
  </r>
  <r>
    <x v="177"/>
  </r>
  <r>
    <x v="76"/>
  </r>
  <r>
    <x v="219"/>
  </r>
  <r>
    <x v="220"/>
  </r>
  <r>
    <x v="221"/>
  </r>
  <r>
    <x v="155"/>
  </r>
  <r>
    <x v="222"/>
  </r>
  <r>
    <x v="37"/>
  </r>
  <r>
    <x v="174"/>
  </r>
  <r>
    <x v="223"/>
  </r>
  <r>
    <x v="224"/>
  </r>
  <r>
    <x v="94"/>
  </r>
  <r>
    <x v="225"/>
  </r>
  <r>
    <x v="127"/>
  </r>
  <r>
    <x v="4"/>
  </r>
  <r>
    <x v="226"/>
  </r>
  <r>
    <x v="227"/>
  </r>
  <r>
    <x v="32"/>
  </r>
  <r>
    <x v="128"/>
  </r>
  <r>
    <x v="155"/>
  </r>
  <r>
    <x v="228"/>
  </r>
  <r>
    <x v="229"/>
  </r>
  <r>
    <x v="230"/>
  </r>
  <r>
    <x v="103"/>
  </r>
  <r>
    <x v="231"/>
  </r>
  <r>
    <x v="232"/>
  </r>
  <r>
    <x v="20"/>
  </r>
  <r>
    <x v="233"/>
  </r>
  <r>
    <x v="234"/>
  </r>
  <r>
    <x v="230"/>
  </r>
  <r>
    <x v="235"/>
  </r>
  <r>
    <x v="236"/>
  </r>
  <r>
    <x v="131"/>
  </r>
  <r>
    <x v="86"/>
  </r>
  <r>
    <x v="237"/>
  </r>
  <r>
    <x v="238"/>
  </r>
  <r>
    <x v="206"/>
  </r>
  <r>
    <x v="57"/>
  </r>
  <r>
    <x v="239"/>
  </r>
  <r>
    <x v="240"/>
  </r>
  <r>
    <x v="241"/>
  </r>
  <r>
    <x v="242"/>
  </r>
  <r>
    <x v="243"/>
  </r>
  <r>
    <x v="244"/>
  </r>
  <r>
    <x v="235"/>
  </r>
  <r>
    <x v="87"/>
  </r>
  <r>
    <x v="242"/>
  </r>
  <r>
    <x v="182"/>
  </r>
  <r>
    <x v="171"/>
  </r>
  <r>
    <x v="245"/>
  </r>
  <r>
    <x v="228"/>
  </r>
  <r>
    <x v="40"/>
  </r>
  <r>
    <x v="166"/>
  </r>
  <r>
    <x v="5"/>
  </r>
  <r>
    <x v="187"/>
  </r>
  <r>
    <x v="165"/>
  </r>
  <r>
    <x v="246"/>
  </r>
  <r>
    <x v="15"/>
  </r>
  <r>
    <x v="97"/>
  </r>
  <r>
    <x v="233"/>
  </r>
  <r>
    <x v="60"/>
  </r>
  <r>
    <x v="229"/>
  </r>
  <r>
    <x v="99"/>
  </r>
  <r>
    <x v="219"/>
  </r>
  <r>
    <x v="100"/>
  </r>
  <r>
    <x v="235"/>
  </r>
  <r>
    <x v="104"/>
  </r>
  <r>
    <x v="247"/>
  </r>
  <r>
    <x v="242"/>
  </r>
  <r>
    <x v="4"/>
  </r>
  <r>
    <x v="237"/>
  </r>
  <r>
    <x v="186"/>
  </r>
  <r>
    <x v="111"/>
  </r>
  <r>
    <x v="216"/>
  </r>
  <r>
    <x v="248"/>
  </r>
  <r>
    <x v="40"/>
  </r>
  <r>
    <x v="155"/>
  </r>
  <r>
    <x v="97"/>
  </r>
  <r>
    <x v="25"/>
  </r>
  <r>
    <x v="129"/>
  </r>
  <r>
    <x v="125"/>
  </r>
  <r>
    <x v="71"/>
  </r>
  <r>
    <x v="249"/>
  </r>
  <r>
    <x v="228"/>
  </r>
  <r>
    <x v="241"/>
  </r>
  <r>
    <x v="250"/>
  </r>
  <r>
    <x v="251"/>
  </r>
  <r>
    <x v="224"/>
  </r>
  <r>
    <x v="0"/>
  </r>
  <r>
    <x v="252"/>
  </r>
  <r>
    <x v="253"/>
  </r>
  <r>
    <x v="177"/>
  </r>
  <r>
    <x v="133"/>
  </r>
  <r>
    <x v="223"/>
  </r>
  <r>
    <x v="204"/>
  </r>
  <r>
    <x v="151"/>
  </r>
  <r>
    <x v="132"/>
  </r>
  <r>
    <x v="254"/>
  </r>
  <r>
    <x v="216"/>
  </r>
  <r>
    <x v="255"/>
  </r>
  <r>
    <x v="256"/>
  </r>
  <r>
    <x v="237"/>
  </r>
  <r>
    <x v="31"/>
  </r>
  <r>
    <x v="257"/>
  </r>
  <r>
    <x v="33"/>
  </r>
  <r>
    <x v="8"/>
  </r>
  <r>
    <x v="64"/>
  </r>
  <r>
    <x v="143"/>
  </r>
  <r>
    <x v="258"/>
  </r>
  <r>
    <x v="4"/>
  </r>
  <r>
    <x v="162"/>
  </r>
  <r>
    <x v="259"/>
  </r>
  <r>
    <x v="110"/>
  </r>
  <r>
    <x v="77"/>
  </r>
  <r>
    <x v="192"/>
  </r>
  <r>
    <x v="152"/>
  </r>
  <r>
    <x v="144"/>
  </r>
  <r>
    <x v="45"/>
  </r>
  <r>
    <x v="260"/>
  </r>
  <r>
    <x v="127"/>
  </r>
  <r>
    <x v="261"/>
  </r>
  <r>
    <x v="173"/>
  </r>
  <r>
    <x v="262"/>
  </r>
  <r>
    <x v="1"/>
  </r>
  <r>
    <x v="4"/>
  </r>
  <r>
    <x v="263"/>
  </r>
  <r>
    <x v="264"/>
  </r>
  <r>
    <x v="265"/>
  </r>
  <r>
    <x v="130"/>
  </r>
  <r>
    <x v="172"/>
  </r>
  <r>
    <x v="266"/>
  </r>
  <r>
    <x v="96"/>
  </r>
  <r>
    <x v="26"/>
  </r>
  <r>
    <x v="267"/>
  </r>
  <r>
    <x v="97"/>
  </r>
  <r>
    <x v="235"/>
  </r>
  <r>
    <x v="268"/>
  </r>
  <r>
    <x v="269"/>
  </r>
  <r>
    <x v="49"/>
  </r>
  <r>
    <x v="145"/>
  </r>
  <r>
    <x v="270"/>
  </r>
  <r>
    <x v="251"/>
  </r>
  <r>
    <x v="135"/>
  </r>
  <r>
    <x v="87"/>
  </r>
  <r>
    <x v="271"/>
  </r>
  <r>
    <x v="272"/>
  </r>
  <r>
    <x v="273"/>
  </r>
  <r>
    <x v="195"/>
  </r>
  <r>
    <x v="29"/>
  </r>
  <r>
    <x v="91"/>
  </r>
  <r>
    <x v="274"/>
  </r>
  <r>
    <x v="188"/>
  </r>
  <r>
    <x v="167"/>
  </r>
  <r>
    <x v="275"/>
  </r>
  <r>
    <x v="95"/>
  </r>
  <r>
    <x v="209"/>
  </r>
  <r>
    <x v="72"/>
  </r>
  <r>
    <x v="276"/>
  </r>
  <r>
    <x v="58"/>
  </r>
  <r>
    <x v="273"/>
  </r>
  <r>
    <x v="266"/>
  </r>
  <r>
    <x v="277"/>
  </r>
  <r>
    <x v="76"/>
  </r>
  <r>
    <x v="116"/>
  </r>
  <r>
    <x v="121"/>
  </r>
  <r>
    <x v="9"/>
  </r>
  <r>
    <x v="192"/>
  </r>
  <r>
    <x v="278"/>
  </r>
  <r>
    <x v="85"/>
  </r>
  <r>
    <x v="279"/>
  </r>
  <r>
    <x v="62"/>
  </r>
  <r>
    <x v="214"/>
  </r>
  <r>
    <x v="97"/>
  </r>
  <r>
    <x v="120"/>
  </r>
  <r>
    <x v="260"/>
  </r>
  <r>
    <x v="280"/>
  </r>
  <r>
    <x v="47"/>
  </r>
  <r>
    <x v="194"/>
  </r>
  <r>
    <x v="4"/>
  </r>
  <r>
    <x v="4"/>
  </r>
  <r>
    <x v="281"/>
  </r>
  <r>
    <x v="183"/>
  </r>
  <r>
    <x v="63"/>
  </r>
  <r>
    <x v="43"/>
  </r>
  <r>
    <x v="246"/>
  </r>
  <r>
    <x v="168"/>
  </r>
  <r>
    <x v="238"/>
  </r>
  <r>
    <x v="167"/>
  </r>
  <r>
    <x v="69"/>
  </r>
  <r>
    <x v="250"/>
  </r>
  <r>
    <x v="81"/>
  </r>
  <r>
    <x v="76"/>
  </r>
  <r>
    <x v="46"/>
  </r>
  <r>
    <x v="1"/>
  </r>
  <r>
    <x v="274"/>
  </r>
  <r>
    <x v="112"/>
  </r>
  <r>
    <x v="282"/>
  </r>
  <r>
    <x v="237"/>
  </r>
  <r>
    <x v="283"/>
  </r>
  <r>
    <x v="95"/>
  </r>
  <r>
    <x v="142"/>
  </r>
  <r>
    <x v="102"/>
  </r>
  <r>
    <x v="284"/>
  </r>
  <r>
    <x v="285"/>
  </r>
  <r>
    <x v="17"/>
  </r>
  <r>
    <x v="98"/>
  </r>
  <r>
    <x v="286"/>
  </r>
  <r>
    <x v="213"/>
  </r>
  <r>
    <x v="102"/>
  </r>
  <r>
    <x v="106"/>
  </r>
  <r>
    <x v="99"/>
  </r>
  <r>
    <x v="287"/>
  </r>
  <r>
    <x v="27"/>
  </r>
  <r>
    <x v="259"/>
  </r>
  <r>
    <x v="17"/>
  </r>
  <r>
    <x v="288"/>
  </r>
  <r>
    <x v="289"/>
  </r>
  <r>
    <x v="4"/>
  </r>
  <r>
    <x v="116"/>
  </r>
  <r>
    <x v="123"/>
  </r>
  <r>
    <x v="290"/>
  </r>
  <r>
    <x v="261"/>
  </r>
  <r>
    <x v="157"/>
  </r>
  <r>
    <x v="76"/>
  </r>
  <r>
    <x v="207"/>
  </r>
  <r>
    <x v="57"/>
  </r>
  <r>
    <x v="227"/>
  </r>
  <r>
    <x v="291"/>
  </r>
  <r>
    <x v="51"/>
  </r>
  <r>
    <x v="190"/>
  </r>
  <r>
    <x v="237"/>
  </r>
  <r>
    <x v="228"/>
  </r>
  <r>
    <x v="292"/>
  </r>
  <r>
    <x v="293"/>
  </r>
  <r>
    <x v="294"/>
  </r>
  <r>
    <x v="295"/>
  </r>
  <r>
    <x v="233"/>
  </r>
  <r>
    <x v="246"/>
  </r>
  <r>
    <x v="246"/>
  </r>
  <r>
    <x v="290"/>
  </r>
  <r>
    <x v="129"/>
  </r>
  <r>
    <x v="165"/>
  </r>
  <r>
    <x v="83"/>
  </r>
  <r>
    <x v="296"/>
  </r>
  <r>
    <x v="267"/>
  </r>
  <r>
    <x v="53"/>
  </r>
  <r>
    <x v="297"/>
  </r>
  <r>
    <x v="69"/>
  </r>
  <r>
    <x v="298"/>
  </r>
  <r>
    <x v="299"/>
  </r>
  <r>
    <x v="300"/>
  </r>
  <r>
    <x v="221"/>
  </r>
  <r>
    <x v="280"/>
  </r>
  <r>
    <x v="235"/>
  </r>
  <r>
    <x v="99"/>
  </r>
  <r>
    <x v="82"/>
  </r>
  <r>
    <x v="133"/>
  </r>
  <r>
    <x v="137"/>
  </r>
  <r>
    <x v="51"/>
  </r>
  <r>
    <x v="223"/>
  </r>
  <r>
    <x v="57"/>
  </r>
  <r>
    <x v="301"/>
  </r>
  <r>
    <x v="250"/>
  </r>
  <r>
    <x v="51"/>
  </r>
  <r>
    <x v="3"/>
  </r>
  <r>
    <x v="116"/>
  </r>
  <r>
    <x v="3"/>
  </r>
  <r>
    <x v="47"/>
  </r>
  <r>
    <x v="302"/>
  </r>
  <r>
    <x v="123"/>
  </r>
  <r>
    <x v="97"/>
  </r>
  <r>
    <x v="136"/>
  </r>
  <r>
    <x v="303"/>
  </r>
  <r>
    <x v="185"/>
  </r>
  <r>
    <x v="124"/>
  </r>
  <r>
    <x v="304"/>
  </r>
  <r>
    <x v="293"/>
  </r>
  <r>
    <x v="167"/>
  </r>
  <r>
    <x v="233"/>
  </r>
  <r>
    <x v="52"/>
  </r>
  <r>
    <x v="125"/>
  </r>
  <r>
    <x v="71"/>
  </r>
  <r>
    <x v="305"/>
  </r>
  <r>
    <x v="4"/>
  </r>
  <r>
    <x v="306"/>
  </r>
  <r>
    <x v="245"/>
  </r>
  <r>
    <x v="217"/>
  </r>
  <r>
    <x v="198"/>
  </r>
  <r>
    <x v="114"/>
  </r>
  <r>
    <x v="203"/>
  </r>
  <r>
    <x v="307"/>
  </r>
  <r>
    <x v="231"/>
  </r>
  <r>
    <x v="4"/>
  </r>
  <r>
    <x v="183"/>
  </r>
  <r>
    <x v="42"/>
  </r>
  <r>
    <x v="119"/>
  </r>
  <r>
    <x v="200"/>
  </r>
  <r>
    <x v="96"/>
  </r>
  <r>
    <x v="245"/>
  </r>
  <r>
    <x v="128"/>
  </r>
  <r>
    <x v="203"/>
  </r>
  <r>
    <x v="42"/>
  </r>
  <r>
    <x v="308"/>
  </r>
  <r>
    <x v="167"/>
  </r>
  <r>
    <x v="245"/>
  </r>
  <r>
    <x v="139"/>
  </r>
  <r>
    <x v="207"/>
  </r>
  <r>
    <x v="79"/>
  </r>
  <r>
    <x v="206"/>
  </r>
  <r>
    <x v="309"/>
  </r>
  <r>
    <x v="104"/>
  </r>
  <r>
    <x v="310"/>
  </r>
  <r>
    <x v="81"/>
  </r>
  <r>
    <x v="189"/>
  </r>
  <r>
    <x v="13"/>
  </r>
  <r>
    <x v="51"/>
  </r>
  <r>
    <x v="182"/>
  </r>
  <r>
    <x v="60"/>
  </r>
  <r>
    <x v="279"/>
  </r>
  <r>
    <x v="164"/>
  </r>
  <r>
    <x v="71"/>
  </r>
  <r>
    <x v="161"/>
  </r>
  <r>
    <x v="63"/>
  </r>
  <r>
    <x v="63"/>
  </r>
  <r>
    <x v="211"/>
  </r>
  <r>
    <x v="311"/>
  </r>
  <r>
    <x v="161"/>
  </r>
  <r>
    <x v="230"/>
  </r>
  <r>
    <x v="312"/>
  </r>
  <r>
    <x v="136"/>
  </r>
  <r>
    <x v="208"/>
  </r>
  <r>
    <x v="230"/>
  </r>
  <r>
    <x v="313"/>
  </r>
  <r>
    <x v="314"/>
  </r>
  <r>
    <x v="233"/>
  </r>
  <r>
    <x v="179"/>
  </r>
  <r>
    <x v="49"/>
  </r>
  <r>
    <x v="9"/>
  </r>
  <r>
    <x v="315"/>
  </r>
  <r>
    <x v="29"/>
  </r>
  <r>
    <x v="190"/>
  </r>
  <r>
    <x v="213"/>
  </r>
  <r>
    <x v="203"/>
  </r>
  <r>
    <x v="63"/>
  </r>
  <r>
    <x v="146"/>
  </r>
  <r>
    <x v="86"/>
  </r>
  <r>
    <x v="107"/>
  </r>
  <r>
    <x v="271"/>
  </r>
  <r>
    <x v="126"/>
  </r>
  <r>
    <x v="169"/>
  </r>
  <r>
    <x v="237"/>
  </r>
  <r>
    <x v="114"/>
  </r>
  <r>
    <x v="316"/>
  </r>
  <r>
    <x v="70"/>
  </r>
  <r>
    <x v="317"/>
  </r>
  <r>
    <x v="76"/>
  </r>
  <r>
    <x v="318"/>
  </r>
  <r>
    <x v="56"/>
  </r>
  <r>
    <x v="80"/>
  </r>
  <r>
    <x v="22"/>
  </r>
  <r>
    <x v="166"/>
  </r>
  <r>
    <x v="27"/>
  </r>
  <r>
    <x v="174"/>
  </r>
  <r>
    <x v="80"/>
  </r>
  <r>
    <x v="216"/>
  </r>
  <r>
    <x v="158"/>
  </r>
  <r>
    <x v="147"/>
  </r>
  <r>
    <x v="112"/>
  </r>
  <r>
    <x v="231"/>
  </r>
  <r>
    <x v="178"/>
  </r>
  <r>
    <x v="279"/>
  </r>
  <r>
    <x v="8"/>
  </r>
  <r>
    <x v="123"/>
  </r>
  <r>
    <x v="319"/>
  </r>
  <r>
    <x v="320"/>
  </r>
  <r>
    <x v="246"/>
  </r>
  <r>
    <x v="210"/>
  </r>
  <r>
    <x v="267"/>
  </r>
  <r>
    <x v="321"/>
  </r>
  <r>
    <x v="310"/>
  </r>
  <r>
    <x v="22"/>
  </r>
  <r>
    <x v="43"/>
  </r>
  <r>
    <x v="164"/>
  </r>
  <r>
    <x v="322"/>
  </r>
  <r>
    <x v="147"/>
  </r>
  <r>
    <x v="152"/>
  </r>
  <r>
    <x v="167"/>
  </r>
  <r>
    <x v="323"/>
  </r>
  <r>
    <x v="29"/>
  </r>
  <r>
    <x v="86"/>
  </r>
  <r>
    <x v="67"/>
  </r>
  <r>
    <x v="65"/>
  </r>
  <r>
    <x v="177"/>
  </r>
  <r>
    <x v="11"/>
  </r>
  <r>
    <x v="263"/>
  </r>
  <r>
    <x v="145"/>
  </r>
  <r>
    <x v="53"/>
  </r>
  <r>
    <x v="273"/>
  </r>
  <r>
    <x v="154"/>
  </r>
  <r>
    <x v="293"/>
  </r>
  <r>
    <x v="14"/>
  </r>
  <r>
    <x v="235"/>
  </r>
  <r>
    <x v="123"/>
  </r>
  <r>
    <x v="141"/>
  </r>
  <r>
    <x v="324"/>
  </r>
  <r>
    <x v="325"/>
  </r>
  <r>
    <x v="185"/>
  </r>
  <r>
    <x v="232"/>
  </r>
  <r>
    <x v="217"/>
  </r>
  <r>
    <x v="110"/>
  </r>
  <r>
    <x v="35"/>
  </r>
  <r>
    <x v="326"/>
  </r>
  <r>
    <x v="327"/>
  </r>
  <r>
    <x v="328"/>
  </r>
  <r>
    <x v="70"/>
  </r>
  <r>
    <x v="329"/>
  </r>
  <r>
    <x v="330"/>
  </r>
  <r>
    <x v="70"/>
  </r>
  <r>
    <x v="331"/>
  </r>
  <r>
    <x v="186"/>
  </r>
  <r>
    <x v="118"/>
  </r>
  <r>
    <x v="56"/>
  </r>
  <r>
    <x v="91"/>
  </r>
  <r>
    <x v="91"/>
  </r>
  <r>
    <x v="299"/>
  </r>
  <r>
    <x v="309"/>
  </r>
  <r>
    <x v="9"/>
  </r>
  <r>
    <x v="188"/>
  </r>
  <r>
    <x v="56"/>
  </r>
  <r>
    <x v="131"/>
  </r>
  <r>
    <x v="114"/>
  </r>
  <r>
    <x v="169"/>
  </r>
  <r>
    <x v="20"/>
  </r>
  <r>
    <x v="228"/>
  </r>
  <r>
    <x v="95"/>
  </r>
  <r>
    <x v="273"/>
  </r>
  <r>
    <x v="124"/>
  </r>
  <r>
    <x v="332"/>
  </r>
  <r>
    <x v="274"/>
  </r>
  <r>
    <x v="266"/>
  </r>
  <r>
    <x v="333"/>
  </r>
  <r>
    <x v="26"/>
  </r>
  <r>
    <x v="202"/>
  </r>
  <r>
    <x v="334"/>
  </r>
  <r>
    <x v="303"/>
  </r>
  <r>
    <x v="195"/>
  </r>
  <r>
    <x v="101"/>
  </r>
  <r>
    <x v="134"/>
  </r>
  <r>
    <x v="47"/>
  </r>
  <r>
    <x v="235"/>
  </r>
  <r>
    <x v="4"/>
  </r>
  <r>
    <x v="335"/>
  </r>
  <r>
    <x v="222"/>
  </r>
  <r>
    <x v="291"/>
  </r>
  <r>
    <x v="250"/>
  </r>
  <r>
    <x v="336"/>
  </r>
  <r>
    <x v="133"/>
  </r>
  <r>
    <x v="51"/>
  </r>
  <r>
    <x v="97"/>
  </r>
  <r>
    <x v="156"/>
  </r>
  <r>
    <x v="55"/>
  </r>
  <r>
    <x v="54"/>
  </r>
  <r>
    <x v="4"/>
  </r>
  <r>
    <x v="255"/>
  </r>
  <r>
    <x v="120"/>
  </r>
  <r>
    <x v="103"/>
  </r>
  <r>
    <x v="288"/>
  </r>
  <r>
    <x v="67"/>
  </r>
  <r>
    <x v="154"/>
  </r>
  <r>
    <x v="181"/>
  </r>
  <r>
    <x v="151"/>
  </r>
  <r>
    <x v="337"/>
  </r>
  <r>
    <x v="299"/>
  </r>
  <r>
    <x v="237"/>
  </r>
  <r>
    <x v="183"/>
  </r>
  <r>
    <x v="147"/>
  </r>
  <r>
    <x v="11"/>
  </r>
  <r>
    <x v="309"/>
  </r>
  <r>
    <x v="174"/>
  </r>
  <r>
    <x v="338"/>
  </r>
  <r>
    <x v="208"/>
  </r>
  <r>
    <x v="19"/>
  </r>
  <r>
    <x v="331"/>
  </r>
  <r>
    <x v="254"/>
  </r>
  <r>
    <x v="153"/>
  </r>
  <r>
    <x v="110"/>
  </r>
  <r>
    <x v="221"/>
  </r>
  <r>
    <x v="24"/>
  </r>
  <r>
    <x v="9"/>
  </r>
  <r>
    <x v="339"/>
  </r>
  <r>
    <x v="19"/>
  </r>
  <r>
    <x v="178"/>
  </r>
  <r>
    <x v="330"/>
  </r>
  <r>
    <x v="211"/>
  </r>
  <r>
    <x v="164"/>
  </r>
  <r>
    <x v="112"/>
  </r>
  <r>
    <x v="31"/>
  </r>
  <r>
    <x v="340"/>
  </r>
  <r>
    <x v="19"/>
  </r>
  <r>
    <x v="262"/>
  </r>
  <r>
    <x v="42"/>
  </r>
  <r>
    <x v="89"/>
  </r>
  <r>
    <x v="230"/>
  </r>
  <r>
    <x v="341"/>
  </r>
  <r>
    <x v="195"/>
  </r>
  <r>
    <x v="260"/>
  </r>
  <r>
    <x v="235"/>
  </r>
  <r>
    <x v="243"/>
  </r>
  <r>
    <x v="82"/>
  </r>
  <r>
    <x v="136"/>
  </r>
  <r>
    <x v="54"/>
  </r>
  <r>
    <x v="16"/>
  </r>
  <r>
    <x v="64"/>
  </r>
  <r>
    <x v="175"/>
  </r>
  <r>
    <x v="163"/>
  </r>
  <r>
    <x v="289"/>
  </r>
  <r>
    <x v="342"/>
  </r>
  <r>
    <x v="288"/>
  </r>
  <r>
    <x v="136"/>
  </r>
  <r>
    <x v="253"/>
  </r>
  <r>
    <x v="53"/>
  </r>
  <r>
    <x v="131"/>
  </r>
  <r>
    <x v="166"/>
  </r>
  <r>
    <x v="71"/>
  </r>
  <r>
    <x v="177"/>
  </r>
  <r>
    <x v="20"/>
  </r>
  <r>
    <x v="59"/>
  </r>
  <r>
    <x v="343"/>
  </r>
  <r>
    <x v="125"/>
  </r>
  <r>
    <x v="206"/>
  </r>
  <r>
    <x v="33"/>
  </r>
  <r>
    <x v="344"/>
  </r>
  <r>
    <x v="5"/>
  </r>
  <r>
    <x v="8"/>
  </r>
  <r>
    <x v="2"/>
  </r>
  <r>
    <x v="79"/>
  </r>
  <r>
    <x v="27"/>
  </r>
  <r>
    <x v="345"/>
  </r>
  <r>
    <x v="213"/>
  </r>
  <r>
    <x v="332"/>
  </r>
  <r>
    <x v="346"/>
  </r>
  <r>
    <x v="155"/>
  </r>
  <r>
    <x v="88"/>
  </r>
  <r>
    <x v="149"/>
  </r>
  <r>
    <x v="179"/>
  </r>
  <r>
    <x v="48"/>
  </r>
  <r>
    <x v="192"/>
  </r>
  <r>
    <x v="272"/>
  </r>
  <r>
    <x v="49"/>
  </r>
  <r>
    <x v="343"/>
  </r>
  <r>
    <x v="24"/>
  </r>
  <r>
    <x v="172"/>
  </r>
  <r>
    <x v="347"/>
  </r>
  <r>
    <x v="347"/>
  </r>
  <r>
    <x v="219"/>
  </r>
  <r>
    <x v="267"/>
  </r>
  <r>
    <x v="175"/>
  </r>
  <r>
    <x v="67"/>
  </r>
  <r>
    <x v="185"/>
  </r>
  <r>
    <x v="155"/>
  </r>
  <r>
    <x v="5"/>
  </r>
  <r>
    <x v="224"/>
  </r>
  <r>
    <x v="278"/>
  </r>
  <r>
    <x v="321"/>
  </r>
  <r>
    <x v="99"/>
  </r>
  <r>
    <x v="151"/>
  </r>
  <r>
    <x v="99"/>
  </r>
  <r>
    <x v="209"/>
  </r>
  <r>
    <x v="68"/>
  </r>
  <r>
    <x v="228"/>
  </r>
  <r>
    <x v="177"/>
  </r>
  <r>
    <x v="25"/>
  </r>
  <r>
    <x v="268"/>
  </r>
  <r>
    <x v="249"/>
  </r>
  <r>
    <x v="34"/>
  </r>
  <r>
    <x v="82"/>
  </r>
  <r>
    <x v="348"/>
  </r>
  <r>
    <x v="349"/>
  </r>
  <r>
    <x v="81"/>
  </r>
  <r>
    <x v="350"/>
  </r>
  <r>
    <x v="58"/>
  </r>
  <r>
    <x v="238"/>
  </r>
  <r>
    <x v="96"/>
  </r>
  <r>
    <x v="195"/>
  </r>
  <r>
    <x v="65"/>
  </r>
  <r>
    <x v="274"/>
  </r>
  <r>
    <x v="32"/>
  </r>
  <r>
    <x v="351"/>
  </r>
  <r>
    <x v="63"/>
  </r>
  <r>
    <x v="282"/>
  </r>
  <r>
    <x v="339"/>
  </r>
  <r>
    <x v="140"/>
  </r>
  <r>
    <x v="162"/>
  </r>
  <r>
    <x v="0"/>
  </r>
  <r>
    <x v="197"/>
  </r>
  <r>
    <x v="4"/>
  </r>
  <r>
    <x v="24"/>
  </r>
  <r>
    <x v="252"/>
  </r>
  <r>
    <x v="91"/>
  </r>
  <r>
    <x v="183"/>
  </r>
  <r>
    <x v="7"/>
  </r>
  <r>
    <x v="64"/>
  </r>
  <r>
    <x v="237"/>
  </r>
  <r>
    <x v="160"/>
  </r>
  <r>
    <x v="278"/>
  </r>
  <r>
    <x v="146"/>
  </r>
  <r>
    <x v="174"/>
  </r>
  <r>
    <x v="9"/>
  </r>
  <r>
    <x v="14"/>
  </r>
  <r>
    <x v="113"/>
  </r>
  <r>
    <x v="26"/>
  </r>
  <r>
    <x v="164"/>
  </r>
  <r>
    <x v="74"/>
  </r>
  <r>
    <x v="128"/>
  </r>
  <r>
    <x v="148"/>
  </r>
  <r>
    <x v="180"/>
  </r>
  <r>
    <x v="188"/>
  </r>
  <r>
    <x v="206"/>
  </r>
  <r>
    <x v="4"/>
  </r>
  <r>
    <x v="99"/>
  </r>
  <r>
    <x v="208"/>
  </r>
  <r>
    <x v="313"/>
  </r>
  <r>
    <x v="133"/>
  </r>
  <r>
    <x v="118"/>
  </r>
  <r>
    <x v="314"/>
  </r>
  <r>
    <x v="45"/>
  </r>
  <r>
    <x v="182"/>
  </r>
  <r>
    <x v="217"/>
  </r>
  <r>
    <x v="277"/>
  </r>
  <r>
    <x v="352"/>
  </r>
  <r>
    <x v="14"/>
  </r>
  <r>
    <x v="80"/>
  </r>
  <r>
    <x v="87"/>
  </r>
  <r>
    <x v="80"/>
  </r>
  <r>
    <x v="118"/>
  </r>
  <r>
    <x v="32"/>
  </r>
  <r>
    <x v="79"/>
  </r>
  <r>
    <x v="46"/>
  </r>
  <r>
    <x v="166"/>
  </r>
  <r>
    <x v="213"/>
  </r>
  <r>
    <x v="104"/>
  </r>
  <r>
    <x v="55"/>
  </r>
  <r>
    <x v="89"/>
  </r>
  <r>
    <x v="353"/>
  </r>
  <r>
    <x v="301"/>
  </r>
  <r>
    <x v="268"/>
  </r>
  <r>
    <x v="174"/>
  </r>
  <r>
    <x v="33"/>
  </r>
  <r>
    <x v="50"/>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0"/>
  </r>
  <r>
    <x v="0"/>
  </r>
  <r>
    <x v="1"/>
  </r>
  <r>
    <x v="1"/>
  </r>
  <r>
    <x v="0"/>
  </r>
  <r>
    <x v="2"/>
  </r>
  <r>
    <x v="0"/>
  </r>
  <r>
    <x v="0"/>
  </r>
  <r>
    <x v="0"/>
  </r>
  <r>
    <x v="1"/>
  </r>
  <r>
    <x v="0"/>
  </r>
  <r>
    <x v="0"/>
  </r>
  <r>
    <x v="1"/>
  </r>
  <r>
    <x v="2"/>
  </r>
  <r>
    <x v="2"/>
  </r>
  <r>
    <x v="1"/>
  </r>
  <r>
    <x v="1"/>
  </r>
  <r>
    <x v="0"/>
  </r>
  <r>
    <x v="0"/>
  </r>
  <r>
    <x v="1"/>
  </r>
  <r>
    <x v="1"/>
  </r>
  <r>
    <x v="0"/>
  </r>
  <r>
    <x v="0"/>
  </r>
  <r>
    <x v="0"/>
  </r>
  <r>
    <x v="2"/>
  </r>
  <r>
    <x v="0"/>
  </r>
  <r>
    <x v="2"/>
  </r>
  <r>
    <x v="0"/>
  </r>
  <r>
    <x v="1"/>
  </r>
  <r>
    <x v="0"/>
  </r>
  <r>
    <x v="2"/>
  </r>
  <r>
    <x v="1"/>
  </r>
  <r>
    <x v="1"/>
  </r>
  <r>
    <x v="0"/>
  </r>
  <r>
    <x v="1"/>
  </r>
  <r>
    <x v="1"/>
  </r>
  <r>
    <x v="0"/>
  </r>
  <r>
    <x v="2"/>
  </r>
  <r>
    <x v="1"/>
  </r>
  <r>
    <x v="0"/>
  </r>
  <r>
    <x v="0"/>
  </r>
  <r>
    <x v="0"/>
  </r>
  <r>
    <x v="1"/>
  </r>
  <r>
    <x v="2"/>
  </r>
  <r>
    <x v="2"/>
  </r>
  <r>
    <x v="2"/>
  </r>
  <r>
    <x v="2"/>
  </r>
  <r>
    <x v="2"/>
  </r>
  <r>
    <x v="2"/>
  </r>
  <r>
    <x v="2"/>
  </r>
  <r>
    <x v="0"/>
  </r>
  <r>
    <x v="2"/>
  </r>
  <r>
    <x v="2"/>
  </r>
  <r>
    <x v="0"/>
  </r>
  <r>
    <x v="0"/>
  </r>
  <r>
    <x v="2"/>
  </r>
  <r>
    <x v="1"/>
  </r>
  <r>
    <x v="0"/>
  </r>
  <r>
    <x v="2"/>
  </r>
  <r>
    <x v="2"/>
  </r>
  <r>
    <x v="1"/>
  </r>
  <r>
    <x v="1"/>
  </r>
  <r>
    <x v="2"/>
  </r>
  <r>
    <x v="2"/>
  </r>
  <r>
    <x v="2"/>
  </r>
  <r>
    <x v="2"/>
  </r>
  <r>
    <x v="2"/>
  </r>
  <r>
    <x v="0"/>
  </r>
  <r>
    <x v="2"/>
  </r>
  <r>
    <x v="0"/>
  </r>
  <r>
    <x v="1"/>
  </r>
  <r>
    <x v="2"/>
  </r>
  <r>
    <x v="0"/>
  </r>
  <r>
    <x v="0"/>
  </r>
  <r>
    <x v="0"/>
  </r>
  <r>
    <x v="0"/>
  </r>
  <r>
    <x v="1"/>
  </r>
  <r>
    <x v="2"/>
  </r>
  <r>
    <x v="0"/>
  </r>
  <r>
    <x v="0"/>
  </r>
  <r>
    <x v="0"/>
  </r>
  <r>
    <x v="0"/>
  </r>
  <r>
    <x v="0"/>
  </r>
  <r>
    <x v="1"/>
  </r>
  <r>
    <x v="1"/>
  </r>
  <r>
    <x v="0"/>
  </r>
  <r>
    <x v="0"/>
  </r>
  <r>
    <x v="2"/>
  </r>
  <r>
    <x v="1"/>
  </r>
  <r>
    <x v="0"/>
  </r>
  <r>
    <x v="0"/>
  </r>
  <r>
    <x v="0"/>
  </r>
  <r>
    <x v="1"/>
  </r>
  <r>
    <x v="1"/>
  </r>
  <r>
    <x v="1"/>
  </r>
  <r>
    <x v="2"/>
  </r>
  <r>
    <x v="1"/>
  </r>
  <r>
    <x v="0"/>
  </r>
  <r>
    <x v="0"/>
  </r>
  <r>
    <x v="0"/>
  </r>
  <r>
    <x v="0"/>
  </r>
  <r>
    <x v="1"/>
  </r>
  <r>
    <x v="1"/>
  </r>
  <r>
    <x v="1"/>
  </r>
  <r>
    <x v="2"/>
  </r>
  <r>
    <x v="2"/>
  </r>
  <r>
    <x v="1"/>
  </r>
  <r>
    <x v="2"/>
  </r>
  <r>
    <x v="2"/>
  </r>
  <r>
    <x v="2"/>
  </r>
  <r>
    <x v="0"/>
  </r>
  <r>
    <x v="1"/>
  </r>
  <r>
    <x v="2"/>
  </r>
  <r>
    <x v="2"/>
  </r>
  <r>
    <x v="2"/>
  </r>
  <r>
    <x v="0"/>
  </r>
  <r>
    <x v="2"/>
  </r>
  <r>
    <x v="2"/>
  </r>
  <r>
    <x v="0"/>
  </r>
  <r>
    <x v="1"/>
  </r>
  <r>
    <x v="0"/>
  </r>
  <r>
    <x v="2"/>
  </r>
  <r>
    <x v="0"/>
  </r>
  <r>
    <x v="0"/>
  </r>
  <r>
    <x v="0"/>
  </r>
  <r>
    <x v="2"/>
  </r>
  <r>
    <x v="0"/>
  </r>
  <r>
    <x v="0"/>
  </r>
  <r>
    <x v="0"/>
  </r>
  <r>
    <x v="2"/>
  </r>
  <r>
    <x v="0"/>
  </r>
  <r>
    <x v="0"/>
  </r>
  <r>
    <x v="2"/>
  </r>
  <r>
    <x v="2"/>
  </r>
  <r>
    <x v="2"/>
  </r>
  <r>
    <x v="0"/>
  </r>
  <r>
    <x v="1"/>
  </r>
  <r>
    <x v="1"/>
  </r>
  <r>
    <x v="2"/>
  </r>
  <r>
    <x v="0"/>
  </r>
  <r>
    <x v="0"/>
  </r>
  <r>
    <x v="1"/>
  </r>
  <r>
    <x v="0"/>
  </r>
  <r>
    <x v="1"/>
  </r>
  <r>
    <x v="1"/>
  </r>
  <r>
    <x v="0"/>
  </r>
  <r>
    <x v="0"/>
  </r>
  <r>
    <x v="0"/>
  </r>
  <r>
    <x v="1"/>
  </r>
  <r>
    <x v="0"/>
  </r>
  <r>
    <x v="1"/>
  </r>
  <r>
    <x v="0"/>
  </r>
  <r>
    <x v="0"/>
  </r>
  <r>
    <x v="1"/>
  </r>
  <r>
    <x v="0"/>
  </r>
  <r>
    <x v="1"/>
  </r>
  <r>
    <x v="0"/>
  </r>
  <r>
    <x v="2"/>
  </r>
  <r>
    <x v="1"/>
  </r>
  <r>
    <x v="0"/>
  </r>
  <r>
    <x v="0"/>
  </r>
  <r>
    <x v="1"/>
  </r>
  <r>
    <x v="1"/>
  </r>
  <r>
    <x v="2"/>
  </r>
  <r>
    <x v="2"/>
  </r>
  <r>
    <x v="1"/>
  </r>
  <r>
    <x v="1"/>
  </r>
  <r>
    <x v="2"/>
  </r>
  <r>
    <x v="0"/>
  </r>
  <r>
    <x v="2"/>
  </r>
  <r>
    <x v="2"/>
  </r>
  <r>
    <x v="0"/>
  </r>
  <r>
    <x v="0"/>
  </r>
  <r>
    <x v="1"/>
  </r>
  <r>
    <x v="0"/>
  </r>
  <r>
    <x v="2"/>
  </r>
  <r>
    <x v="1"/>
  </r>
  <r>
    <x v="2"/>
  </r>
  <r>
    <x v="1"/>
  </r>
  <r>
    <x v="0"/>
  </r>
  <r>
    <x v="2"/>
  </r>
  <r>
    <x v="0"/>
  </r>
  <r>
    <x v="0"/>
  </r>
  <r>
    <x v="0"/>
  </r>
  <r>
    <x v="0"/>
  </r>
  <r>
    <x v="1"/>
  </r>
  <r>
    <x v="1"/>
  </r>
  <r>
    <x v="2"/>
  </r>
  <r>
    <x v="0"/>
  </r>
  <r>
    <x v="0"/>
  </r>
  <r>
    <x v="0"/>
  </r>
  <r>
    <x v="0"/>
  </r>
  <r>
    <x v="1"/>
  </r>
  <r>
    <x v="0"/>
  </r>
  <r>
    <x v="1"/>
  </r>
  <r>
    <x v="2"/>
  </r>
  <r>
    <x v="0"/>
  </r>
  <r>
    <x v="0"/>
  </r>
  <r>
    <x v="1"/>
  </r>
  <r>
    <x v="0"/>
  </r>
  <r>
    <x v="1"/>
  </r>
  <r>
    <x v="0"/>
  </r>
  <r>
    <x v="1"/>
  </r>
  <r>
    <x v="0"/>
  </r>
  <r>
    <x v="1"/>
  </r>
  <r>
    <x v="0"/>
  </r>
  <r>
    <x v="0"/>
  </r>
  <r>
    <x v="0"/>
  </r>
  <r>
    <x v="2"/>
  </r>
  <r>
    <x v="0"/>
  </r>
  <r>
    <x v="0"/>
  </r>
  <r>
    <x v="0"/>
  </r>
  <r>
    <x v="2"/>
  </r>
  <r>
    <x v="2"/>
  </r>
  <r>
    <x v="0"/>
  </r>
  <r>
    <x v="1"/>
  </r>
  <r>
    <x v="0"/>
  </r>
  <r>
    <x v="0"/>
  </r>
  <r>
    <x v="0"/>
  </r>
  <r>
    <x v="1"/>
  </r>
  <r>
    <x v="0"/>
  </r>
  <r>
    <x v="0"/>
  </r>
  <r>
    <x v="2"/>
  </r>
  <r>
    <x v="0"/>
  </r>
  <r>
    <x v="0"/>
  </r>
  <r>
    <x v="2"/>
  </r>
  <r>
    <x v="2"/>
  </r>
  <r>
    <x v="2"/>
  </r>
  <r>
    <x v="0"/>
  </r>
  <r>
    <x v="0"/>
  </r>
  <r>
    <x v="0"/>
  </r>
  <r>
    <x v="2"/>
  </r>
  <r>
    <x v="0"/>
  </r>
  <r>
    <x v="2"/>
  </r>
  <r>
    <x v="0"/>
  </r>
  <r>
    <x v="2"/>
  </r>
  <r>
    <x v="0"/>
  </r>
  <r>
    <x v="0"/>
  </r>
  <r>
    <x v="1"/>
  </r>
  <r>
    <x v="2"/>
  </r>
  <r>
    <x v="0"/>
  </r>
  <r>
    <x v="2"/>
  </r>
  <r>
    <x v="1"/>
  </r>
  <r>
    <x v="0"/>
  </r>
  <r>
    <x v="2"/>
  </r>
  <r>
    <x v="0"/>
  </r>
  <r>
    <x v="2"/>
  </r>
  <r>
    <x v="2"/>
  </r>
  <r>
    <x v="2"/>
  </r>
  <r>
    <x v="1"/>
  </r>
  <r>
    <x v="0"/>
  </r>
  <r>
    <x v="2"/>
  </r>
  <r>
    <x v="1"/>
  </r>
  <r>
    <x v="1"/>
  </r>
  <r>
    <x v="0"/>
  </r>
  <r>
    <x v="2"/>
  </r>
  <r>
    <x v="0"/>
  </r>
  <r>
    <x v="2"/>
  </r>
  <r>
    <x v="2"/>
  </r>
  <r>
    <x v="1"/>
  </r>
  <r>
    <x v="0"/>
  </r>
  <r>
    <x v="0"/>
  </r>
  <r>
    <x v="1"/>
  </r>
  <r>
    <x v="1"/>
  </r>
  <r>
    <x v="0"/>
  </r>
  <r>
    <x v="0"/>
  </r>
  <r>
    <x v="1"/>
  </r>
  <r>
    <x v="2"/>
  </r>
  <r>
    <x v="1"/>
  </r>
  <r>
    <x v="2"/>
  </r>
  <r>
    <x v="2"/>
  </r>
  <r>
    <x v="0"/>
  </r>
  <r>
    <x v="2"/>
  </r>
  <r>
    <x v="1"/>
  </r>
  <r>
    <x v="0"/>
  </r>
  <r>
    <x v="0"/>
  </r>
  <r>
    <x v="0"/>
  </r>
  <r>
    <x v="0"/>
  </r>
  <r>
    <x v="0"/>
  </r>
  <r>
    <x v="1"/>
  </r>
  <r>
    <x v="2"/>
  </r>
  <r>
    <x v="0"/>
  </r>
  <r>
    <x v="0"/>
  </r>
  <r>
    <x v="0"/>
  </r>
  <r>
    <x v="1"/>
  </r>
  <r>
    <x v="0"/>
  </r>
  <r>
    <x v="1"/>
  </r>
  <r>
    <x v="1"/>
  </r>
  <r>
    <x v="2"/>
  </r>
  <r>
    <x v="1"/>
  </r>
  <r>
    <x v="0"/>
  </r>
  <r>
    <x v="1"/>
  </r>
  <r>
    <x v="0"/>
  </r>
  <r>
    <x v="0"/>
  </r>
  <r>
    <x v="0"/>
  </r>
  <r>
    <x v="1"/>
  </r>
  <r>
    <x v="0"/>
  </r>
  <r>
    <x v="0"/>
  </r>
  <r>
    <x v="0"/>
  </r>
  <r>
    <x v="1"/>
  </r>
  <r>
    <x v="0"/>
  </r>
  <r>
    <x v="0"/>
  </r>
  <r>
    <x v="0"/>
  </r>
  <r>
    <x v="0"/>
  </r>
  <r>
    <x v="0"/>
  </r>
  <r>
    <x v="2"/>
  </r>
  <r>
    <x v="0"/>
  </r>
  <r>
    <x v="2"/>
  </r>
  <r>
    <x v="0"/>
  </r>
  <r>
    <x v="2"/>
  </r>
  <r>
    <x v="0"/>
  </r>
  <r>
    <x v="2"/>
  </r>
  <r>
    <x v="1"/>
  </r>
  <r>
    <x v="1"/>
  </r>
  <r>
    <x v="0"/>
  </r>
  <r>
    <x v="1"/>
  </r>
  <r>
    <x v="1"/>
  </r>
  <r>
    <x v="0"/>
  </r>
  <r>
    <x v="1"/>
  </r>
  <r>
    <x v="0"/>
  </r>
  <r>
    <x v="0"/>
  </r>
  <r>
    <x v="0"/>
  </r>
  <r>
    <x v="0"/>
  </r>
  <r>
    <x v="0"/>
  </r>
  <r>
    <x v="0"/>
  </r>
  <r>
    <x v="0"/>
  </r>
  <r>
    <x v="2"/>
  </r>
  <r>
    <x v="2"/>
  </r>
  <r>
    <x v="0"/>
  </r>
  <r>
    <x v="1"/>
  </r>
  <r>
    <x v="2"/>
  </r>
  <r>
    <x v="2"/>
  </r>
  <r>
    <x v="1"/>
  </r>
  <r>
    <x v="0"/>
  </r>
  <r>
    <x v="2"/>
  </r>
  <r>
    <x v="0"/>
  </r>
  <r>
    <x v="1"/>
  </r>
  <r>
    <x v="2"/>
  </r>
  <r>
    <x v="2"/>
  </r>
  <r>
    <x v="0"/>
  </r>
  <r>
    <x v="1"/>
  </r>
  <r>
    <x v="0"/>
  </r>
  <r>
    <x v="0"/>
  </r>
  <r>
    <x v="0"/>
  </r>
  <r>
    <x v="2"/>
  </r>
  <r>
    <x v="2"/>
  </r>
  <r>
    <x v="2"/>
  </r>
  <r>
    <x v="0"/>
  </r>
  <r>
    <x v="1"/>
  </r>
  <r>
    <x v="1"/>
  </r>
  <r>
    <x v="1"/>
  </r>
  <r>
    <x v="1"/>
  </r>
  <r>
    <x v="0"/>
  </r>
  <r>
    <x v="0"/>
  </r>
  <r>
    <x v="1"/>
  </r>
  <r>
    <x v="1"/>
  </r>
  <r>
    <x v="0"/>
  </r>
  <r>
    <x v="0"/>
  </r>
  <r>
    <x v="1"/>
  </r>
  <r>
    <x v="2"/>
  </r>
  <r>
    <x v="0"/>
  </r>
  <r>
    <x v="2"/>
  </r>
  <r>
    <x v="0"/>
  </r>
  <r>
    <x v="1"/>
  </r>
  <r>
    <x v="2"/>
  </r>
  <r>
    <x v="2"/>
  </r>
  <r>
    <x v="2"/>
  </r>
  <r>
    <x v="0"/>
  </r>
  <r>
    <x v="1"/>
  </r>
  <r>
    <x v="2"/>
  </r>
  <r>
    <x v="2"/>
  </r>
  <r>
    <x v="2"/>
  </r>
  <r>
    <x v="2"/>
  </r>
  <r>
    <x v="0"/>
  </r>
  <r>
    <x v="2"/>
  </r>
  <r>
    <x v="1"/>
  </r>
  <r>
    <x v="1"/>
  </r>
  <r>
    <x v="1"/>
  </r>
  <r>
    <x v="0"/>
  </r>
  <r>
    <x v="0"/>
  </r>
  <r>
    <x v="2"/>
  </r>
  <r>
    <x v="2"/>
  </r>
  <r>
    <x v="2"/>
  </r>
  <r>
    <x v="0"/>
  </r>
  <r>
    <x v="1"/>
  </r>
  <r>
    <x v="1"/>
  </r>
  <r>
    <x v="1"/>
  </r>
  <r>
    <x v="0"/>
  </r>
  <r>
    <x v="2"/>
  </r>
  <r>
    <x v="2"/>
  </r>
  <r>
    <x v="1"/>
  </r>
  <r>
    <x v="1"/>
  </r>
  <r>
    <x v="1"/>
  </r>
  <r>
    <x v="2"/>
  </r>
  <r>
    <x v="0"/>
  </r>
  <r>
    <x v="2"/>
  </r>
  <r>
    <x v="0"/>
  </r>
  <r>
    <x v="0"/>
  </r>
  <r>
    <x v="0"/>
  </r>
  <r>
    <x v="2"/>
  </r>
  <r>
    <x v="1"/>
  </r>
  <r>
    <x v="1"/>
  </r>
  <r>
    <x v="0"/>
  </r>
  <r>
    <x v="0"/>
  </r>
  <r>
    <x v="1"/>
  </r>
  <r>
    <x v="1"/>
  </r>
  <r>
    <x v="2"/>
  </r>
  <r>
    <x v="2"/>
  </r>
  <r>
    <x v="1"/>
  </r>
  <r>
    <x v="0"/>
  </r>
  <r>
    <x v="1"/>
  </r>
  <r>
    <x v="2"/>
  </r>
  <r>
    <x v="1"/>
  </r>
  <r>
    <x v="1"/>
  </r>
  <r>
    <x v="2"/>
  </r>
  <r>
    <x v="0"/>
  </r>
  <r>
    <x v="0"/>
  </r>
  <r>
    <x v="0"/>
  </r>
  <r>
    <x v="2"/>
  </r>
  <r>
    <x v="0"/>
  </r>
  <r>
    <x v="2"/>
  </r>
  <r>
    <x v="0"/>
  </r>
  <r>
    <x v="0"/>
  </r>
  <r>
    <x v="0"/>
  </r>
  <r>
    <x v="2"/>
  </r>
  <r>
    <x v="0"/>
  </r>
  <r>
    <x v="2"/>
  </r>
  <r>
    <x v="2"/>
  </r>
  <r>
    <x v="2"/>
  </r>
  <r>
    <x v="2"/>
  </r>
  <r>
    <x v="2"/>
  </r>
  <r>
    <x v="2"/>
  </r>
  <r>
    <x v="0"/>
  </r>
  <r>
    <x v="0"/>
  </r>
  <r>
    <x v="2"/>
  </r>
  <r>
    <x v="0"/>
  </r>
  <r>
    <x v="0"/>
  </r>
  <r>
    <x v="2"/>
  </r>
  <r>
    <x v="0"/>
  </r>
  <r>
    <x v="0"/>
  </r>
  <r>
    <x v="0"/>
  </r>
  <r>
    <x v="0"/>
  </r>
  <r>
    <x v="1"/>
  </r>
  <r>
    <x v="0"/>
  </r>
  <r>
    <x v="0"/>
  </r>
  <r>
    <x v="0"/>
  </r>
  <r>
    <x v="0"/>
  </r>
  <r>
    <x v="1"/>
  </r>
  <r>
    <x v="2"/>
  </r>
  <r>
    <x v="0"/>
  </r>
  <r>
    <x v="1"/>
  </r>
  <r>
    <x v="1"/>
  </r>
  <r>
    <x v="0"/>
  </r>
  <r>
    <x v="0"/>
  </r>
  <r>
    <x v="0"/>
  </r>
  <r>
    <x v="0"/>
  </r>
  <r>
    <x v="2"/>
  </r>
  <r>
    <x v="1"/>
  </r>
  <r>
    <x v="2"/>
  </r>
  <r>
    <x v="0"/>
  </r>
  <r>
    <x v="1"/>
  </r>
  <r>
    <x v="0"/>
  </r>
  <r>
    <x v="1"/>
  </r>
  <r>
    <x v="0"/>
  </r>
  <r>
    <x v="1"/>
  </r>
  <r>
    <x v="2"/>
  </r>
  <r>
    <x v="0"/>
  </r>
  <r>
    <x v="0"/>
  </r>
  <r>
    <x v="1"/>
  </r>
  <r>
    <x v="0"/>
  </r>
  <r>
    <x v="0"/>
  </r>
  <r>
    <x v="0"/>
  </r>
  <r>
    <x v="0"/>
  </r>
  <r>
    <x v="2"/>
  </r>
  <r>
    <x v="2"/>
  </r>
  <r>
    <x v="0"/>
  </r>
  <r>
    <x v="0"/>
  </r>
  <r>
    <x v="0"/>
  </r>
  <r>
    <x v="1"/>
  </r>
  <r>
    <x v="0"/>
  </r>
  <r>
    <x v="0"/>
  </r>
  <r>
    <x v="2"/>
  </r>
  <r>
    <x v="1"/>
  </r>
  <r>
    <x v="0"/>
  </r>
  <r>
    <x v="0"/>
  </r>
  <r>
    <x v="0"/>
  </r>
  <r>
    <x v="0"/>
  </r>
  <r>
    <x v="2"/>
  </r>
  <r>
    <x v="1"/>
  </r>
  <r>
    <x v="0"/>
  </r>
  <r>
    <x v="0"/>
  </r>
  <r>
    <x v="0"/>
  </r>
  <r>
    <x v="0"/>
  </r>
  <r>
    <x v="2"/>
  </r>
  <r>
    <x v="0"/>
  </r>
  <r>
    <x v="0"/>
  </r>
  <r>
    <x v="2"/>
  </r>
  <r>
    <x v="0"/>
  </r>
  <r>
    <x v="1"/>
  </r>
  <r>
    <x v="0"/>
  </r>
  <r>
    <x v="0"/>
  </r>
  <r>
    <x v="1"/>
  </r>
  <r>
    <x v="1"/>
  </r>
  <r>
    <x v="0"/>
  </r>
  <r>
    <x v="2"/>
  </r>
  <r>
    <x v="2"/>
  </r>
  <r>
    <x v="0"/>
  </r>
  <r>
    <x v="1"/>
  </r>
  <r>
    <x v="2"/>
  </r>
  <r>
    <x v="2"/>
  </r>
  <r>
    <x v="1"/>
  </r>
  <r>
    <x v="0"/>
  </r>
  <r>
    <x v="0"/>
  </r>
  <r>
    <x v="1"/>
  </r>
  <r>
    <x v="0"/>
  </r>
  <r>
    <x v="2"/>
  </r>
  <r>
    <x v="0"/>
  </r>
  <r>
    <x v="0"/>
  </r>
  <r>
    <x v="0"/>
  </r>
  <r>
    <x v="0"/>
  </r>
  <r>
    <x v="1"/>
  </r>
  <r>
    <x v="2"/>
  </r>
  <r>
    <x v="0"/>
  </r>
  <r>
    <x v="0"/>
  </r>
  <r>
    <x v="0"/>
  </r>
  <r>
    <x v="0"/>
  </r>
  <r>
    <x v="2"/>
  </r>
  <r>
    <x v="0"/>
  </r>
  <r>
    <x v="1"/>
  </r>
  <r>
    <x v="1"/>
  </r>
  <r>
    <x v="0"/>
  </r>
  <r>
    <x v="1"/>
  </r>
  <r>
    <x v="0"/>
  </r>
  <r>
    <x v="0"/>
  </r>
  <r>
    <x v="2"/>
  </r>
  <r>
    <x v="1"/>
  </r>
  <r>
    <x v="2"/>
  </r>
  <r>
    <x v="2"/>
  </r>
  <r>
    <x v="0"/>
  </r>
  <r>
    <x v="0"/>
  </r>
  <r>
    <x v="0"/>
  </r>
  <r>
    <x v="1"/>
  </r>
  <r>
    <x v="0"/>
  </r>
  <r>
    <x v="1"/>
  </r>
  <r>
    <x v="0"/>
  </r>
  <r>
    <x v="2"/>
  </r>
  <r>
    <x v="0"/>
  </r>
  <r>
    <x v="0"/>
  </r>
  <r>
    <x v="2"/>
  </r>
  <r>
    <x v="2"/>
  </r>
  <r>
    <x v="1"/>
  </r>
  <r>
    <x v="0"/>
  </r>
  <r>
    <x v="2"/>
  </r>
  <r>
    <x v="1"/>
  </r>
  <r>
    <x v="2"/>
  </r>
  <r>
    <x v="2"/>
  </r>
  <r>
    <x v="1"/>
  </r>
  <r>
    <x v="1"/>
  </r>
  <r>
    <x v="2"/>
  </r>
  <r>
    <x v="1"/>
  </r>
  <r>
    <x v="1"/>
  </r>
  <r>
    <x v="0"/>
  </r>
  <r>
    <x v="1"/>
  </r>
  <r>
    <x v="0"/>
  </r>
  <r>
    <x v="1"/>
  </r>
  <r>
    <x v="1"/>
  </r>
  <r>
    <x v="2"/>
  </r>
  <r>
    <x v="0"/>
  </r>
  <r>
    <x v="0"/>
  </r>
  <r>
    <x v="0"/>
  </r>
  <r>
    <x v="0"/>
  </r>
  <r>
    <x v="1"/>
  </r>
  <r>
    <x v="1"/>
  </r>
  <r>
    <x v="0"/>
  </r>
  <r>
    <x v="1"/>
  </r>
  <r>
    <x v="0"/>
  </r>
  <r>
    <x v="0"/>
  </r>
  <r>
    <x v="0"/>
  </r>
  <r>
    <x v="1"/>
  </r>
  <r>
    <x v="1"/>
  </r>
  <r>
    <x v="1"/>
  </r>
  <r>
    <x v="2"/>
  </r>
  <r>
    <x v="2"/>
  </r>
  <r>
    <x v="0"/>
  </r>
  <r>
    <x v="1"/>
  </r>
  <r>
    <x v="0"/>
  </r>
  <r>
    <x v="0"/>
  </r>
  <r>
    <x v="1"/>
  </r>
  <r>
    <x v="2"/>
  </r>
  <r>
    <x v="0"/>
  </r>
  <r>
    <x v="0"/>
  </r>
  <r>
    <x v="1"/>
  </r>
  <r>
    <x v="1"/>
  </r>
  <r>
    <x v="2"/>
  </r>
  <r>
    <x v="1"/>
  </r>
  <r>
    <x v="2"/>
  </r>
  <r>
    <x v="2"/>
  </r>
  <r>
    <x v="2"/>
  </r>
  <r>
    <x v="0"/>
  </r>
  <r>
    <x v="1"/>
  </r>
  <r>
    <x v="0"/>
  </r>
  <r>
    <x v="0"/>
  </r>
  <r>
    <x v="0"/>
  </r>
  <r>
    <x v="0"/>
  </r>
  <r>
    <x v="0"/>
  </r>
  <r>
    <x v="0"/>
  </r>
  <r>
    <x v="0"/>
  </r>
  <r>
    <x v="2"/>
  </r>
  <r>
    <x v="0"/>
  </r>
  <r>
    <x v="0"/>
  </r>
  <r>
    <x v="0"/>
  </r>
  <r>
    <x v="1"/>
  </r>
  <r>
    <x v="2"/>
  </r>
  <r>
    <x v="1"/>
  </r>
  <r>
    <x v="1"/>
  </r>
  <r>
    <x v="2"/>
  </r>
  <r>
    <x v="1"/>
  </r>
  <r>
    <x v="1"/>
  </r>
  <r>
    <x v="0"/>
  </r>
  <r>
    <x v="1"/>
  </r>
  <r>
    <x v="2"/>
  </r>
  <r>
    <x v="2"/>
  </r>
  <r>
    <x v="1"/>
  </r>
  <r>
    <x v="1"/>
  </r>
  <r>
    <x v="0"/>
  </r>
  <r>
    <x v="0"/>
  </r>
  <r>
    <x v="0"/>
  </r>
  <r>
    <x v="1"/>
  </r>
  <r>
    <x v="0"/>
  </r>
  <r>
    <x v="2"/>
  </r>
  <r>
    <x v="1"/>
  </r>
  <r>
    <x v="2"/>
  </r>
  <r>
    <x v="0"/>
  </r>
  <r>
    <x v="1"/>
  </r>
  <r>
    <x v="1"/>
  </r>
  <r>
    <x v="0"/>
  </r>
  <r>
    <x v="0"/>
  </r>
  <r>
    <x v="0"/>
  </r>
  <r>
    <x v="1"/>
  </r>
  <r>
    <x v="0"/>
  </r>
  <r>
    <x v="0"/>
  </r>
  <r>
    <x v="2"/>
  </r>
  <r>
    <x v="0"/>
  </r>
  <r>
    <x v="0"/>
  </r>
  <r>
    <x v="0"/>
  </r>
  <r>
    <x v="0"/>
  </r>
  <r>
    <x v="0"/>
  </r>
  <r>
    <x v="0"/>
  </r>
  <r>
    <x v="0"/>
  </r>
  <r>
    <x v="0"/>
  </r>
  <r>
    <x v="0"/>
  </r>
  <r>
    <x v="2"/>
  </r>
  <r>
    <x v="1"/>
  </r>
  <r>
    <x v="2"/>
  </r>
  <r>
    <x v="1"/>
  </r>
  <r>
    <x v="2"/>
  </r>
  <r>
    <x v="0"/>
  </r>
  <r>
    <x v="0"/>
  </r>
  <r>
    <x v="2"/>
  </r>
  <r>
    <x v="1"/>
  </r>
  <r>
    <x v="0"/>
  </r>
  <r>
    <x v="0"/>
  </r>
  <r>
    <x v="0"/>
  </r>
  <r>
    <x v="0"/>
  </r>
  <r>
    <x v="0"/>
  </r>
  <r>
    <x v="0"/>
  </r>
  <r>
    <x v="1"/>
  </r>
  <r>
    <x v="0"/>
  </r>
  <r>
    <x v="2"/>
  </r>
  <r>
    <x v="0"/>
  </r>
  <r>
    <x v="0"/>
  </r>
  <r>
    <x v="1"/>
  </r>
  <r>
    <x v="1"/>
  </r>
  <r>
    <x v="0"/>
  </r>
  <r>
    <x v="1"/>
  </r>
  <r>
    <x v="2"/>
  </r>
  <r>
    <x v="1"/>
  </r>
  <r>
    <x v="1"/>
  </r>
  <r>
    <x v="0"/>
  </r>
  <r>
    <x v="1"/>
  </r>
  <r>
    <x v="2"/>
  </r>
  <r>
    <x v="2"/>
  </r>
  <r>
    <x v="0"/>
  </r>
  <r>
    <x v="1"/>
  </r>
  <r>
    <x v="0"/>
  </r>
  <r>
    <x v="2"/>
  </r>
  <r>
    <x v="0"/>
  </r>
  <r>
    <x v="0"/>
  </r>
  <r>
    <x v="2"/>
  </r>
  <r>
    <x v="0"/>
  </r>
  <r>
    <x v="2"/>
  </r>
  <r>
    <x v="0"/>
  </r>
  <r>
    <x v="0"/>
  </r>
  <r>
    <x v="0"/>
  </r>
  <r>
    <x v="1"/>
  </r>
  <r>
    <x v="2"/>
  </r>
  <r>
    <x v="1"/>
  </r>
  <r>
    <x v="2"/>
  </r>
  <r>
    <x v="0"/>
  </r>
  <r>
    <x v="0"/>
  </r>
  <r>
    <x v="1"/>
  </r>
  <r>
    <x v="1"/>
  </r>
  <r>
    <x v="2"/>
  </r>
  <r>
    <x v="2"/>
  </r>
  <r>
    <x v="2"/>
  </r>
  <r>
    <x v="0"/>
  </r>
  <r>
    <x v="0"/>
  </r>
  <r>
    <x v="0"/>
  </r>
  <r>
    <x v="0"/>
  </r>
  <r>
    <x v="2"/>
  </r>
  <r>
    <x v="1"/>
  </r>
  <r>
    <x v="0"/>
  </r>
  <r>
    <x v="1"/>
  </r>
  <r>
    <x v="0"/>
  </r>
  <r>
    <x v="2"/>
  </r>
  <r>
    <x v="1"/>
  </r>
  <r>
    <x v="0"/>
  </r>
  <r>
    <x v="0"/>
  </r>
  <r>
    <x v="1"/>
  </r>
  <r>
    <x v="1"/>
  </r>
  <r>
    <x v="0"/>
  </r>
  <r>
    <x v="0"/>
  </r>
  <r>
    <x v="0"/>
  </r>
  <r>
    <x v="0"/>
  </r>
  <r>
    <x v="0"/>
  </r>
  <r>
    <x v="0"/>
  </r>
  <r>
    <x v="0"/>
  </r>
  <r>
    <x v="0"/>
  </r>
  <r>
    <x v="0"/>
  </r>
  <r>
    <x v="0"/>
  </r>
  <r>
    <x v="1"/>
  </r>
  <r>
    <x v="2"/>
  </r>
  <r>
    <x v="2"/>
  </r>
  <r>
    <x v="0"/>
  </r>
  <r>
    <x v="1"/>
  </r>
  <r>
    <x v="0"/>
  </r>
  <r>
    <x v="0"/>
  </r>
  <r>
    <x v="0"/>
  </r>
  <r>
    <x v="0"/>
  </r>
  <r>
    <x v="0"/>
  </r>
  <r>
    <x v="0"/>
  </r>
  <r>
    <x v="0"/>
  </r>
  <r>
    <x v="0"/>
  </r>
  <r>
    <x v="0"/>
  </r>
  <r>
    <x v="0"/>
  </r>
  <r>
    <x v="1"/>
  </r>
  <r>
    <x v="1"/>
  </r>
  <r>
    <x v="2"/>
  </r>
  <r>
    <x v="0"/>
  </r>
  <r>
    <x v="2"/>
  </r>
  <r>
    <x v="0"/>
  </r>
  <r>
    <x v="2"/>
  </r>
  <r>
    <x v="1"/>
  </r>
  <r>
    <x v="0"/>
  </r>
  <r>
    <x v="2"/>
  </r>
  <r>
    <x v="1"/>
  </r>
  <r>
    <x v="0"/>
  </r>
  <r>
    <x v="0"/>
  </r>
  <r>
    <x v="0"/>
  </r>
  <r>
    <x v="0"/>
  </r>
  <r>
    <x v="2"/>
  </r>
  <r>
    <x v="2"/>
  </r>
  <r>
    <x v="2"/>
  </r>
  <r>
    <x v="1"/>
  </r>
  <r>
    <x v="0"/>
  </r>
  <r>
    <x v="2"/>
  </r>
  <r>
    <x v="1"/>
  </r>
  <r>
    <x v="0"/>
  </r>
  <r>
    <x v="2"/>
  </r>
  <r>
    <x v="0"/>
  </r>
  <r>
    <x v="0"/>
  </r>
  <r>
    <x v="0"/>
  </r>
  <r>
    <x v="2"/>
  </r>
  <r>
    <x v="0"/>
  </r>
  <r>
    <x v="2"/>
  </r>
  <r>
    <x v="1"/>
  </r>
  <r>
    <x v="0"/>
  </r>
  <r>
    <x v="1"/>
  </r>
  <r>
    <x v="0"/>
  </r>
  <r>
    <x v="0"/>
  </r>
  <r>
    <x v="0"/>
  </r>
  <r>
    <x v="0"/>
  </r>
  <r>
    <x v="2"/>
  </r>
  <r>
    <x v="1"/>
  </r>
  <r>
    <x v="0"/>
  </r>
  <r>
    <x v="2"/>
  </r>
  <r>
    <x v="1"/>
  </r>
  <r>
    <x v="1"/>
  </r>
  <r>
    <x v="0"/>
  </r>
  <r>
    <x v="0"/>
  </r>
  <r>
    <x v="2"/>
  </r>
  <r>
    <x v="2"/>
  </r>
  <r>
    <x v="0"/>
  </r>
  <r>
    <x v="2"/>
  </r>
  <r>
    <x v="0"/>
  </r>
  <r>
    <x v="2"/>
  </r>
  <r>
    <x v="0"/>
  </r>
  <r>
    <x v="2"/>
  </r>
  <r>
    <x v="0"/>
  </r>
  <r>
    <x v="2"/>
  </r>
  <r>
    <x v="2"/>
  </r>
  <r>
    <x v="1"/>
  </r>
  <r>
    <x v="0"/>
  </r>
  <r>
    <x v="1"/>
  </r>
  <r>
    <x v="0"/>
  </r>
  <r>
    <x v="0"/>
  </r>
  <r>
    <x v="2"/>
  </r>
  <r>
    <x v="0"/>
  </r>
  <r>
    <x v="0"/>
  </r>
  <r>
    <x v="1"/>
  </r>
  <r>
    <x v="1"/>
  </r>
  <r>
    <x v="2"/>
  </r>
  <r>
    <x v="0"/>
  </r>
  <r>
    <x v="0"/>
  </r>
  <r>
    <x v="0"/>
  </r>
  <r>
    <x v="2"/>
  </r>
  <r>
    <x v="1"/>
  </r>
  <r>
    <x v="0"/>
  </r>
  <r>
    <x v="2"/>
  </r>
  <r>
    <x v="0"/>
  </r>
  <r>
    <x v="1"/>
  </r>
  <r>
    <x v="1"/>
  </r>
  <r>
    <x v="1"/>
  </r>
  <r>
    <x v="2"/>
  </r>
  <r>
    <x v="0"/>
  </r>
  <r>
    <x v="1"/>
  </r>
  <r>
    <x v="2"/>
  </r>
  <r>
    <x v="0"/>
  </r>
  <r>
    <x v="0"/>
  </r>
  <r>
    <x v="1"/>
  </r>
  <r>
    <x v="2"/>
  </r>
  <r>
    <x v="2"/>
  </r>
  <r>
    <x v="0"/>
  </r>
  <r>
    <x v="0"/>
  </r>
  <r>
    <x v="1"/>
  </r>
  <r>
    <x v="2"/>
  </r>
  <r>
    <x v="1"/>
  </r>
  <r>
    <x v="0"/>
  </r>
  <r>
    <x v="2"/>
  </r>
  <r>
    <x v="0"/>
  </r>
  <r>
    <x v="2"/>
  </r>
  <r>
    <x v="1"/>
  </r>
  <r>
    <x v="0"/>
  </r>
  <r>
    <x v="0"/>
  </r>
  <r>
    <x v="2"/>
  </r>
  <r>
    <x v="0"/>
  </r>
  <r>
    <x v="1"/>
  </r>
  <r>
    <x v="0"/>
  </r>
  <r>
    <x v="2"/>
  </r>
  <r>
    <x v="2"/>
  </r>
  <r>
    <x v="2"/>
  </r>
  <r>
    <x v="0"/>
  </r>
  <r>
    <x v="0"/>
  </r>
  <r>
    <x v="1"/>
  </r>
  <r>
    <x v="2"/>
  </r>
  <r>
    <x v="1"/>
  </r>
  <r>
    <x v="1"/>
  </r>
  <r>
    <x v="0"/>
  </r>
  <r>
    <x v="0"/>
  </r>
  <r>
    <x v="0"/>
  </r>
  <r>
    <x v="0"/>
  </r>
  <r>
    <x v="0"/>
  </r>
  <r>
    <x v="0"/>
  </r>
  <r>
    <x v="2"/>
  </r>
  <r>
    <x v="0"/>
  </r>
  <r>
    <x v="0"/>
  </r>
  <r>
    <x v="2"/>
  </r>
  <r>
    <x v="0"/>
  </r>
  <r>
    <x v="0"/>
  </r>
  <r>
    <x v="2"/>
  </r>
  <r>
    <x v="0"/>
  </r>
  <r>
    <x v="0"/>
  </r>
  <r>
    <x v="0"/>
  </r>
  <r>
    <x v="0"/>
  </r>
  <r>
    <x v="2"/>
  </r>
  <r>
    <x v="1"/>
  </r>
  <r>
    <x v="0"/>
  </r>
  <r>
    <x v="0"/>
  </r>
  <r>
    <x v="0"/>
  </r>
  <r>
    <x v="0"/>
  </r>
  <r>
    <x v="0"/>
  </r>
  <r>
    <x v="0"/>
  </r>
  <r>
    <x v="0"/>
  </r>
  <r>
    <x v="0"/>
  </r>
  <r>
    <x v="1"/>
  </r>
  <r>
    <x v="0"/>
  </r>
  <r>
    <x v="2"/>
  </r>
  <r>
    <x v="0"/>
  </r>
  <r>
    <x v="1"/>
  </r>
  <r>
    <x v="2"/>
  </r>
  <r>
    <x v="0"/>
  </r>
  <r>
    <x v="0"/>
  </r>
  <r>
    <x v="2"/>
  </r>
  <r>
    <x v="2"/>
  </r>
  <r>
    <x v="0"/>
  </r>
  <r>
    <x v="0"/>
  </r>
  <r>
    <x v="0"/>
  </r>
  <r>
    <x v="2"/>
  </r>
  <r>
    <x v="2"/>
  </r>
  <r>
    <x v="0"/>
  </r>
  <r>
    <x v="0"/>
  </r>
  <r>
    <x v="0"/>
  </r>
  <r>
    <x v="0"/>
  </r>
  <r>
    <x v="0"/>
  </r>
  <r>
    <x v="0"/>
  </r>
  <r>
    <x v="0"/>
  </r>
  <r>
    <x v="1"/>
  </r>
  <r>
    <x v="1"/>
  </r>
  <r>
    <x v="0"/>
  </r>
  <r>
    <x v="1"/>
  </r>
  <r>
    <x v="1"/>
  </r>
  <r>
    <x v="2"/>
  </r>
  <r>
    <x v="0"/>
  </r>
  <r>
    <x v="0"/>
  </r>
  <r>
    <x v="0"/>
  </r>
  <r>
    <x v="0"/>
  </r>
  <r>
    <x v="1"/>
  </r>
  <r>
    <x v="1"/>
  </r>
  <r>
    <x v="0"/>
  </r>
  <r>
    <x v="1"/>
  </r>
  <r>
    <x v="0"/>
  </r>
  <r>
    <x v="2"/>
  </r>
  <r>
    <x v="0"/>
  </r>
  <r>
    <x v="2"/>
  </r>
  <r>
    <x v="1"/>
  </r>
  <r>
    <x v="2"/>
  </r>
  <r>
    <x v="2"/>
  </r>
  <r>
    <x v="0"/>
  </r>
  <r>
    <x v="1"/>
  </r>
  <r>
    <x v="2"/>
  </r>
  <r>
    <x v="2"/>
  </r>
  <r>
    <x v="1"/>
  </r>
  <r>
    <x v="1"/>
  </r>
  <r>
    <x v="0"/>
  </r>
  <r>
    <x v="0"/>
  </r>
  <r>
    <x v="2"/>
  </r>
  <r>
    <x v="0"/>
  </r>
  <r>
    <x v="0"/>
  </r>
  <r>
    <x v="1"/>
  </r>
  <r>
    <x v="0"/>
  </r>
  <r>
    <x v="0"/>
  </r>
  <r>
    <x v="2"/>
  </r>
  <r>
    <x v="0"/>
  </r>
  <r>
    <x v="1"/>
  </r>
  <r>
    <x v="1"/>
  </r>
  <r>
    <x v="0"/>
  </r>
  <r>
    <x v="0"/>
  </r>
  <r>
    <x v="0"/>
  </r>
  <r>
    <x v="0"/>
  </r>
  <r>
    <x v="2"/>
  </r>
  <r>
    <x v="2"/>
  </r>
  <r>
    <x v="1"/>
  </r>
  <r>
    <x v="1"/>
  </r>
  <r>
    <x v="0"/>
  </r>
  <r>
    <x v="1"/>
  </r>
  <r>
    <x v="1"/>
  </r>
  <r>
    <x v="1"/>
  </r>
  <r>
    <x v="0"/>
  </r>
  <r>
    <x v="2"/>
  </r>
  <r>
    <x v="1"/>
  </r>
  <r>
    <x v="1"/>
  </r>
  <r>
    <x v="1"/>
  </r>
  <r>
    <x v="2"/>
  </r>
  <r>
    <x v="0"/>
  </r>
  <r>
    <x v="0"/>
  </r>
  <r>
    <x v="1"/>
  </r>
  <r>
    <x v="0"/>
  </r>
  <r>
    <x v="2"/>
  </r>
  <r>
    <x v="0"/>
  </r>
  <r>
    <x v="0"/>
  </r>
  <r>
    <x v="2"/>
  </r>
  <r>
    <x v="1"/>
  </r>
  <r>
    <x v="0"/>
  </r>
  <r>
    <x v="1"/>
  </r>
  <r>
    <x v="0"/>
  </r>
  <r>
    <x v="0"/>
  </r>
  <r>
    <x v="0"/>
  </r>
  <r>
    <x v="0"/>
  </r>
  <r>
    <x v="0"/>
  </r>
  <r>
    <x v="2"/>
  </r>
  <r>
    <x v="0"/>
  </r>
  <r>
    <x v="2"/>
  </r>
  <r>
    <x v="0"/>
  </r>
  <r>
    <x v="2"/>
  </r>
  <r>
    <x v="0"/>
  </r>
  <r>
    <x v="1"/>
  </r>
  <r>
    <x v="1"/>
  </r>
  <r>
    <x v="0"/>
  </r>
  <r>
    <x v="0"/>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0"/>
  </r>
  <r>
    <x v="0"/>
  </r>
  <r>
    <x v="0"/>
  </r>
  <r>
    <x v="0"/>
  </r>
  <r>
    <x v="1"/>
  </r>
  <r>
    <x v="1"/>
  </r>
  <r>
    <x v="0"/>
  </r>
  <r>
    <x v="1"/>
  </r>
  <r>
    <x v="1"/>
  </r>
  <r>
    <x v="1"/>
  </r>
  <r>
    <x v="1"/>
  </r>
  <r>
    <x v="0"/>
  </r>
  <r>
    <x v="0"/>
  </r>
  <r>
    <x v="0"/>
  </r>
  <r>
    <x v="1"/>
  </r>
  <r>
    <x v="1"/>
  </r>
  <r>
    <x v="0"/>
  </r>
  <r>
    <x v="1"/>
  </r>
  <r>
    <x v="0"/>
  </r>
  <r>
    <x v="1"/>
  </r>
  <r>
    <x v="0"/>
  </r>
  <r>
    <x v="0"/>
  </r>
  <r>
    <x v="1"/>
  </r>
  <r>
    <x v="0"/>
  </r>
  <r>
    <x v="1"/>
  </r>
  <r>
    <x v="1"/>
  </r>
  <r>
    <x v="1"/>
  </r>
  <r>
    <x v="0"/>
  </r>
  <r>
    <x v="1"/>
  </r>
  <r>
    <x v="0"/>
  </r>
  <r>
    <x v="1"/>
  </r>
  <r>
    <x v="1"/>
  </r>
  <r>
    <x v="0"/>
  </r>
  <r>
    <x v="0"/>
  </r>
  <r>
    <x v="0"/>
  </r>
  <r>
    <x v="1"/>
  </r>
  <r>
    <x v="1"/>
  </r>
  <r>
    <x v="1"/>
  </r>
  <r>
    <x v="1"/>
  </r>
  <r>
    <x v="1"/>
  </r>
  <r>
    <x v="0"/>
  </r>
  <r>
    <x v="0"/>
  </r>
  <r>
    <x v="0"/>
  </r>
  <r>
    <x v="0"/>
  </r>
  <r>
    <x v="0"/>
  </r>
  <r>
    <x v="0"/>
  </r>
  <r>
    <x v="0"/>
  </r>
  <r>
    <x v="1"/>
  </r>
  <r>
    <x v="0"/>
  </r>
  <r>
    <x v="1"/>
  </r>
  <r>
    <x v="1"/>
  </r>
  <r>
    <x v="0"/>
  </r>
  <r>
    <x v="1"/>
  </r>
  <r>
    <x v="1"/>
  </r>
  <r>
    <x v="1"/>
  </r>
  <r>
    <x v="1"/>
  </r>
  <r>
    <x v="1"/>
  </r>
  <r>
    <x v="0"/>
  </r>
  <r>
    <x v="1"/>
  </r>
  <r>
    <x v="1"/>
  </r>
  <r>
    <x v="0"/>
  </r>
  <r>
    <x v="1"/>
  </r>
  <r>
    <x v="1"/>
  </r>
  <r>
    <x v="1"/>
  </r>
  <r>
    <x v="0"/>
  </r>
  <r>
    <x v="0"/>
  </r>
  <r>
    <x v="1"/>
  </r>
  <r>
    <x v="0"/>
  </r>
  <r>
    <x v="0"/>
  </r>
  <r>
    <x v="1"/>
  </r>
  <r>
    <x v="1"/>
  </r>
  <r>
    <x v="0"/>
  </r>
  <r>
    <x v="0"/>
  </r>
  <r>
    <x v="1"/>
  </r>
  <r>
    <x v="0"/>
  </r>
  <r>
    <x v="1"/>
  </r>
  <r>
    <x v="0"/>
  </r>
  <r>
    <x v="1"/>
  </r>
  <r>
    <x v="0"/>
  </r>
  <r>
    <x v="0"/>
  </r>
  <r>
    <x v="0"/>
  </r>
  <r>
    <x v="0"/>
  </r>
  <r>
    <x v="0"/>
  </r>
  <r>
    <x v="0"/>
  </r>
  <r>
    <x v="0"/>
  </r>
  <r>
    <x v="1"/>
  </r>
  <r>
    <x v="1"/>
  </r>
  <r>
    <x v="0"/>
  </r>
  <r>
    <x v="0"/>
  </r>
  <r>
    <x v="0"/>
  </r>
  <r>
    <x v="1"/>
  </r>
  <r>
    <x v="0"/>
  </r>
  <r>
    <x v="1"/>
  </r>
  <r>
    <x v="1"/>
  </r>
  <r>
    <x v="1"/>
  </r>
  <r>
    <x v="1"/>
  </r>
  <r>
    <x v="1"/>
  </r>
  <r>
    <x v="1"/>
  </r>
  <r>
    <x v="1"/>
  </r>
  <r>
    <x v="0"/>
  </r>
  <r>
    <x v="0"/>
  </r>
  <r>
    <x v="1"/>
  </r>
  <r>
    <x v="1"/>
  </r>
  <r>
    <x v="0"/>
  </r>
  <r>
    <x v="0"/>
  </r>
  <r>
    <x v="1"/>
  </r>
  <r>
    <x v="0"/>
  </r>
  <r>
    <x v="1"/>
  </r>
  <r>
    <x v="1"/>
  </r>
  <r>
    <x v="1"/>
  </r>
  <r>
    <x v="1"/>
  </r>
  <r>
    <x v="1"/>
  </r>
  <r>
    <x v="1"/>
  </r>
  <r>
    <x v="1"/>
  </r>
  <r>
    <x v="0"/>
  </r>
  <r>
    <x v="0"/>
  </r>
  <r>
    <x v="0"/>
  </r>
  <r>
    <x v="0"/>
  </r>
  <r>
    <x v="1"/>
  </r>
  <r>
    <x v="1"/>
  </r>
  <r>
    <x v="1"/>
  </r>
  <r>
    <x v="0"/>
  </r>
  <r>
    <x v="0"/>
  </r>
  <r>
    <x v="0"/>
  </r>
  <r>
    <x v="1"/>
  </r>
  <r>
    <x v="0"/>
  </r>
  <r>
    <x v="1"/>
  </r>
  <r>
    <x v="0"/>
  </r>
  <r>
    <x v="1"/>
  </r>
  <r>
    <x v="0"/>
  </r>
  <r>
    <x v="0"/>
  </r>
  <r>
    <x v="1"/>
  </r>
  <r>
    <x v="1"/>
  </r>
  <r>
    <x v="1"/>
  </r>
  <r>
    <x v="0"/>
  </r>
  <r>
    <x v="0"/>
  </r>
  <r>
    <x v="1"/>
  </r>
  <r>
    <x v="0"/>
  </r>
  <r>
    <x v="0"/>
  </r>
  <r>
    <x v="1"/>
  </r>
  <r>
    <x v="1"/>
  </r>
  <r>
    <x v="0"/>
  </r>
  <r>
    <x v="1"/>
  </r>
  <r>
    <x v="0"/>
  </r>
  <r>
    <x v="0"/>
  </r>
  <r>
    <x v="0"/>
  </r>
  <r>
    <x v="1"/>
  </r>
  <r>
    <x v="1"/>
  </r>
  <r>
    <x v="1"/>
  </r>
  <r>
    <x v="0"/>
  </r>
  <r>
    <x v="0"/>
  </r>
  <r>
    <x v="1"/>
  </r>
  <r>
    <x v="1"/>
  </r>
  <r>
    <x v="0"/>
  </r>
  <r>
    <x v="1"/>
  </r>
  <r>
    <x v="0"/>
  </r>
  <r>
    <x v="0"/>
  </r>
  <r>
    <x v="0"/>
  </r>
  <r>
    <x v="0"/>
  </r>
  <r>
    <x v="0"/>
  </r>
  <r>
    <x v="1"/>
  </r>
  <r>
    <x v="0"/>
  </r>
  <r>
    <x v="0"/>
  </r>
  <r>
    <x v="1"/>
  </r>
  <r>
    <x v="1"/>
  </r>
  <r>
    <x v="0"/>
  </r>
  <r>
    <x v="0"/>
  </r>
  <r>
    <x v="0"/>
  </r>
  <r>
    <x v="1"/>
  </r>
  <r>
    <x v="0"/>
  </r>
  <r>
    <x v="1"/>
  </r>
  <r>
    <x v="1"/>
  </r>
  <r>
    <x v="1"/>
  </r>
  <r>
    <x v="1"/>
  </r>
  <r>
    <x v="0"/>
  </r>
  <r>
    <x v="0"/>
  </r>
  <r>
    <x v="1"/>
  </r>
  <r>
    <x v="0"/>
  </r>
  <r>
    <x v="0"/>
  </r>
  <r>
    <x v="0"/>
  </r>
  <r>
    <x v="1"/>
  </r>
  <r>
    <x v="0"/>
  </r>
  <r>
    <x v="1"/>
  </r>
  <r>
    <x v="0"/>
  </r>
  <r>
    <x v="1"/>
  </r>
  <r>
    <x v="0"/>
  </r>
  <r>
    <x v="0"/>
  </r>
  <r>
    <x v="1"/>
  </r>
  <r>
    <x v="0"/>
  </r>
  <r>
    <x v="0"/>
  </r>
  <r>
    <x v="0"/>
  </r>
  <r>
    <x v="1"/>
  </r>
  <r>
    <x v="1"/>
  </r>
  <r>
    <x v="1"/>
  </r>
  <r>
    <x v="1"/>
  </r>
  <r>
    <x v="0"/>
  </r>
  <r>
    <x v="1"/>
  </r>
  <r>
    <x v="1"/>
  </r>
  <r>
    <x v="1"/>
  </r>
  <r>
    <x v="1"/>
  </r>
  <r>
    <x v="1"/>
  </r>
  <r>
    <x v="1"/>
  </r>
  <r>
    <x v="0"/>
  </r>
  <r>
    <x v="1"/>
  </r>
  <r>
    <x v="1"/>
  </r>
  <r>
    <x v="0"/>
  </r>
  <r>
    <x v="1"/>
  </r>
  <r>
    <x v="1"/>
  </r>
  <r>
    <x v="1"/>
  </r>
  <r>
    <x v="1"/>
  </r>
  <r>
    <x v="1"/>
  </r>
  <r>
    <x v="0"/>
  </r>
  <r>
    <x v="0"/>
  </r>
  <r>
    <x v="1"/>
  </r>
  <r>
    <x v="1"/>
  </r>
  <r>
    <x v="1"/>
  </r>
  <r>
    <x v="0"/>
  </r>
  <r>
    <x v="1"/>
  </r>
  <r>
    <x v="1"/>
  </r>
  <r>
    <x v="0"/>
  </r>
  <r>
    <x v="1"/>
  </r>
  <r>
    <x v="1"/>
  </r>
  <r>
    <x v="1"/>
  </r>
  <r>
    <x v="1"/>
  </r>
  <r>
    <x v="1"/>
  </r>
  <r>
    <x v="0"/>
  </r>
  <r>
    <x v="0"/>
  </r>
  <r>
    <x v="1"/>
  </r>
  <r>
    <x v="0"/>
  </r>
  <r>
    <x v="1"/>
  </r>
  <r>
    <x v="1"/>
  </r>
  <r>
    <x v="0"/>
  </r>
  <r>
    <x v="1"/>
  </r>
  <r>
    <x v="0"/>
  </r>
  <r>
    <x v="1"/>
  </r>
  <r>
    <x v="0"/>
  </r>
  <r>
    <x v="0"/>
  </r>
  <r>
    <x v="0"/>
  </r>
  <r>
    <x v="1"/>
  </r>
  <r>
    <x v="1"/>
  </r>
  <r>
    <x v="0"/>
  </r>
  <r>
    <x v="1"/>
  </r>
  <r>
    <x v="1"/>
  </r>
  <r>
    <x v="1"/>
  </r>
  <r>
    <x v="0"/>
  </r>
  <r>
    <x v="1"/>
  </r>
  <r>
    <x v="0"/>
  </r>
  <r>
    <x v="1"/>
  </r>
  <r>
    <x v="1"/>
  </r>
  <r>
    <x v="0"/>
  </r>
  <r>
    <x v="0"/>
  </r>
  <r>
    <x v="0"/>
  </r>
  <r>
    <x v="1"/>
  </r>
  <r>
    <x v="1"/>
  </r>
  <r>
    <x v="1"/>
  </r>
  <r>
    <x v="1"/>
  </r>
  <r>
    <x v="0"/>
  </r>
  <r>
    <x v="0"/>
  </r>
  <r>
    <x v="1"/>
  </r>
  <r>
    <x v="1"/>
  </r>
  <r>
    <x v="0"/>
  </r>
  <r>
    <x v="0"/>
  </r>
  <r>
    <x v="0"/>
  </r>
  <r>
    <x v="1"/>
  </r>
  <r>
    <x v="0"/>
  </r>
  <r>
    <x v="1"/>
  </r>
  <r>
    <x v="1"/>
  </r>
  <r>
    <x v="0"/>
  </r>
  <r>
    <x v="0"/>
  </r>
  <r>
    <x v="1"/>
  </r>
  <r>
    <x v="1"/>
  </r>
  <r>
    <x v="0"/>
  </r>
  <r>
    <x v="1"/>
  </r>
  <r>
    <x v="1"/>
  </r>
  <r>
    <x v="0"/>
  </r>
  <r>
    <x v="1"/>
  </r>
  <r>
    <x v="0"/>
  </r>
  <r>
    <x v="1"/>
  </r>
  <r>
    <x v="1"/>
  </r>
  <r>
    <x v="1"/>
  </r>
  <r>
    <x v="1"/>
  </r>
  <r>
    <x v="1"/>
  </r>
  <r>
    <x v="1"/>
  </r>
  <r>
    <x v="0"/>
  </r>
  <r>
    <x v="1"/>
  </r>
  <r>
    <x v="1"/>
  </r>
  <r>
    <x v="0"/>
  </r>
  <r>
    <x v="0"/>
  </r>
  <r>
    <x v="1"/>
  </r>
  <r>
    <x v="1"/>
  </r>
  <r>
    <x v="0"/>
  </r>
  <r>
    <x v="1"/>
  </r>
  <r>
    <x v="0"/>
  </r>
  <r>
    <x v="1"/>
  </r>
  <r>
    <x v="1"/>
  </r>
  <r>
    <x v="0"/>
  </r>
  <r>
    <x v="0"/>
  </r>
  <r>
    <x v="1"/>
  </r>
  <r>
    <x v="1"/>
  </r>
  <r>
    <x v="0"/>
  </r>
  <r>
    <x v="0"/>
  </r>
  <r>
    <x v="1"/>
  </r>
  <r>
    <x v="0"/>
  </r>
  <r>
    <x v="1"/>
  </r>
  <r>
    <x v="1"/>
  </r>
  <r>
    <x v="1"/>
  </r>
  <r>
    <x v="1"/>
  </r>
  <r>
    <x v="1"/>
  </r>
  <r>
    <x v="1"/>
  </r>
  <r>
    <x v="0"/>
  </r>
  <r>
    <x v="1"/>
  </r>
  <r>
    <x v="1"/>
  </r>
  <r>
    <x v="0"/>
  </r>
  <r>
    <x v="1"/>
  </r>
  <r>
    <x v="1"/>
  </r>
  <r>
    <x v="1"/>
  </r>
  <r>
    <x v="1"/>
  </r>
  <r>
    <x v="0"/>
  </r>
  <r>
    <x v="1"/>
  </r>
  <r>
    <x v="0"/>
  </r>
  <r>
    <x v="0"/>
  </r>
  <r>
    <x v="1"/>
  </r>
  <r>
    <x v="0"/>
  </r>
  <r>
    <x v="1"/>
  </r>
  <r>
    <x v="1"/>
  </r>
  <r>
    <x v="1"/>
  </r>
  <r>
    <x v="0"/>
  </r>
  <r>
    <x v="1"/>
  </r>
  <r>
    <x v="1"/>
  </r>
  <r>
    <x v="1"/>
  </r>
  <r>
    <x v="0"/>
  </r>
  <r>
    <x v="1"/>
  </r>
  <r>
    <x v="0"/>
  </r>
  <r>
    <x v="0"/>
  </r>
  <r>
    <x v="1"/>
  </r>
  <r>
    <x v="0"/>
  </r>
  <r>
    <x v="1"/>
  </r>
  <r>
    <x v="0"/>
  </r>
  <r>
    <x v="0"/>
  </r>
  <r>
    <x v="0"/>
  </r>
  <r>
    <x v="1"/>
  </r>
  <r>
    <x v="0"/>
  </r>
  <r>
    <x v="1"/>
  </r>
  <r>
    <x v="0"/>
  </r>
  <r>
    <x v="0"/>
  </r>
  <r>
    <x v="0"/>
  </r>
  <r>
    <x v="1"/>
  </r>
  <r>
    <x v="0"/>
  </r>
  <r>
    <x v="1"/>
  </r>
  <r>
    <x v="1"/>
  </r>
  <r>
    <x v="1"/>
  </r>
  <r>
    <x v="0"/>
  </r>
  <r>
    <x v="1"/>
  </r>
  <r>
    <x v="0"/>
  </r>
  <r>
    <x v="1"/>
  </r>
  <r>
    <x v="0"/>
  </r>
  <r>
    <x v="1"/>
  </r>
  <r>
    <x v="1"/>
  </r>
  <r>
    <x v="1"/>
  </r>
  <r>
    <x v="1"/>
  </r>
  <r>
    <x v="0"/>
  </r>
  <r>
    <x v="0"/>
  </r>
  <r>
    <x v="0"/>
  </r>
  <r>
    <x v="1"/>
  </r>
  <r>
    <x v="0"/>
  </r>
  <r>
    <x v="0"/>
  </r>
  <r>
    <x v="0"/>
  </r>
  <r>
    <x v="1"/>
  </r>
  <r>
    <x v="0"/>
  </r>
  <r>
    <x v="1"/>
  </r>
  <r>
    <x v="0"/>
  </r>
  <r>
    <x v="1"/>
  </r>
  <r>
    <x v="1"/>
  </r>
  <r>
    <x v="1"/>
  </r>
  <r>
    <x v="0"/>
  </r>
  <r>
    <x v="1"/>
  </r>
  <r>
    <x v="1"/>
  </r>
  <r>
    <x v="0"/>
  </r>
  <r>
    <x v="0"/>
  </r>
  <r>
    <x v="0"/>
  </r>
  <r>
    <x v="1"/>
  </r>
  <r>
    <x v="0"/>
  </r>
  <r>
    <x v="1"/>
  </r>
  <r>
    <x v="1"/>
  </r>
  <r>
    <x v="0"/>
  </r>
  <r>
    <x v="1"/>
  </r>
  <r>
    <x v="1"/>
  </r>
  <r>
    <x v="0"/>
  </r>
  <r>
    <x v="0"/>
  </r>
  <r>
    <x v="0"/>
  </r>
  <r>
    <x v="1"/>
  </r>
  <r>
    <x v="1"/>
  </r>
  <r>
    <x v="1"/>
  </r>
  <r>
    <x v="0"/>
  </r>
  <r>
    <x v="0"/>
  </r>
  <r>
    <x v="1"/>
  </r>
  <r>
    <x v="1"/>
  </r>
  <r>
    <x v="0"/>
  </r>
  <r>
    <x v="0"/>
  </r>
  <r>
    <x v="1"/>
  </r>
  <r>
    <x v="0"/>
  </r>
  <r>
    <x v="1"/>
  </r>
  <r>
    <x v="1"/>
  </r>
  <r>
    <x v="1"/>
  </r>
  <r>
    <x v="1"/>
  </r>
  <r>
    <x v="0"/>
  </r>
  <r>
    <x v="0"/>
  </r>
  <r>
    <x v="1"/>
  </r>
  <r>
    <x v="0"/>
  </r>
  <r>
    <x v="1"/>
  </r>
  <r>
    <x v="1"/>
  </r>
  <r>
    <x v="0"/>
  </r>
  <r>
    <x v="0"/>
  </r>
  <r>
    <x v="1"/>
  </r>
  <r>
    <x v="1"/>
  </r>
  <r>
    <x v="0"/>
  </r>
  <r>
    <x v="0"/>
  </r>
  <r>
    <x v="0"/>
  </r>
  <r>
    <x v="0"/>
  </r>
  <r>
    <x v="0"/>
  </r>
  <r>
    <x v="0"/>
  </r>
  <r>
    <x v="1"/>
  </r>
  <r>
    <x v="0"/>
  </r>
  <r>
    <x v="1"/>
  </r>
  <r>
    <x v="1"/>
  </r>
  <r>
    <x v="1"/>
  </r>
  <r>
    <x v="1"/>
  </r>
  <r>
    <x v="0"/>
  </r>
  <r>
    <x v="1"/>
  </r>
  <r>
    <x v="1"/>
  </r>
  <r>
    <x v="1"/>
  </r>
  <r>
    <x v="0"/>
  </r>
  <r>
    <x v="0"/>
  </r>
  <r>
    <x v="1"/>
  </r>
  <r>
    <x v="0"/>
  </r>
  <r>
    <x v="0"/>
  </r>
  <r>
    <x v="1"/>
  </r>
  <r>
    <x v="0"/>
  </r>
  <r>
    <x v="0"/>
  </r>
  <r>
    <x v="0"/>
  </r>
  <r>
    <x v="0"/>
  </r>
  <r>
    <x v="0"/>
  </r>
  <r>
    <x v="1"/>
  </r>
  <r>
    <x v="1"/>
  </r>
  <r>
    <x v="0"/>
  </r>
  <r>
    <x v="1"/>
  </r>
  <r>
    <x v="1"/>
  </r>
  <r>
    <x v="0"/>
  </r>
  <r>
    <x v="0"/>
  </r>
  <r>
    <x v="0"/>
  </r>
  <r>
    <x v="1"/>
  </r>
  <r>
    <x v="1"/>
  </r>
  <r>
    <x v="0"/>
  </r>
  <r>
    <x v="0"/>
  </r>
  <r>
    <x v="1"/>
  </r>
  <r>
    <x v="1"/>
  </r>
  <r>
    <x v="1"/>
  </r>
  <r>
    <x v="1"/>
  </r>
  <r>
    <x v="1"/>
  </r>
  <r>
    <x v="1"/>
  </r>
  <r>
    <x v="1"/>
  </r>
  <r>
    <x v="0"/>
  </r>
  <r>
    <x v="0"/>
  </r>
  <r>
    <x v="1"/>
  </r>
  <r>
    <x v="1"/>
  </r>
  <r>
    <x v="0"/>
  </r>
  <r>
    <x v="0"/>
  </r>
  <r>
    <x v="1"/>
  </r>
  <r>
    <x v="1"/>
  </r>
  <r>
    <x v="1"/>
  </r>
  <r>
    <x v="1"/>
  </r>
  <r>
    <x v="1"/>
  </r>
  <r>
    <x v="1"/>
  </r>
  <r>
    <x v="0"/>
  </r>
  <r>
    <x v="1"/>
  </r>
  <r>
    <x v="0"/>
  </r>
  <r>
    <x v="0"/>
  </r>
  <r>
    <x v="1"/>
  </r>
  <r>
    <x v="1"/>
  </r>
  <r>
    <x v="1"/>
  </r>
  <r>
    <x v="0"/>
  </r>
  <r>
    <x v="1"/>
  </r>
  <r>
    <x v="1"/>
  </r>
  <r>
    <x v="1"/>
  </r>
  <r>
    <x v="0"/>
  </r>
  <r>
    <x v="1"/>
  </r>
  <r>
    <x v="1"/>
  </r>
  <r>
    <x v="1"/>
  </r>
  <r>
    <x v="0"/>
  </r>
  <r>
    <x v="1"/>
  </r>
  <r>
    <x v="0"/>
  </r>
  <r>
    <x v="0"/>
  </r>
  <r>
    <x v="0"/>
  </r>
  <r>
    <x v="0"/>
  </r>
  <r>
    <x v="1"/>
  </r>
  <r>
    <x v="0"/>
  </r>
  <r>
    <x v="1"/>
  </r>
  <r>
    <x v="1"/>
  </r>
  <r>
    <x v="0"/>
  </r>
  <r>
    <x v="1"/>
  </r>
  <r>
    <x v="1"/>
  </r>
  <r>
    <x v="1"/>
  </r>
  <r>
    <x v="1"/>
  </r>
  <r>
    <x v="0"/>
  </r>
  <r>
    <x v="1"/>
  </r>
  <r>
    <x v="1"/>
  </r>
  <r>
    <x v="0"/>
  </r>
  <r>
    <x v="1"/>
  </r>
  <r>
    <x v="0"/>
  </r>
  <r>
    <x v="0"/>
  </r>
  <r>
    <x v="0"/>
  </r>
  <r>
    <x v="1"/>
  </r>
  <r>
    <x v="1"/>
  </r>
  <r>
    <x v="0"/>
  </r>
  <r>
    <x v="1"/>
  </r>
  <r>
    <x v="0"/>
  </r>
  <r>
    <x v="1"/>
  </r>
  <r>
    <x v="1"/>
  </r>
  <r>
    <x v="1"/>
  </r>
  <r>
    <x v="0"/>
  </r>
  <r>
    <x v="1"/>
  </r>
  <r>
    <x v="1"/>
  </r>
  <r>
    <x v="1"/>
  </r>
  <r>
    <x v="1"/>
  </r>
  <r>
    <x v="0"/>
  </r>
  <r>
    <x v="1"/>
  </r>
  <r>
    <x v="1"/>
  </r>
  <r>
    <x v="0"/>
  </r>
  <r>
    <x v="1"/>
  </r>
  <r>
    <x v="0"/>
  </r>
  <r>
    <x v="0"/>
  </r>
  <r>
    <x v="1"/>
  </r>
  <r>
    <x v="1"/>
  </r>
  <r>
    <x v="0"/>
  </r>
  <r>
    <x v="1"/>
  </r>
  <r>
    <x v="1"/>
  </r>
  <r>
    <x v="1"/>
  </r>
  <r>
    <x v="0"/>
  </r>
  <r>
    <x v="0"/>
  </r>
  <r>
    <x v="1"/>
  </r>
  <r>
    <x v="1"/>
  </r>
  <r>
    <x v="0"/>
  </r>
  <r>
    <x v="1"/>
  </r>
  <r>
    <x v="0"/>
  </r>
  <r>
    <x v="0"/>
  </r>
  <r>
    <x v="1"/>
  </r>
  <r>
    <x v="0"/>
  </r>
  <r>
    <x v="1"/>
  </r>
  <r>
    <x v="1"/>
  </r>
  <r>
    <x v="0"/>
  </r>
  <r>
    <x v="1"/>
  </r>
  <r>
    <x v="0"/>
  </r>
  <r>
    <x v="1"/>
  </r>
  <r>
    <x v="1"/>
  </r>
  <r>
    <x v="0"/>
  </r>
  <r>
    <x v="1"/>
  </r>
  <r>
    <x v="1"/>
  </r>
  <r>
    <x v="1"/>
  </r>
  <r>
    <x v="0"/>
  </r>
  <r>
    <x v="0"/>
  </r>
  <r>
    <x v="1"/>
  </r>
  <r>
    <x v="1"/>
  </r>
  <r>
    <x v="0"/>
  </r>
  <r>
    <x v="0"/>
  </r>
  <r>
    <x v="1"/>
  </r>
  <r>
    <x v="0"/>
  </r>
  <r>
    <x v="0"/>
  </r>
  <r>
    <x v="1"/>
  </r>
  <r>
    <x v="1"/>
  </r>
  <r>
    <x v="1"/>
  </r>
  <r>
    <x v="1"/>
  </r>
  <r>
    <x v="1"/>
  </r>
  <r>
    <x v="0"/>
  </r>
  <r>
    <x v="1"/>
  </r>
  <r>
    <x v="0"/>
  </r>
  <r>
    <x v="0"/>
  </r>
  <r>
    <x v="1"/>
  </r>
  <r>
    <x v="0"/>
  </r>
  <r>
    <x v="1"/>
  </r>
  <r>
    <x v="1"/>
  </r>
  <r>
    <x v="0"/>
  </r>
  <r>
    <x v="0"/>
  </r>
  <r>
    <x v="0"/>
  </r>
  <r>
    <x v="0"/>
  </r>
  <r>
    <x v="0"/>
  </r>
  <r>
    <x v="1"/>
  </r>
  <r>
    <x v="1"/>
  </r>
  <r>
    <x v="1"/>
  </r>
  <r>
    <x v="0"/>
  </r>
  <r>
    <x v="0"/>
  </r>
  <r>
    <x v="1"/>
  </r>
  <r>
    <x v="0"/>
  </r>
  <r>
    <x v="1"/>
  </r>
  <r>
    <x v="0"/>
  </r>
  <r>
    <x v="0"/>
  </r>
  <r>
    <x v="1"/>
  </r>
  <r>
    <x v="1"/>
  </r>
  <r>
    <x v="0"/>
  </r>
  <r>
    <x v="0"/>
  </r>
  <r>
    <x v="0"/>
  </r>
  <r>
    <x v="0"/>
  </r>
  <r>
    <x v="0"/>
  </r>
  <r>
    <x v="1"/>
  </r>
  <r>
    <x v="1"/>
  </r>
  <r>
    <x v="1"/>
  </r>
  <r>
    <x v="1"/>
  </r>
  <r>
    <x v="1"/>
  </r>
  <r>
    <x v="1"/>
  </r>
  <r>
    <x v="0"/>
  </r>
  <r>
    <x v="1"/>
  </r>
  <r>
    <x v="0"/>
  </r>
  <r>
    <x v="0"/>
  </r>
  <r>
    <x v="1"/>
  </r>
  <r>
    <x v="1"/>
  </r>
  <r>
    <x v="0"/>
  </r>
  <r>
    <x v="1"/>
  </r>
  <r>
    <x v="0"/>
  </r>
  <r>
    <x v="1"/>
  </r>
  <r>
    <x v="0"/>
  </r>
  <r>
    <x v="1"/>
  </r>
  <r>
    <x v="0"/>
  </r>
  <r>
    <x v="0"/>
  </r>
  <r>
    <x v="1"/>
  </r>
  <r>
    <x v="0"/>
  </r>
  <r>
    <x v="1"/>
  </r>
  <r>
    <x v="1"/>
  </r>
  <r>
    <x v="1"/>
  </r>
  <r>
    <x v="1"/>
  </r>
  <r>
    <x v="0"/>
  </r>
  <r>
    <x v="0"/>
  </r>
  <r>
    <x v="0"/>
  </r>
  <r>
    <x v="0"/>
  </r>
  <r>
    <x v="1"/>
  </r>
  <r>
    <x v="1"/>
  </r>
  <r>
    <x v="0"/>
  </r>
  <r>
    <x v="0"/>
  </r>
  <r>
    <x v="1"/>
  </r>
  <r>
    <x v="0"/>
  </r>
  <r>
    <x v="0"/>
  </r>
  <r>
    <x v="1"/>
  </r>
  <r>
    <x v="0"/>
  </r>
  <r>
    <x v="0"/>
  </r>
  <r>
    <x v="0"/>
  </r>
  <r>
    <x v="0"/>
  </r>
  <r>
    <x v="0"/>
  </r>
  <r>
    <x v="0"/>
  </r>
  <r>
    <x v="1"/>
  </r>
  <r>
    <x v="0"/>
  </r>
  <r>
    <x v="1"/>
  </r>
  <r>
    <x v="0"/>
  </r>
  <r>
    <x v="1"/>
  </r>
  <r>
    <x v="1"/>
  </r>
  <r>
    <x v="1"/>
  </r>
  <r>
    <x v="1"/>
  </r>
  <r>
    <x v="1"/>
  </r>
  <r>
    <x v="1"/>
  </r>
  <r>
    <x v="0"/>
  </r>
  <r>
    <x v="1"/>
  </r>
  <r>
    <x v="0"/>
  </r>
  <r>
    <x v="0"/>
  </r>
  <r>
    <x v="1"/>
  </r>
  <r>
    <x v="1"/>
  </r>
  <r>
    <x v="1"/>
  </r>
  <r>
    <x v="0"/>
  </r>
  <r>
    <x v="1"/>
  </r>
  <r>
    <x v="0"/>
  </r>
  <r>
    <x v="1"/>
  </r>
  <r>
    <x v="1"/>
  </r>
  <r>
    <x v="0"/>
  </r>
  <r>
    <x v="0"/>
  </r>
  <r>
    <x v="1"/>
  </r>
  <r>
    <x v="1"/>
  </r>
  <r>
    <x v="0"/>
  </r>
  <r>
    <x v="1"/>
  </r>
  <r>
    <x v="0"/>
  </r>
  <r>
    <x v="0"/>
  </r>
  <r>
    <x v="1"/>
  </r>
  <r>
    <x v="0"/>
  </r>
  <r>
    <x v="0"/>
  </r>
  <r>
    <x v="1"/>
  </r>
  <r>
    <x v="1"/>
  </r>
  <r>
    <x v="0"/>
  </r>
  <r>
    <x v="0"/>
  </r>
  <r>
    <x v="1"/>
  </r>
  <r>
    <x v="1"/>
  </r>
  <r>
    <x v="0"/>
  </r>
  <r>
    <x v="0"/>
  </r>
  <r>
    <x v="0"/>
  </r>
  <r>
    <x v="0"/>
  </r>
  <r>
    <x v="1"/>
  </r>
  <r>
    <x v="1"/>
  </r>
  <r>
    <x v="1"/>
  </r>
  <r>
    <x v="1"/>
  </r>
  <r>
    <x v="0"/>
  </r>
  <r>
    <x v="1"/>
  </r>
  <r>
    <x v="1"/>
  </r>
  <r>
    <x v="0"/>
  </r>
  <r>
    <x v="1"/>
  </r>
  <r>
    <x v="1"/>
  </r>
  <r>
    <x v="0"/>
  </r>
  <r>
    <x v="1"/>
  </r>
  <r>
    <x v="0"/>
  </r>
  <r>
    <x v="1"/>
  </r>
  <r>
    <x v="1"/>
  </r>
  <r>
    <x v="1"/>
  </r>
  <r>
    <x v="1"/>
  </r>
  <r>
    <x v="1"/>
  </r>
  <r>
    <x v="0"/>
  </r>
  <r>
    <x v="0"/>
  </r>
  <r>
    <x v="1"/>
  </r>
  <r>
    <x v="1"/>
  </r>
  <r>
    <x v="1"/>
  </r>
  <r>
    <x v="0"/>
  </r>
  <r>
    <x v="0"/>
  </r>
  <r>
    <x v="1"/>
  </r>
  <r>
    <x v="0"/>
  </r>
  <r>
    <x v="0"/>
  </r>
  <r>
    <x v="1"/>
  </r>
  <r>
    <x v="0"/>
  </r>
  <r>
    <x v="0"/>
  </r>
  <r>
    <x v="0"/>
  </r>
  <r>
    <x v="1"/>
  </r>
  <r>
    <x v="0"/>
  </r>
  <r>
    <x v="1"/>
  </r>
  <r>
    <x v="0"/>
  </r>
  <r>
    <x v="1"/>
  </r>
  <r>
    <x v="0"/>
  </r>
  <r>
    <x v="0"/>
  </r>
  <r>
    <x v="0"/>
  </r>
  <r>
    <x v="1"/>
  </r>
  <r>
    <x v="0"/>
  </r>
  <r>
    <x v="1"/>
  </r>
  <r>
    <x v="1"/>
  </r>
  <r>
    <x v="0"/>
  </r>
  <r>
    <x v="1"/>
  </r>
  <r>
    <x v="1"/>
  </r>
  <r>
    <x v="1"/>
  </r>
  <r>
    <x v="1"/>
  </r>
  <r>
    <x v="0"/>
  </r>
  <r>
    <x v="0"/>
  </r>
  <r>
    <x v="1"/>
  </r>
  <r>
    <x v="1"/>
  </r>
  <r>
    <x v="0"/>
  </r>
  <r>
    <x v="1"/>
  </r>
  <r>
    <x v="1"/>
  </r>
  <r>
    <x v="1"/>
  </r>
  <r>
    <x v="0"/>
  </r>
  <r>
    <x v="1"/>
  </r>
  <r>
    <x v="1"/>
  </r>
  <r>
    <x v="1"/>
  </r>
  <r>
    <x v="0"/>
  </r>
  <r>
    <x v="0"/>
  </r>
  <r>
    <x v="1"/>
  </r>
  <r>
    <x v="0"/>
  </r>
  <r>
    <x v="1"/>
  </r>
  <r>
    <x v="0"/>
  </r>
  <r>
    <x v="0"/>
  </r>
  <r>
    <x v="0"/>
  </r>
  <r>
    <x v="1"/>
  </r>
  <r>
    <x v="0"/>
  </r>
  <r>
    <x v="0"/>
  </r>
  <r>
    <x v="0"/>
  </r>
  <r>
    <x v="0"/>
  </r>
  <r>
    <x v="1"/>
  </r>
  <r>
    <x v="0"/>
  </r>
  <r>
    <x v="0"/>
  </r>
  <r>
    <x v="1"/>
  </r>
  <r>
    <x v="1"/>
  </r>
  <r>
    <x v="0"/>
  </r>
  <r>
    <x v="0"/>
  </r>
  <r>
    <x v="1"/>
  </r>
  <r>
    <x v="1"/>
  </r>
  <r>
    <x v="1"/>
  </r>
  <r>
    <x v="1"/>
  </r>
  <r>
    <x v="1"/>
  </r>
  <r>
    <x v="0"/>
  </r>
  <r>
    <x v="1"/>
  </r>
  <r>
    <x v="1"/>
  </r>
  <r>
    <x v="0"/>
  </r>
  <r>
    <x v="1"/>
  </r>
  <r>
    <x v="0"/>
  </r>
  <r>
    <x v="1"/>
  </r>
  <r>
    <x v="0"/>
  </r>
  <r>
    <x v="1"/>
  </r>
  <r>
    <x v="1"/>
  </r>
  <r>
    <x v="1"/>
  </r>
  <r>
    <x v="1"/>
  </r>
  <r>
    <x v="0"/>
  </r>
  <r>
    <x v="1"/>
  </r>
  <r>
    <x v="1"/>
  </r>
  <r>
    <x v="1"/>
  </r>
  <r>
    <x v="0"/>
  </r>
  <r>
    <x v="0"/>
  </r>
  <r>
    <x v="1"/>
  </r>
  <r>
    <x v="1"/>
  </r>
  <r>
    <x v="0"/>
  </r>
  <r>
    <x v="1"/>
  </r>
  <r>
    <x v="0"/>
  </r>
  <r>
    <x v="0"/>
  </r>
  <r>
    <x v="1"/>
  </r>
  <r>
    <x v="0"/>
  </r>
  <r>
    <x v="0"/>
  </r>
  <r>
    <x v="0"/>
  </r>
  <r>
    <x v="1"/>
  </r>
  <r>
    <x v="0"/>
  </r>
  <r>
    <x v="0"/>
  </r>
  <r>
    <x v="1"/>
  </r>
  <r>
    <x v="1"/>
  </r>
  <r>
    <x v="0"/>
  </r>
  <r>
    <x v="0"/>
  </r>
  <r>
    <x v="1"/>
  </r>
  <r>
    <x v="0"/>
  </r>
  <r>
    <x v="1"/>
  </r>
  <r>
    <x v="0"/>
  </r>
  <r>
    <x v="1"/>
  </r>
  <r>
    <x v="1"/>
  </r>
  <r>
    <x v="0"/>
  </r>
  <r>
    <x v="1"/>
  </r>
  <r>
    <x v="0"/>
  </r>
  <r>
    <x v="1"/>
  </r>
  <r>
    <x v="0"/>
  </r>
  <r>
    <x v="1"/>
  </r>
  <r>
    <x v="0"/>
  </r>
  <r>
    <x v="1"/>
  </r>
  <r>
    <x v="1"/>
  </r>
  <r>
    <x v="0"/>
  </r>
  <r>
    <x v="1"/>
  </r>
  <r>
    <x v="0"/>
  </r>
  <r>
    <x v="0"/>
  </r>
  <r>
    <x v="0"/>
  </r>
  <r>
    <x v="0"/>
  </r>
  <r>
    <x v="0"/>
  </r>
  <r>
    <x v="1"/>
  </r>
  <r>
    <x v="0"/>
  </r>
  <r>
    <x v="1"/>
  </r>
  <r>
    <x v="0"/>
  </r>
  <r>
    <x v="0"/>
  </r>
  <r>
    <x v="0"/>
  </r>
  <r>
    <x v="1"/>
  </r>
  <r>
    <x v="1"/>
  </r>
  <r>
    <x v="0"/>
  </r>
  <r>
    <x v="1"/>
  </r>
  <r>
    <x v="0"/>
  </r>
  <r>
    <x v="1"/>
  </r>
  <r>
    <x v="1"/>
  </r>
  <r>
    <x v="1"/>
  </r>
  <r>
    <x v="0"/>
  </r>
  <r>
    <x v="1"/>
  </r>
  <r>
    <x v="1"/>
  </r>
  <r>
    <x v="1"/>
  </r>
  <r>
    <x v="0"/>
  </r>
  <r>
    <x v="0"/>
  </r>
  <r>
    <x v="0"/>
  </r>
  <r>
    <x v="0"/>
  </r>
  <r>
    <x v="1"/>
  </r>
  <r>
    <x v="0"/>
  </r>
  <r>
    <x v="1"/>
  </r>
  <r>
    <x v="1"/>
  </r>
  <r>
    <x v="1"/>
  </r>
  <r>
    <x v="1"/>
  </r>
  <r>
    <x v="0"/>
  </r>
  <r>
    <x v="1"/>
  </r>
  <r>
    <x v="1"/>
  </r>
  <r>
    <x v="1"/>
  </r>
  <r>
    <x v="0"/>
  </r>
  <r>
    <x v="1"/>
  </r>
  <r>
    <x v="0"/>
  </r>
  <r>
    <x v="1"/>
  </r>
  <r>
    <x v="1"/>
  </r>
  <r>
    <x v="0"/>
  </r>
  <r>
    <x v="0"/>
  </r>
  <r>
    <x v="0"/>
  </r>
  <r>
    <x v="1"/>
  </r>
  <r>
    <x v="0"/>
  </r>
  <r>
    <x v="0"/>
  </r>
  <r>
    <x v="0"/>
  </r>
  <r>
    <x v="0"/>
  </r>
  <r>
    <x v="0"/>
  </r>
  <r>
    <x v="0"/>
  </r>
  <r>
    <x v="0"/>
  </r>
  <r>
    <x v="0"/>
  </r>
  <r>
    <x v="1"/>
  </r>
  <r>
    <x v="0"/>
  </r>
  <r>
    <x v="1"/>
  </r>
  <r>
    <x v="1"/>
  </r>
  <r>
    <x v="1"/>
  </r>
  <r>
    <x v="1"/>
  </r>
  <r>
    <x v="1"/>
  </r>
  <r>
    <x v="0"/>
  </r>
  <r>
    <x v="1"/>
  </r>
  <r>
    <x v="1"/>
  </r>
  <r>
    <x v="1"/>
  </r>
  <r>
    <x v="0"/>
  </r>
  <r>
    <x v="0"/>
  </r>
  <r>
    <x v="1"/>
  </r>
  <r>
    <x v="1"/>
  </r>
  <r>
    <x v="0"/>
  </r>
  <r>
    <x v="0"/>
  </r>
  <r>
    <x v="1"/>
  </r>
  <r>
    <x v="1"/>
  </r>
  <r>
    <x v="1"/>
  </r>
  <r>
    <x v="0"/>
  </r>
  <r>
    <x v="1"/>
  </r>
  <r>
    <x v="1"/>
  </r>
  <r>
    <x v="0"/>
  </r>
  <r>
    <x v="1"/>
  </r>
  <r>
    <x v="0"/>
  </r>
  <r>
    <x v="1"/>
  </r>
  <r>
    <x v="1"/>
  </r>
  <r>
    <x v="1"/>
  </r>
  <r>
    <x v="0"/>
  </r>
  <r>
    <x v="0"/>
  </r>
  <r>
    <x v="1"/>
  </r>
  <r>
    <x v="1"/>
  </r>
  <r>
    <x v="1"/>
  </r>
  <r>
    <x v="1"/>
  </r>
  <r>
    <x v="0"/>
  </r>
  <r>
    <x v="1"/>
  </r>
  <r>
    <x v="1"/>
  </r>
  <r>
    <x v="1"/>
  </r>
  <r>
    <x v="1"/>
  </r>
  <r>
    <x v="1"/>
  </r>
  <r>
    <x v="0"/>
  </r>
  <r>
    <x v="0"/>
  </r>
  <r>
    <x v="0"/>
  </r>
  <r>
    <x v="1"/>
  </r>
  <r>
    <x v="1"/>
  </r>
  <r>
    <x v="1"/>
  </r>
  <r>
    <x v="0"/>
  </r>
  <r>
    <x v="1"/>
  </r>
  <r>
    <x v="1"/>
  </r>
  <r>
    <x v="0"/>
  </r>
  <r>
    <x v="1"/>
  </r>
  <r>
    <x v="1"/>
  </r>
  <r>
    <x v="0"/>
  </r>
  <r>
    <x v="1"/>
  </r>
  <r>
    <x v="0"/>
  </r>
  <r>
    <x v="0"/>
  </r>
  <r>
    <x v="0"/>
  </r>
  <r>
    <x v="1"/>
  </r>
  <r>
    <x v="0"/>
  </r>
  <r>
    <x v="0"/>
  </r>
  <r>
    <x v="0"/>
  </r>
  <r>
    <x v="1"/>
  </r>
  <r>
    <x v="0"/>
  </r>
  <r>
    <x v="0"/>
  </r>
  <r>
    <x v="0"/>
  </r>
  <r>
    <x v="1"/>
  </r>
  <r>
    <x v="0"/>
  </r>
  <r>
    <x v="0"/>
  </r>
  <r>
    <x v="1"/>
  </r>
  <r>
    <x v="0"/>
  </r>
  <r>
    <x v="1"/>
  </r>
  <r>
    <x v="0"/>
  </r>
  <r>
    <x v="0"/>
  </r>
  <r>
    <x v="0"/>
  </r>
  <r>
    <x v="0"/>
  </r>
  <r>
    <x v="1"/>
  </r>
  <r>
    <x v="0"/>
  </r>
  <r>
    <x v="0"/>
  </r>
  <r>
    <x v="1"/>
  </r>
  <r>
    <x v="1"/>
  </r>
  <r>
    <x v="1"/>
  </r>
  <r>
    <x v="0"/>
  </r>
  <r>
    <x v="0"/>
  </r>
  <r>
    <x v="0"/>
  </r>
  <r>
    <x v="0"/>
  </r>
  <r>
    <x v="1"/>
  </r>
  <r>
    <x v="1"/>
  </r>
  <r>
    <x v="0"/>
  </r>
  <r>
    <x v="1"/>
  </r>
  <r>
    <x v="1"/>
  </r>
  <r>
    <x v="0"/>
  </r>
  <r>
    <x v="1"/>
  </r>
  <r>
    <x v="0"/>
  </r>
  <r>
    <x v="0"/>
  </r>
  <r>
    <x v="0"/>
  </r>
  <r>
    <x v="0"/>
  </r>
  <r>
    <x v="0"/>
  </r>
  <r>
    <x v="1"/>
  </r>
  <r>
    <x v="0"/>
  </r>
  <r>
    <x v="1"/>
  </r>
  <r>
    <x v="0"/>
  </r>
  <r>
    <x v="1"/>
  </r>
  <r>
    <x v="1"/>
  </r>
  <r>
    <x v="1"/>
  </r>
  <r>
    <x v="1"/>
  </r>
  <r>
    <x v="1"/>
  </r>
  <r>
    <x v="0"/>
  </r>
  <r>
    <x v="1"/>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0"/>
  </r>
  <r>
    <x v="2"/>
  </r>
  <r>
    <x v="3"/>
  </r>
  <r>
    <x v="4"/>
  </r>
  <r>
    <x v="5"/>
  </r>
  <r>
    <x v="6"/>
  </r>
  <r>
    <x v="4"/>
  </r>
  <r>
    <x v="7"/>
  </r>
  <r>
    <x v="8"/>
  </r>
  <r>
    <x v="9"/>
  </r>
  <r>
    <x v="10"/>
  </r>
  <r>
    <x v="11"/>
  </r>
  <r>
    <x v="12"/>
  </r>
  <r>
    <x v="13"/>
  </r>
  <r>
    <x v="14"/>
  </r>
  <r>
    <x v="9"/>
  </r>
  <r>
    <x v="13"/>
  </r>
  <r>
    <x v="9"/>
  </r>
  <r>
    <x v="1"/>
  </r>
  <r>
    <x v="15"/>
  </r>
  <r>
    <x v="16"/>
  </r>
  <r>
    <x v="17"/>
  </r>
  <r>
    <x v="16"/>
  </r>
  <r>
    <x v="11"/>
  </r>
  <r>
    <x v="18"/>
  </r>
  <r>
    <x v="4"/>
  </r>
  <r>
    <x v="3"/>
  </r>
  <r>
    <x v="6"/>
  </r>
  <r>
    <x v="2"/>
  </r>
  <r>
    <x v="18"/>
  </r>
  <r>
    <x v="1"/>
  </r>
  <r>
    <x v="0"/>
  </r>
  <r>
    <x v="6"/>
  </r>
  <r>
    <x v="13"/>
  </r>
  <r>
    <x v="8"/>
  </r>
  <r>
    <x v="19"/>
  </r>
  <r>
    <x v="18"/>
  </r>
  <r>
    <x v="1"/>
  </r>
  <r>
    <x v="20"/>
  </r>
  <r>
    <x v="21"/>
  </r>
  <r>
    <x v="22"/>
  </r>
  <r>
    <x v="23"/>
  </r>
  <r>
    <x v="22"/>
  </r>
  <r>
    <x v="15"/>
  </r>
  <r>
    <x v="7"/>
  </r>
  <r>
    <x v="2"/>
  </r>
  <r>
    <x v="16"/>
  </r>
  <r>
    <x v="24"/>
  </r>
  <r>
    <x v="4"/>
  </r>
  <r>
    <x v="18"/>
  </r>
  <r>
    <x v="19"/>
  </r>
  <r>
    <x v="1"/>
  </r>
  <r>
    <x v="0"/>
  </r>
  <r>
    <x v="3"/>
  </r>
  <r>
    <x v="13"/>
  </r>
  <r>
    <x v="25"/>
  </r>
  <r>
    <x v="26"/>
  </r>
  <r>
    <x v="21"/>
  </r>
  <r>
    <x v="12"/>
  </r>
  <r>
    <x v="7"/>
  </r>
  <r>
    <x v="19"/>
  </r>
  <r>
    <x v="27"/>
  </r>
  <r>
    <x v="28"/>
  </r>
  <r>
    <x v="18"/>
  </r>
  <r>
    <x v="10"/>
  </r>
  <r>
    <x v="3"/>
  </r>
  <r>
    <x v="12"/>
  </r>
  <r>
    <x v="29"/>
  </r>
  <r>
    <x v="14"/>
  </r>
  <r>
    <x v="6"/>
  </r>
  <r>
    <x v="24"/>
  </r>
  <r>
    <x v="11"/>
  </r>
  <r>
    <x v="18"/>
  </r>
  <r>
    <x v="29"/>
  </r>
  <r>
    <x v="30"/>
  </r>
  <r>
    <x v="15"/>
  </r>
  <r>
    <x v="19"/>
  </r>
  <r>
    <x v="1"/>
  </r>
  <r>
    <x v="10"/>
  </r>
  <r>
    <x v="15"/>
  </r>
  <r>
    <x v="18"/>
  </r>
  <r>
    <x v="10"/>
  </r>
  <r>
    <x v="17"/>
  </r>
  <r>
    <x v="31"/>
  </r>
  <r>
    <x v="32"/>
  </r>
  <r>
    <x v="33"/>
  </r>
  <r>
    <x v="17"/>
  </r>
  <r>
    <x v="34"/>
  </r>
  <r>
    <x v="4"/>
  </r>
  <r>
    <x v="13"/>
  </r>
  <r>
    <x v="18"/>
  </r>
  <r>
    <x v="6"/>
  </r>
  <r>
    <x v="0"/>
  </r>
  <r>
    <x v="12"/>
  </r>
  <r>
    <x v="1"/>
  </r>
  <r>
    <x v="6"/>
  </r>
  <r>
    <x v="32"/>
  </r>
  <r>
    <x v="10"/>
  </r>
  <r>
    <x v="20"/>
  </r>
  <r>
    <x v="4"/>
  </r>
  <r>
    <x v="8"/>
  </r>
  <r>
    <x v="18"/>
  </r>
  <r>
    <x v="35"/>
  </r>
  <r>
    <x v="17"/>
  </r>
  <r>
    <x v="15"/>
  </r>
  <r>
    <x v="18"/>
  </r>
  <r>
    <x v="19"/>
  </r>
  <r>
    <x v="12"/>
  </r>
  <r>
    <x v="33"/>
  </r>
  <r>
    <x v="2"/>
  </r>
  <r>
    <x v="0"/>
  </r>
  <r>
    <x v="18"/>
  </r>
  <r>
    <x v="34"/>
  </r>
  <r>
    <x v="33"/>
  </r>
  <r>
    <x v="24"/>
  </r>
  <r>
    <x v="1"/>
  </r>
  <r>
    <x v="8"/>
  </r>
  <r>
    <x v="10"/>
  </r>
  <r>
    <x v="10"/>
  </r>
  <r>
    <x v="2"/>
  </r>
  <r>
    <x v="2"/>
  </r>
  <r>
    <x v="36"/>
  </r>
  <r>
    <x v="34"/>
  </r>
  <r>
    <x v="0"/>
  </r>
  <r>
    <x v="37"/>
  </r>
  <r>
    <x v="27"/>
  </r>
  <r>
    <x v="1"/>
  </r>
  <r>
    <x v="9"/>
  </r>
  <r>
    <x v="10"/>
  </r>
  <r>
    <x v="19"/>
  </r>
  <r>
    <x v="16"/>
  </r>
  <r>
    <x v="11"/>
  </r>
  <r>
    <x v="2"/>
  </r>
  <r>
    <x v="5"/>
  </r>
  <r>
    <x v="10"/>
  </r>
  <r>
    <x v="20"/>
  </r>
  <r>
    <x v="36"/>
  </r>
  <r>
    <x v="12"/>
  </r>
  <r>
    <x v="4"/>
  </r>
  <r>
    <x v="10"/>
  </r>
  <r>
    <x v="3"/>
  </r>
  <r>
    <x v="37"/>
  </r>
  <r>
    <x v="8"/>
  </r>
  <r>
    <x v="29"/>
  </r>
  <r>
    <x v="6"/>
  </r>
  <r>
    <x v="24"/>
  </r>
  <r>
    <x v="4"/>
  </r>
  <r>
    <x v="15"/>
  </r>
  <r>
    <x v="15"/>
  </r>
  <r>
    <x v="36"/>
  </r>
  <r>
    <x v="0"/>
  </r>
  <r>
    <x v="24"/>
  </r>
  <r>
    <x v="3"/>
  </r>
  <r>
    <x v="38"/>
  </r>
  <r>
    <x v="19"/>
  </r>
  <r>
    <x v="34"/>
  </r>
  <r>
    <x v="39"/>
  </r>
  <r>
    <x v="19"/>
  </r>
  <r>
    <x v="32"/>
  </r>
  <r>
    <x v="33"/>
  </r>
  <r>
    <x v="23"/>
  </r>
  <r>
    <x v="18"/>
  </r>
  <r>
    <x v="6"/>
  </r>
  <r>
    <x v="8"/>
  </r>
  <r>
    <x v="9"/>
  </r>
  <r>
    <x v="1"/>
  </r>
  <r>
    <x v="2"/>
  </r>
  <r>
    <x v="9"/>
  </r>
  <r>
    <x v="6"/>
  </r>
  <r>
    <x v="7"/>
  </r>
  <r>
    <x v="4"/>
  </r>
  <r>
    <x v="33"/>
  </r>
  <r>
    <x v="20"/>
  </r>
  <r>
    <x v="12"/>
  </r>
  <r>
    <x v="33"/>
  </r>
  <r>
    <x v="18"/>
  </r>
  <r>
    <x v="20"/>
  </r>
  <r>
    <x v="30"/>
  </r>
  <r>
    <x v="13"/>
  </r>
  <r>
    <x v="35"/>
  </r>
  <r>
    <x v="13"/>
  </r>
  <r>
    <x v="0"/>
  </r>
  <r>
    <x v="5"/>
  </r>
  <r>
    <x v="15"/>
  </r>
  <r>
    <x v="2"/>
  </r>
  <r>
    <x v="24"/>
  </r>
  <r>
    <x v="33"/>
  </r>
  <r>
    <x v="10"/>
  </r>
  <r>
    <x v="1"/>
  </r>
  <r>
    <x v="18"/>
  </r>
  <r>
    <x v="20"/>
  </r>
  <r>
    <x v="15"/>
  </r>
  <r>
    <x v="6"/>
  </r>
  <r>
    <x v="12"/>
  </r>
  <r>
    <x v="15"/>
  </r>
  <r>
    <x v="24"/>
  </r>
  <r>
    <x v="38"/>
  </r>
  <r>
    <x v="12"/>
  </r>
  <r>
    <x v="33"/>
  </r>
  <r>
    <x v="0"/>
  </r>
  <r>
    <x v="5"/>
  </r>
  <r>
    <x v="16"/>
  </r>
  <r>
    <x v="19"/>
  </r>
  <r>
    <x v="24"/>
  </r>
  <r>
    <x v="1"/>
  </r>
  <r>
    <x v="10"/>
  </r>
  <r>
    <x v="13"/>
  </r>
  <r>
    <x v="13"/>
  </r>
  <r>
    <x v="19"/>
  </r>
  <r>
    <x v="8"/>
  </r>
  <r>
    <x v="1"/>
  </r>
  <r>
    <x v="10"/>
  </r>
  <r>
    <x v="28"/>
  </r>
  <r>
    <x v="40"/>
  </r>
  <r>
    <x v="17"/>
  </r>
  <r>
    <x v="19"/>
  </r>
  <r>
    <x v="3"/>
  </r>
  <r>
    <x v="41"/>
  </r>
  <r>
    <x v="8"/>
  </r>
  <r>
    <x v="33"/>
  </r>
  <r>
    <x v="0"/>
  </r>
  <r>
    <x v="19"/>
  </r>
  <r>
    <x v="13"/>
  </r>
  <r>
    <x v="24"/>
  </r>
  <r>
    <x v="33"/>
  </r>
  <r>
    <x v="2"/>
  </r>
  <r>
    <x v="5"/>
  </r>
  <r>
    <x v="6"/>
  </r>
  <r>
    <x v="42"/>
  </r>
  <r>
    <x v="20"/>
  </r>
  <r>
    <x v="24"/>
  </r>
  <r>
    <x v="43"/>
  </r>
  <r>
    <x v="44"/>
  </r>
  <r>
    <x v="0"/>
  </r>
  <r>
    <x v="6"/>
  </r>
  <r>
    <x v="3"/>
  </r>
  <r>
    <x v="17"/>
  </r>
  <r>
    <x v="34"/>
  </r>
  <r>
    <x v="16"/>
  </r>
  <r>
    <x v="2"/>
  </r>
  <r>
    <x v="24"/>
  </r>
  <r>
    <x v="44"/>
  </r>
  <r>
    <x v="10"/>
  </r>
  <r>
    <x v="20"/>
  </r>
  <r>
    <x v="28"/>
  </r>
  <r>
    <x v="28"/>
  </r>
  <r>
    <x v="9"/>
  </r>
  <r>
    <x v="41"/>
  </r>
  <r>
    <x v="18"/>
  </r>
  <r>
    <x v="10"/>
  </r>
  <r>
    <x v="45"/>
  </r>
  <r>
    <x v="24"/>
  </r>
  <r>
    <x v="34"/>
  </r>
  <r>
    <x v="1"/>
  </r>
  <r>
    <x v="10"/>
  </r>
  <r>
    <x v="10"/>
  </r>
  <r>
    <x v="33"/>
  </r>
  <r>
    <x v="16"/>
  </r>
  <r>
    <x v="0"/>
  </r>
  <r>
    <x v="36"/>
  </r>
  <r>
    <x v="15"/>
  </r>
  <r>
    <x v="28"/>
  </r>
  <r>
    <x v="8"/>
  </r>
  <r>
    <x v="18"/>
  </r>
  <r>
    <x v="10"/>
  </r>
  <r>
    <x v="18"/>
  </r>
  <r>
    <x v="2"/>
  </r>
  <r>
    <x v="12"/>
  </r>
  <r>
    <x v="1"/>
  </r>
  <r>
    <x v="10"/>
  </r>
  <r>
    <x v="10"/>
  </r>
  <r>
    <x v="33"/>
  </r>
  <r>
    <x v="34"/>
  </r>
  <r>
    <x v="24"/>
  </r>
  <r>
    <x v="46"/>
  </r>
  <r>
    <x v="47"/>
  </r>
  <r>
    <x v="12"/>
  </r>
  <r>
    <x v="17"/>
  </r>
  <r>
    <x v="2"/>
  </r>
  <r>
    <x v="6"/>
  </r>
  <r>
    <x v="12"/>
  </r>
  <r>
    <x v="0"/>
  </r>
  <r>
    <x v="32"/>
  </r>
  <r>
    <x v="20"/>
  </r>
  <r>
    <x v="6"/>
  </r>
  <r>
    <x v="15"/>
  </r>
  <r>
    <x v="28"/>
  </r>
  <r>
    <x v="10"/>
  </r>
  <r>
    <x v="0"/>
  </r>
  <r>
    <x v="1"/>
  </r>
  <r>
    <x v="7"/>
  </r>
  <r>
    <x v="10"/>
  </r>
  <r>
    <x v="16"/>
  </r>
  <r>
    <x v="11"/>
  </r>
  <r>
    <x v="8"/>
  </r>
  <r>
    <x v="4"/>
  </r>
  <r>
    <x v="14"/>
  </r>
  <r>
    <x v="19"/>
  </r>
  <r>
    <x v="8"/>
  </r>
  <r>
    <x v="18"/>
  </r>
  <r>
    <x v="12"/>
  </r>
  <r>
    <x v="19"/>
  </r>
  <r>
    <x v="19"/>
  </r>
  <r>
    <x v="8"/>
  </r>
  <r>
    <x v="3"/>
  </r>
  <r>
    <x v="12"/>
  </r>
  <r>
    <x v="5"/>
  </r>
  <r>
    <x v="8"/>
  </r>
  <r>
    <x v="48"/>
  </r>
  <r>
    <x v="33"/>
  </r>
  <r>
    <x v="16"/>
  </r>
  <r>
    <x v="49"/>
  </r>
  <r>
    <x v="18"/>
  </r>
  <r>
    <x v="24"/>
  </r>
  <r>
    <x v="23"/>
  </r>
  <r>
    <x v="0"/>
  </r>
  <r>
    <x v="32"/>
  </r>
  <r>
    <x v="9"/>
  </r>
  <r>
    <x v="38"/>
  </r>
  <r>
    <x v="33"/>
  </r>
  <r>
    <x v="20"/>
  </r>
  <r>
    <x v="8"/>
  </r>
  <r>
    <x v="33"/>
  </r>
  <r>
    <x v="12"/>
  </r>
  <r>
    <x v="12"/>
  </r>
  <r>
    <x v="17"/>
  </r>
  <r>
    <x v="12"/>
  </r>
  <r>
    <x v="28"/>
  </r>
  <r>
    <x v="5"/>
  </r>
  <r>
    <x v="20"/>
  </r>
  <r>
    <x v="4"/>
  </r>
  <r>
    <x v="33"/>
  </r>
  <r>
    <x v="24"/>
  </r>
  <r>
    <x v="6"/>
  </r>
  <r>
    <x v="15"/>
  </r>
  <r>
    <x v="19"/>
  </r>
  <r>
    <x v="2"/>
  </r>
  <r>
    <x v="2"/>
  </r>
  <r>
    <x v="20"/>
  </r>
  <r>
    <x v="8"/>
  </r>
  <r>
    <x v="40"/>
  </r>
  <r>
    <x v="32"/>
  </r>
  <r>
    <x v="11"/>
  </r>
  <r>
    <x v="3"/>
  </r>
  <r>
    <x v="10"/>
  </r>
  <r>
    <x v="49"/>
  </r>
  <r>
    <x v="15"/>
  </r>
  <r>
    <x v="2"/>
  </r>
  <r>
    <x v="15"/>
  </r>
  <r>
    <x v="2"/>
  </r>
  <r>
    <x v="15"/>
  </r>
  <r>
    <x v="11"/>
  </r>
  <r>
    <x v="13"/>
  </r>
  <r>
    <x v="33"/>
  </r>
  <r>
    <x v="38"/>
  </r>
  <r>
    <x v="10"/>
  </r>
  <r>
    <x v="1"/>
  </r>
  <r>
    <x v="14"/>
  </r>
  <r>
    <x v="34"/>
  </r>
  <r>
    <x v="13"/>
  </r>
  <r>
    <x v="5"/>
  </r>
  <r>
    <x v="6"/>
  </r>
  <r>
    <x v="50"/>
  </r>
  <r>
    <x v="19"/>
  </r>
  <r>
    <x v="0"/>
  </r>
  <r>
    <x v="12"/>
  </r>
  <r>
    <x v="10"/>
  </r>
  <r>
    <x v="6"/>
  </r>
  <r>
    <x v="0"/>
  </r>
  <r>
    <x v="31"/>
  </r>
  <r>
    <x v="8"/>
  </r>
  <r>
    <x v="8"/>
  </r>
  <r>
    <x v="12"/>
  </r>
  <r>
    <x v="2"/>
  </r>
  <r>
    <x v="13"/>
  </r>
  <r>
    <x v="12"/>
  </r>
  <r>
    <x v="33"/>
  </r>
  <r>
    <x v="2"/>
  </r>
  <r>
    <x v="5"/>
  </r>
  <r>
    <x v="18"/>
  </r>
  <r>
    <x v="33"/>
  </r>
  <r>
    <x v="34"/>
  </r>
  <r>
    <x v="4"/>
  </r>
  <r>
    <x v="26"/>
  </r>
  <r>
    <x v="17"/>
  </r>
  <r>
    <x v="46"/>
  </r>
  <r>
    <x v="13"/>
  </r>
  <r>
    <x v="29"/>
  </r>
  <r>
    <x v="6"/>
  </r>
  <r>
    <x v="16"/>
  </r>
  <r>
    <x v="17"/>
  </r>
  <r>
    <x v="16"/>
  </r>
  <r>
    <x v="9"/>
  </r>
  <r>
    <x v="24"/>
  </r>
  <r>
    <x v="19"/>
  </r>
  <r>
    <x v="15"/>
  </r>
  <r>
    <x v="2"/>
  </r>
  <r>
    <x v="26"/>
  </r>
  <r>
    <x v="37"/>
  </r>
  <r>
    <x v="16"/>
  </r>
  <r>
    <x v="37"/>
  </r>
  <r>
    <x v="18"/>
  </r>
  <r>
    <x v="51"/>
  </r>
  <r>
    <x v="18"/>
  </r>
  <r>
    <x v="23"/>
  </r>
  <r>
    <x v="24"/>
  </r>
  <r>
    <x v="24"/>
  </r>
  <r>
    <x v="1"/>
  </r>
  <r>
    <x v="51"/>
  </r>
  <r>
    <x v="16"/>
  </r>
  <r>
    <x v="8"/>
  </r>
  <r>
    <x v="1"/>
  </r>
  <r>
    <x v="12"/>
  </r>
  <r>
    <x v="28"/>
  </r>
  <r>
    <x v="22"/>
  </r>
  <r>
    <x v="2"/>
  </r>
  <r>
    <x v="17"/>
  </r>
  <r>
    <x v="34"/>
  </r>
  <r>
    <x v="52"/>
  </r>
  <r>
    <x v="16"/>
  </r>
  <r>
    <x v="20"/>
  </r>
  <r>
    <x v="12"/>
  </r>
  <r>
    <x v="2"/>
  </r>
  <r>
    <x v="28"/>
  </r>
  <r>
    <x v="2"/>
  </r>
  <r>
    <x v="13"/>
  </r>
  <r>
    <x v="20"/>
  </r>
  <r>
    <x v="20"/>
  </r>
  <r>
    <x v="38"/>
  </r>
  <r>
    <x v="1"/>
  </r>
  <r>
    <x v="19"/>
  </r>
  <r>
    <x v="24"/>
  </r>
  <r>
    <x v="19"/>
  </r>
  <r>
    <x v="21"/>
  </r>
  <r>
    <x v="33"/>
  </r>
  <r>
    <x v="12"/>
  </r>
  <r>
    <x v="16"/>
  </r>
  <r>
    <x v="0"/>
  </r>
  <r>
    <x v="12"/>
  </r>
  <r>
    <x v="8"/>
  </r>
  <r>
    <x v="10"/>
  </r>
  <r>
    <x v="17"/>
  </r>
  <r>
    <x v="40"/>
  </r>
  <r>
    <x v="28"/>
  </r>
  <r>
    <x v="24"/>
  </r>
  <r>
    <x v="20"/>
  </r>
  <r>
    <x v="16"/>
  </r>
  <r>
    <x v="40"/>
  </r>
  <r>
    <x v="16"/>
  </r>
  <r>
    <x v="20"/>
  </r>
  <r>
    <x v="8"/>
  </r>
  <r>
    <x v="4"/>
  </r>
  <r>
    <x v="2"/>
  </r>
  <r>
    <x v="18"/>
  </r>
  <r>
    <x v="19"/>
  </r>
  <r>
    <x v="16"/>
  </r>
  <r>
    <x v="3"/>
  </r>
  <r>
    <x v="24"/>
  </r>
  <r>
    <x v="6"/>
  </r>
  <r>
    <x v="2"/>
  </r>
  <r>
    <x v="11"/>
  </r>
  <r>
    <x v="15"/>
  </r>
  <r>
    <x v="28"/>
  </r>
  <r>
    <x v="19"/>
  </r>
  <r>
    <x v="15"/>
  </r>
  <r>
    <x v="16"/>
  </r>
  <r>
    <x v="12"/>
  </r>
  <r>
    <x v="12"/>
  </r>
  <r>
    <x v="7"/>
  </r>
  <r>
    <x v="24"/>
  </r>
  <r>
    <x v="28"/>
  </r>
  <r>
    <x v="34"/>
  </r>
  <r>
    <x v="19"/>
  </r>
  <r>
    <x v="17"/>
  </r>
  <r>
    <x v="8"/>
  </r>
  <r>
    <x v="20"/>
  </r>
  <r>
    <x v="16"/>
  </r>
  <r>
    <x v="6"/>
  </r>
  <r>
    <x v="10"/>
  </r>
  <r>
    <x v="51"/>
  </r>
  <r>
    <x v="24"/>
  </r>
  <r>
    <x v="24"/>
  </r>
  <r>
    <x v="22"/>
  </r>
  <r>
    <x v="12"/>
  </r>
  <r>
    <x v="24"/>
  </r>
  <r>
    <x v="2"/>
  </r>
  <r>
    <x v="33"/>
  </r>
  <r>
    <x v="30"/>
  </r>
  <r>
    <x v="6"/>
  </r>
  <r>
    <x v="1"/>
  </r>
  <r>
    <x v="16"/>
  </r>
  <r>
    <x v="40"/>
  </r>
  <r>
    <x v="16"/>
  </r>
  <r>
    <x v="18"/>
  </r>
  <r>
    <x v="15"/>
  </r>
  <r>
    <x v="20"/>
  </r>
  <r>
    <x v="28"/>
  </r>
  <r>
    <x v="14"/>
  </r>
  <r>
    <x v="15"/>
  </r>
  <r>
    <x v="41"/>
  </r>
  <r>
    <x v="52"/>
  </r>
  <r>
    <x v="4"/>
  </r>
  <r>
    <x v="1"/>
  </r>
  <r>
    <x v="8"/>
  </r>
  <r>
    <x v="33"/>
  </r>
  <r>
    <x v="20"/>
  </r>
  <r>
    <x v="32"/>
  </r>
  <r>
    <x v="24"/>
  </r>
  <r>
    <x v="8"/>
  </r>
  <r>
    <x v="16"/>
  </r>
  <r>
    <x v="10"/>
  </r>
  <r>
    <x v="10"/>
  </r>
  <r>
    <x v="21"/>
  </r>
  <r>
    <x v="16"/>
  </r>
  <r>
    <x v="27"/>
  </r>
  <r>
    <x v="24"/>
  </r>
  <r>
    <x v="36"/>
  </r>
  <r>
    <x v="14"/>
  </r>
  <r>
    <x v="12"/>
  </r>
  <r>
    <x v="27"/>
  </r>
  <r>
    <x v="24"/>
  </r>
  <r>
    <x v="15"/>
  </r>
  <r>
    <x v="36"/>
  </r>
  <r>
    <x v="8"/>
  </r>
  <r>
    <x v="3"/>
  </r>
  <r>
    <x v="28"/>
  </r>
  <r>
    <x v="36"/>
  </r>
  <r>
    <x v="33"/>
  </r>
  <r>
    <x v="38"/>
  </r>
  <r>
    <x v="28"/>
  </r>
  <r>
    <x v="15"/>
  </r>
  <r>
    <x v="12"/>
  </r>
  <r>
    <x v="20"/>
  </r>
  <r>
    <x v="49"/>
  </r>
  <r>
    <x v="12"/>
  </r>
  <r>
    <x v="10"/>
  </r>
  <r>
    <x v="46"/>
  </r>
  <r>
    <x v="34"/>
  </r>
  <r>
    <x v="24"/>
  </r>
  <r>
    <x v="28"/>
  </r>
  <r>
    <x v="0"/>
  </r>
  <r>
    <x v="21"/>
  </r>
  <r>
    <x v="23"/>
  </r>
  <r>
    <x v="4"/>
  </r>
  <r>
    <x v="16"/>
  </r>
  <r>
    <x v="33"/>
  </r>
  <r>
    <x v="23"/>
  </r>
  <r>
    <x v="9"/>
  </r>
  <r>
    <x v="18"/>
  </r>
  <r>
    <x v="40"/>
  </r>
  <r>
    <x v="11"/>
  </r>
  <r>
    <x v="10"/>
  </r>
  <r>
    <x v="19"/>
  </r>
  <r>
    <x v="21"/>
  </r>
  <r>
    <x v="20"/>
  </r>
  <r>
    <x v="1"/>
  </r>
  <r>
    <x v="47"/>
  </r>
  <r>
    <x v="53"/>
  </r>
  <r>
    <x v="6"/>
  </r>
  <r>
    <x v="22"/>
  </r>
  <r>
    <x v="18"/>
  </r>
  <r>
    <x v="17"/>
  </r>
  <r>
    <x v="16"/>
  </r>
  <r>
    <x v="18"/>
  </r>
  <r>
    <x v="41"/>
  </r>
  <r>
    <x v="54"/>
  </r>
  <r>
    <x v="8"/>
  </r>
  <r>
    <x v="8"/>
  </r>
  <r>
    <x v="4"/>
  </r>
  <r>
    <x v="13"/>
  </r>
  <r>
    <x v="12"/>
  </r>
  <r>
    <x v="23"/>
  </r>
  <r>
    <x v="20"/>
  </r>
  <r>
    <x v="7"/>
  </r>
  <r>
    <x v="15"/>
  </r>
  <r>
    <x v="33"/>
  </r>
  <r>
    <x v="1"/>
  </r>
  <r>
    <x v="2"/>
  </r>
  <r>
    <x v="18"/>
  </r>
  <r>
    <x v="19"/>
  </r>
  <r>
    <x v="38"/>
  </r>
  <r>
    <x v="33"/>
  </r>
  <r>
    <x v="21"/>
  </r>
  <r>
    <x v="21"/>
  </r>
  <r>
    <x v="47"/>
  </r>
  <r>
    <x v="4"/>
  </r>
  <r>
    <x v="18"/>
  </r>
  <r>
    <x v="40"/>
  </r>
  <r>
    <x v="16"/>
  </r>
  <r>
    <x v="16"/>
  </r>
  <r>
    <x v="10"/>
  </r>
  <r>
    <x v="15"/>
  </r>
  <r>
    <x v="28"/>
  </r>
  <r>
    <x v="1"/>
  </r>
  <r>
    <x v="3"/>
  </r>
  <r>
    <x v="2"/>
  </r>
  <r>
    <x v="38"/>
  </r>
  <r>
    <x v="10"/>
  </r>
  <r>
    <x v="3"/>
  </r>
  <r>
    <x v="28"/>
  </r>
  <r>
    <x v="42"/>
  </r>
  <r>
    <x v="33"/>
  </r>
  <r>
    <x v="24"/>
  </r>
  <r>
    <x v="6"/>
  </r>
  <r>
    <x v="47"/>
  </r>
  <r>
    <x v="34"/>
  </r>
  <r>
    <x v="12"/>
  </r>
  <r>
    <x v="21"/>
  </r>
  <r>
    <x v="33"/>
  </r>
  <r>
    <x v="7"/>
  </r>
  <r>
    <x v="55"/>
  </r>
  <r>
    <x v="16"/>
  </r>
  <r>
    <x v="28"/>
  </r>
  <r>
    <x v="8"/>
  </r>
  <r>
    <x v="2"/>
  </r>
  <r>
    <x v="46"/>
  </r>
  <r>
    <x v="0"/>
  </r>
  <r>
    <x v="24"/>
  </r>
  <r>
    <x v="12"/>
  </r>
  <r>
    <x v="20"/>
  </r>
  <r>
    <x v="47"/>
  </r>
  <r>
    <x v="18"/>
  </r>
  <r>
    <x v="43"/>
  </r>
  <r>
    <x v="12"/>
  </r>
  <r>
    <x v="6"/>
  </r>
  <r>
    <x v="23"/>
  </r>
  <r>
    <x v="40"/>
  </r>
  <r>
    <x v="43"/>
  </r>
  <r>
    <x v="22"/>
  </r>
  <r>
    <x v="41"/>
  </r>
  <r>
    <x v="43"/>
  </r>
  <r>
    <x v="4"/>
  </r>
  <r>
    <x v="8"/>
  </r>
  <r>
    <x v="43"/>
  </r>
  <r>
    <x v="43"/>
  </r>
  <r>
    <x v="36"/>
  </r>
  <r>
    <x v="3"/>
  </r>
  <r>
    <x v="18"/>
  </r>
  <r>
    <x v="36"/>
  </r>
  <r>
    <x v="6"/>
  </r>
  <r>
    <x v="7"/>
  </r>
  <r>
    <x v="2"/>
  </r>
  <r>
    <x v="2"/>
  </r>
  <r>
    <x v="10"/>
  </r>
  <r>
    <x v="33"/>
  </r>
  <r>
    <x v="16"/>
  </r>
  <r>
    <x v="18"/>
  </r>
  <r>
    <x v="16"/>
  </r>
  <r>
    <x v="23"/>
  </r>
  <r>
    <x v="37"/>
  </r>
  <r>
    <x v="0"/>
  </r>
  <r>
    <x v="36"/>
  </r>
  <r>
    <x v="8"/>
  </r>
  <r>
    <x v="11"/>
  </r>
  <r>
    <x v="11"/>
  </r>
  <r>
    <x v="41"/>
  </r>
  <r>
    <x v="55"/>
  </r>
  <r>
    <x v="33"/>
  </r>
  <r>
    <x v="1"/>
  </r>
  <r>
    <x v="38"/>
  </r>
  <r>
    <x v="8"/>
  </r>
  <r>
    <x v="17"/>
  </r>
  <r>
    <x v="1"/>
  </r>
  <r>
    <x v="19"/>
  </r>
  <r>
    <x v="8"/>
  </r>
  <r>
    <x v="6"/>
  </r>
  <r>
    <x v="17"/>
  </r>
  <r>
    <x v="0"/>
  </r>
  <r>
    <x v="36"/>
  </r>
  <r>
    <x v="0"/>
  </r>
  <r>
    <x v="28"/>
  </r>
  <r>
    <x v="43"/>
  </r>
  <r>
    <x v="12"/>
  </r>
  <r>
    <x v="2"/>
  </r>
  <r>
    <x v="43"/>
  </r>
  <r>
    <x v="13"/>
  </r>
  <r>
    <x v="43"/>
  </r>
  <r>
    <x v="43"/>
  </r>
  <r>
    <x v="30"/>
  </r>
  <r>
    <x v="14"/>
  </r>
  <r>
    <x v="1"/>
  </r>
  <r>
    <x v="20"/>
  </r>
  <r>
    <x v="9"/>
  </r>
  <r>
    <x v="0"/>
  </r>
  <r>
    <x v="8"/>
  </r>
  <r>
    <x v="13"/>
  </r>
  <r>
    <x v="21"/>
  </r>
  <r>
    <x v="18"/>
  </r>
  <r>
    <x v="7"/>
  </r>
  <r>
    <x v="3"/>
  </r>
  <r>
    <x v="18"/>
  </r>
  <r>
    <x v="10"/>
  </r>
  <r>
    <x v="13"/>
  </r>
  <r>
    <x v="38"/>
  </r>
  <r>
    <x v="46"/>
  </r>
  <r>
    <x v="38"/>
  </r>
  <r>
    <x v="18"/>
  </r>
  <r>
    <x v="19"/>
  </r>
  <r>
    <x v="15"/>
  </r>
  <r>
    <x v="33"/>
  </r>
  <r>
    <x v="43"/>
  </r>
  <r>
    <x v="18"/>
  </r>
  <r>
    <x v="18"/>
  </r>
  <r>
    <x v="20"/>
  </r>
  <r>
    <x v="12"/>
  </r>
  <r>
    <x v="0"/>
  </r>
  <r>
    <x v="12"/>
  </r>
  <r>
    <x v="10"/>
  </r>
  <r>
    <x v="36"/>
  </r>
  <r>
    <x v="12"/>
  </r>
  <r>
    <x v="16"/>
  </r>
  <r>
    <x v="1"/>
  </r>
  <r>
    <x v="43"/>
  </r>
  <r>
    <x v="10"/>
  </r>
  <r>
    <x v="24"/>
  </r>
  <r>
    <x v="0"/>
  </r>
  <r>
    <x v="13"/>
  </r>
  <r>
    <x v="3"/>
  </r>
  <r>
    <x v="27"/>
  </r>
  <r>
    <x v="0"/>
  </r>
  <r>
    <x v="51"/>
  </r>
  <r>
    <x v="16"/>
  </r>
  <r>
    <x v="18"/>
  </r>
  <r>
    <x v="0"/>
  </r>
  <r>
    <x v="24"/>
  </r>
  <r>
    <x v="11"/>
  </r>
  <r>
    <x v="20"/>
  </r>
  <r>
    <x v="38"/>
  </r>
  <r>
    <x v="9"/>
  </r>
  <r>
    <x v="11"/>
  </r>
  <r>
    <x v="8"/>
  </r>
  <r>
    <x v="3"/>
  </r>
  <r>
    <x v="52"/>
  </r>
  <r>
    <x v="40"/>
  </r>
  <r>
    <x v="44"/>
  </r>
  <r>
    <x v="18"/>
  </r>
  <r>
    <x v="17"/>
  </r>
  <r>
    <x v="34"/>
  </r>
  <r>
    <x v="9"/>
  </r>
  <r>
    <x v="9"/>
  </r>
  <r>
    <x v="6"/>
  </r>
  <r>
    <x v="23"/>
  </r>
  <r>
    <x v="52"/>
  </r>
  <r>
    <x v="20"/>
  </r>
  <r>
    <x v="56"/>
  </r>
  <r>
    <x v="17"/>
  </r>
  <r>
    <x v="16"/>
  </r>
  <r>
    <x v="17"/>
  </r>
  <r>
    <x v="1"/>
  </r>
  <r>
    <x v="40"/>
  </r>
  <r>
    <x v="12"/>
  </r>
  <r>
    <x v="24"/>
  </r>
  <r>
    <x v="2"/>
  </r>
  <r>
    <x v="8"/>
  </r>
  <r>
    <x v="18"/>
  </r>
  <r>
    <x v="34"/>
  </r>
  <r>
    <x v="24"/>
  </r>
  <r>
    <x v="14"/>
  </r>
  <r>
    <x v="3"/>
  </r>
  <r>
    <x v="12"/>
  </r>
  <r>
    <x v="18"/>
  </r>
  <r>
    <x v="29"/>
  </r>
  <r>
    <x v="3"/>
  </r>
  <r>
    <x v="7"/>
  </r>
  <r>
    <x v="57"/>
  </r>
  <r>
    <x v="52"/>
  </r>
  <r>
    <x v="1"/>
  </r>
  <r>
    <x v="54"/>
  </r>
  <r>
    <x v="18"/>
  </r>
  <r>
    <x v="8"/>
  </r>
  <r>
    <x v="15"/>
  </r>
  <r>
    <x v="18"/>
  </r>
  <r>
    <x v="23"/>
  </r>
  <r>
    <x v="19"/>
  </r>
  <r>
    <x v="14"/>
  </r>
  <r>
    <x v="34"/>
  </r>
  <r>
    <x v="34"/>
  </r>
  <r>
    <x v="12"/>
  </r>
  <r>
    <x v="7"/>
  </r>
  <r>
    <x v="34"/>
  </r>
  <r>
    <x v="1"/>
  </r>
  <r>
    <x v="12"/>
  </r>
  <r>
    <x v="14"/>
  </r>
  <r>
    <x v="18"/>
  </r>
  <r>
    <x v="28"/>
  </r>
  <r>
    <x v="0"/>
  </r>
  <r>
    <x v="12"/>
  </r>
  <r>
    <x v="36"/>
  </r>
  <r>
    <x v="18"/>
  </r>
  <r>
    <x v="23"/>
  </r>
  <r>
    <x v="36"/>
  </r>
  <r>
    <x v="10"/>
  </r>
  <r>
    <x v="6"/>
  </r>
  <r>
    <x v="18"/>
  </r>
  <r>
    <x v="17"/>
  </r>
  <r>
    <x v="15"/>
  </r>
  <r>
    <x v="12"/>
  </r>
  <r>
    <x v="0"/>
  </r>
  <r>
    <x v="37"/>
  </r>
  <r>
    <x v="4"/>
  </r>
  <r>
    <x v="8"/>
  </r>
  <r>
    <x v="6"/>
  </r>
  <r>
    <x v="2"/>
  </r>
  <r>
    <x v="17"/>
  </r>
  <r>
    <x v="19"/>
  </r>
  <r>
    <x v="58"/>
  </r>
  <r>
    <x v="47"/>
  </r>
  <r>
    <x v="24"/>
  </r>
  <r>
    <x v="12"/>
  </r>
  <r>
    <x v="35"/>
  </r>
  <r>
    <x v="19"/>
  </r>
  <r>
    <x v="34"/>
  </r>
  <r>
    <x v="28"/>
  </r>
  <r>
    <x v="11"/>
  </r>
  <r>
    <x v="6"/>
  </r>
  <r>
    <x v="0"/>
  </r>
  <r>
    <x v="7"/>
  </r>
  <r>
    <x v="3"/>
  </r>
  <r>
    <x v="18"/>
  </r>
  <r>
    <x v="18"/>
  </r>
  <r>
    <x v="10"/>
  </r>
  <r>
    <x v="58"/>
  </r>
  <r>
    <x v="18"/>
  </r>
  <r>
    <x v="19"/>
  </r>
  <r>
    <x v="40"/>
  </r>
  <r>
    <x v="27"/>
  </r>
  <r>
    <x v="8"/>
  </r>
  <r>
    <x v="2"/>
  </r>
  <r>
    <x v="10"/>
  </r>
  <r>
    <x v="1"/>
  </r>
  <r>
    <x v="6"/>
  </r>
  <r>
    <x v="24"/>
  </r>
  <r>
    <x v="33"/>
  </r>
  <r>
    <x v="10"/>
  </r>
  <r>
    <x v="24"/>
  </r>
  <r>
    <x v="27"/>
  </r>
  <r>
    <x v="36"/>
  </r>
  <r>
    <x v="18"/>
  </r>
  <r>
    <x v="5"/>
  </r>
  <r>
    <x v="8"/>
  </r>
  <r>
    <x v="12"/>
  </r>
  <r>
    <x v="1"/>
  </r>
  <r>
    <x v="4"/>
  </r>
  <r>
    <x v="23"/>
  </r>
  <r>
    <x v="29"/>
  </r>
  <r>
    <x v="0"/>
  </r>
  <r>
    <x v="21"/>
  </r>
  <r>
    <x v="11"/>
  </r>
  <r>
    <x v="17"/>
  </r>
  <r>
    <x v="36"/>
  </r>
  <r>
    <x v="1"/>
  </r>
  <r>
    <x v="3"/>
  </r>
  <r>
    <x v="38"/>
  </r>
  <r>
    <x v="15"/>
  </r>
  <r>
    <x v="23"/>
  </r>
  <r>
    <x v="2"/>
  </r>
  <r>
    <x v="15"/>
  </r>
  <r>
    <x v="55"/>
  </r>
  <r>
    <x v="3"/>
  </r>
  <r>
    <x v="15"/>
  </r>
  <r>
    <x v="1"/>
  </r>
  <r>
    <x v="47"/>
  </r>
  <r>
    <x v="16"/>
  </r>
  <r>
    <x v="11"/>
  </r>
  <r>
    <x v="16"/>
  </r>
  <r>
    <x v="36"/>
  </r>
  <r>
    <x v="4"/>
  </r>
  <r>
    <x v="18"/>
  </r>
  <r>
    <x v="20"/>
  </r>
  <r>
    <x v="13"/>
  </r>
  <r>
    <x v="12"/>
  </r>
  <r>
    <x v="34"/>
  </r>
  <r>
    <x v="16"/>
  </r>
  <r>
    <x v="2"/>
  </r>
  <r>
    <x v="15"/>
  </r>
  <r>
    <x v="0"/>
  </r>
  <r>
    <x v="19"/>
  </r>
  <r>
    <x v="13"/>
  </r>
  <r>
    <x v="52"/>
  </r>
  <r>
    <x v="3"/>
  </r>
  <r>
    <x v="18"/>
  </r>
  <r>
    <x v="13"/>
  </r>
  <r>
    <x v="35"/>
  </r>
  <r>
    <x v="11"/>
  </r>
  <r>
    <x v="16"/>
  </r>
  <r>
    <x v="0"/>
  </r>
  <r>
    <x v="59"/>
  </r>
  <r>
    <x v="3"/>
  </r>
  <r>
    <x v="24"/>
  </r>
  <r>
    <x v="15"/>
  </r>
  <r>
    <x v="0"/>
  </r>
  <r>
    <x v="21"/>
  </r>
  <r>
    <x v="12"/>
  </r>
  <r>
    <x v="15"/>
  </r>
  <r>
    <x v="12"/>
  </r>
  <r>
    <x v="20"/>
  </r>
  <r>
    <x v="20"/>
  </r>
  <r>
    <x v="11"/>
  </r>
  <r>
    <x v="20"/>
  </r>
  <r>
    <x v="18"/>
  </r>
  <r>
    <x v="36"/>
  </r>
  <r>
    <x v="34"/>
  </r>
  <r>
    <x v="14"/>
  </r>
  <r>
    <x v="13"/>
  </r>
  <r>
    <x v="19"/>
  </r>
  <r>
    <x v="17"/>
  </r>
  <r>
    <x v="8"/>
  </r>
  <r>
    <x v="11"/>
  </r>
  <r>
    <x v="18"/>
  </r>
  <r>
    <x v="47"/>
  </r>
  <r>
    <x v="15"/>
  </r>
  <r>
    <x v="7"/>
  </r>
  <r>
    <x v="12"/>
  </r>
  <r>
    <x v="40"/>
  </r>
  <r>
    <x v="2"/>
  </r>
  <r>
    <x v="13"/>
  </r>
  <r>
    <x v="12"/>
  </r>
  <r>
    <x v="13"/>
  </r>
  <r>
    <x v="4"/>
  </r>
  <r>
    <x v="22"/>
  </r>
  <r>
    <x v="21"/>
  </r>
  <r>
    <x v="25"/>
  </r>
  <r>
    <x v="10"/>
  </r>
  <r>
    <x v="18"/>
  </r>
  <r>
    <x v="12"/>
  </r>
  <r>
    <x v="16"/>
  </r>
  <r>
    <x v="22"/>
  </r>
  <r>
    <x v="9"/>
  </r>
  <r>
    <x v="2"/>
  </r>
  <r>
    <x v="1"/>
  </r>
  <r>
    <x v="0"/>
  </r>
  <r>
    <x v="18"/>
  </r>
  <r>
    <x v="24"/>
  </r>
  <r>
    <x v="16"/>
  </r>
  <r>
    <x v="37"/>
  </r>
  <r>
    <x v="4"/>
  </r>
  <r>
    <x v="24"/>
  </r>
  <r>
    <x v="24"/>
  </r>
  <r>
    <x v="12"/>
  </r>
  <r>
    <x v="8"/>
  </r>
  <r>
    <x v="17"/>
  </r>
  <r>
    <x v="6"/>
  </r>
  <r>
    <x v="18"/>
  </r>
  <r>
    <x v="11"/>
  </r>
  <r>
    <x v="2"/>
  </r>
  <r>
    <x v="16"/>
  </r>
  <r>
    <x v="44"/>
  </r>
  <r>
    <x v="36"/>
  </r>
  <r>
    <x v="36"/>
  </r>
  <r>
    <x v="19"/>
  </r>
  <r>
    <x v="26"/>
  </r>
  <r>
    <x v="2"/>
  </r>
  <r>
    <x v="0"/>
  </r>
  <r>
    <x v="4"/>
  </r>
  <r>
    <x v="3"/>
  </r>
  <r>
    <x v="44"/>
  </r>
  <r>
    <x v="7"/>
  </r>
  <r>
    <x v="24"/>
  </r>
  <r>
    <x v="8"/>
  </r>
  <r>
    <x v="12"/>
  </r>
  <r>
    <x v="15"/>
  </r>
  <r>
    <x v="54"/>
  </r>
  <r>
    <x v="3"/>
  </r>
  <r>
    <x v="0"/>
  </r>
  <r>
    <x v="10"/>
  </r>
  <r>
    <x v="10"/>
  </r>
  <r>
    <x v="24"/>
  </r>
  <r>
    <x v="53"/>
  </r>
  <r>
    <x v="36"/>
  </r>
  <r>
    <x v="11"/>
  </r>
  <r>
    <x v="3"/>
  </r>
  <r>
    <x v="16"/>
  </r>
  <r>
    <x v="10"/>
  </r>
  <r>
    <x v="18"/>
  </r>
  <r>
    <x v="3"/>
  </r>
  <r>
    <x v="16"/>
  </r>
  <r>
    <x v="36"/>
  </r>
  <r>
    <x v="17"/>
  </r>
  <r>
    <x v="7"/>
  </r>
  <r>
    <x v="4"/>
  </r>
  <r>
    <x v="15"/>
  </r>
  <r>
    <x v="12"/>
  </r>
  <r>
    <x v="11"/>
  </r>
  <r>
    <x v="8"/>
  </r>
  <r>
    <x v="18"/>
  </r>
  <r>
    <x v="10"/>
  </r>
  <r>
    <x v="8"/>
  </r>
  <r>
    <x v="23"/>
  </r>
  <r>
    <x v="24"/>
  </r>
</pivotCacheRecords>
</file>

<file path=xl/pivotCache/pivotCacheRecords2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1"/>
  </r>
  <r>
    <x v="0"/>
  </r>
  <r>
    <x v="2"/>
  </r>
  <r>
    <x v="3"/>
  </r>
  <r>
    <x v="4"/>
  </r>
  <r>
    <x v="4"/>
  </r>
  <r>
    <x v="0"/>
  </r>
  <r>
    <x v="5"/>
  </r>
  <r>
    <x v="6"/>
  </r>
  <r>
    <x v="7"/>
  </r>
  <r>
    <x v="8"/>
  </r>
  <r>
    <x v="3"/>
  </r>
  <r>
    <x v="6"/>
  </r>
  <r>
    <x v="1"/>
  </r>
  <r>
    <x v="9"/>
  </r>
  <r>
    <x v="5"/>
  </r>
  <r>
    <x v="5"/>
  </r>
  <r>
    <x v="2"/>
  </r>
  <r>
    <x v="2"/>
  </r>
  <r>
    <x v="4"/>
  </r>
  <r>
    <x v="6"/>
  </r>
  <r>
    <x v="8"/>
  </r>
  <r>
    <x v="6"/>
  </r>
  <r>
    <x v="0"/>
  </r>
  <r>
    <x v="9"/>
  </r>
  <r>
    <x v="6"/>
  </r>
  <r>
    <x v="10"/>
  </r>
  <r>
    <x v="6"/>
  </r>
  <r>
    <x v="3"/>
  </r>
  <r>
    <x v="9"/>
  </r>
  <r>
    <x v="5"/>
  </r>
  <r>
    <x v="9"/>
  </r>
  <r>
    <x v="10"/>
  </r>
  <r>
    <x v="6"/>
  </r>
  <r>
    <x v="3"/>
  </r>
  <r>
    <x v="3"/>
  </r>
  <r>
    <x v="5"/>
  </r>
  <r>
    <x v="4"/>
  </r>
  <r>
    <x v="2"/>
  </r>
  <r>
    <x v="0"/>
  </r>
  <r>
    <x v="0"/>
  </r>
  <r>
    <x v="8"/>
  </r>
  <r>
    <x v="4"/>
  </r>
  <r>
    <x v="9"/>
  </r>
  <r>
    <x v="9"/>
  </r>
  <r>
    <x v="0"/>
  </r>
  <r>
    <x v="0"/>
  </r>
  <r>
    <x v="7"/>
  </r>
  <r>
    <x v="8"/>
  </r>
  <r>
    <x v="8"/>
  </r>
  <r>
    <x v="2"/>
  </r>
  <r>
    <x v="1"/>
  </r>
  <r>
    <x v="1"/>
  </r>
  <r>
    <x v="8"/>
  </r>
  <r>
    <x v="10"/>
  </r>
  <r>
    <x v="4"/>
  </r>
  <r>
    <x v="4"/>
  </r>
  <r>
    <x v="8"/>
  </r>
  <r>
    <x v="9"/>
  </r>
  <r>
    <x v="1"/>
  </r>
  <r>
    <x v="2"/>
  </r>
  <r>
    <x v="4"/>
  </r>
  <r>
    <x v="5"/>
  </r>
  <r>
    <x v="1"/>
  </r>
  <r>
    <x v="7"/>
  </r>
  <r>
    <x v="8"/>
  </r>
  <r>
    <x v="2"/>
  </r>
  <r>
    <x v="0"/>
  </r>
  <r>
    <x v="5"/>
  </r>
  <r>
    <x v="10"/>
  </r>
  <r>
    <x v="8"/>
  </r>
  <r>
    <x v="9"/>
  </r>
  <r>
    <x v="1"/>
  </r>
  <r>
    <x v="2"/>
  </r>
  <r>
    <x v="9"/>
  </r>
  <r>
    <x v="8"/>
  </r>
  <r>
    <x v="7"/>
  </r>
  <r>
    <x v="1"/>
  </r>
  <r>
    <x v="0"/>
  </r>
  <r>
    <x v="6"/>
  </r>
  <r>
    <x v="4"/>
  </r>
  <r>
    <x v="4"/>
  </r>
  <r>
    <x v="7"/>
  </r>
  <r>
    <x v="6"/>
  </r>
  <r>
    <x v="9"/>
  </r>
  <r>
    <x v="4"/>
  </r>
  <r>
    <x v="6"/>
  </r>
  <r>
    <x v="8"/>
  </r>
  <r>
    <x v="3"/>
  </r>
  <r>
    <x v="7"/>
  </r>
  <r>
    <x v="2"/>
  </r>
  <r>
    <x v="4"/>
  </r>
  <r>
    <x v="7"/>
  </r>
  <r>
    <x v="9"/>
  </r>
  <r>
    <x v="2"/>
  </r>
  <r>
    <x v="2"/>
  </r>
  <r>
    <x v="9"/>
  </r>
  <r>
    <x v="5"/>
  </r>
  <r>
    <x v="5"/>
  </r>
  <r>
    <x v="9"/>
  </r>
  <r>
    <x v="3"/>
  </r>
  <r>
    <x v="1"/>
  </r>
  <r>
    <x v="4"/>
  </r>
  <r>
    <x v="1"/>
  </r>
  <r>
    <x v="0"/>
  </r>
  <r>
    <x v="8"/>
  </r>
  <r>
    <x v="9"/>
  </r>
  <r>
    <x v="6"/>
  </r>
  <r>
    <x v="3"/>
  </r>
  <r>
    <x v="0"/>
  </r>
  <r>
    <x v="9"/>
  </r>
  <r>
    <x v="9"/>
  </r>
  <r>
    <x v="9"/>
  </r>
  <r>
    <x v="5"/>
  </r>
  <r>
    <x v="1"/>
  </r>
  <r>
    <x v="2"/>
  </r>
  <r>
    <x v="4"/>
  </r>
  <r>
    <x v="2"/>
  </r>
  <r>
    <x v="5"/>
  </r>
  <r>
    <x v="5"/>
  </r>
  <r>
    <x v="7"/>
  </r>
  <r>
    <x v="6"/>
  </r>
  <r>
    <x v="9"/>
  </r>
  <r>
    <x v="1"/>
  </r>
  <r>
    <x v="10"/>
  </r>
  <r>
    <x v="3"/>
  </r>
  <r>
    <x v="9"/>
  </r>
  <r>
    <x v="6"/>
  </r>
  <r>
    <x v="9"/>
  </r>
  <r>
    <x v="9"/>
  </r>
  <r>
    <x v="1"/>
  </r>
  <r>
    <x v="3"/>
  </r>
  <r>
    <x v="8"/>
  </r>
  <r>
    <x v="8"/>
  </r>
  <r>
    <x v="0"/>
  </r>
  <r>
    <x v="0"/>
  </r>
  <r>
    <x v="1"/>
  </r>
  <r>
    <x v="7"/>
  </r>
  <r>
    <x v="3"/>
  </r>
  <r>
    <x v="8"/>
  </r>
  <r>
    <x v="0"/>
  </r>
  <r>
    <x v="8"/>
  </r>
  <r>
    <x v="8"/>
  </r>
  <r>
    <x v="2"/>
  </r>
  <r>
    <x v="8"/>
  </r>
  <r>
    <x v="9"/>
  </r>
  <r>
    <x v="10"/>
  </r>
  <r>
    <x v="3"/>
  </r>
  <r>
    <x v="9"/>
  </r>
  <r>
    <x v="2"/>
  </r>
  <r>
    <x v="0"/>
  </r>
  <r>
    <x v="5"/>
  </r>
  <r>
    <x v="3"/>
  </r>
  <r>
    <x v="3"/>
  </r>
  <r>
    <x v="0"/>
  </r>
  <r>
    <x v="5"/>
  </r>
  <r>
    <x v="4"/>
  </r>
  <r>
    <x v="5"/>
  </r>
  <r>
    <x v="0"/>
  </r>
  <r>
    <x v="3"/>
  </r>
  <r>
    <x v="0"/>
  </r>
  <r>
    <x v="10"/>
  </r>
  <r>
    <x v="9"/>
  </r>
  <r>
    <x v="3"/>
  </r>
  <r>
    <x v="9"/>
  </r>
  <r>
    <x v="0"/>
  </r>
  <r>
    <x v="9"/>
  </r>
  <r>
    <x v="4"/>
  </r>
  <r>
    <x v="8"/>
  </r>
  <r>
    <x v="7"/>
  </r>
  <r>
    <x v="4"/>
  </r>
  <r>
    <x v="8"/>
  </r>
  <r>
    <x v="3"/>
  </r>
  <r>
    <x v="10"/>
  </r>
  <r>
    <x v="8"/>
  </r>
  <r>
    <x v="2"/>
  </r>
  <r>
    <x v="6"/>
  </r>
  <r>
    <x v="0"/>
  </r>
  <r>
    <x v="0"/>
  </r>
  <r>
    <x v="1"/>
  </r>
  <r>
    <x v="0"/>
  </r>
  <r>
    <x v="4"/>
  </r>
  <r>
    <x v="2"/>
  </r>
  <r>
    <x v="1"/>
  </r>
  <r>
    <x v="10"/>
  </r>
  <r>
    <x v="8"/>
  </r>
  <r>
    <x v="3"/>
  </r>
  <r>
    <x v="2"/>
  </r>
  <r>
    <x v="6"/>
  </r>
  <r>
    <x v="1"/>
  </r>
  <r>
    <x v="2"/>
  </r>
  <r>
    <x v="9"/>
  </r>
  <r>
    <x v="6"/>
  </r>
  <r>
    <x v="5"/>
  </r>
  <r>
    <x v="6"/>
  </r>
  <r>
    <x v="7"/>
  </r>
  <r>
    <x v="5"/>
  </r>
  <r>
    <x v="0"/>
  </r>
  <r>
    <x v="4"/>
  </r>
  <r>
    <x v="8"/>
  </r>
  <r>
    <x v="0"/>
  </r>
  <r>
    <x v="6"/>
  </r>
  <r>
    <x v="6"/>
  </r>
  <r>
    <x v="6"/>
  </r>
  <r>
    <x v="8"/>
  </r>
  <r>
    <x v="8"/>
  </r>
  <r>
    <x v="0"/>
  </r>
  <r>
    <x v="0"/>
  </r>
  <r>
    <x v="2"/>
  </r>
  <r>
    <x v="9"/>
  </r>
  <r>
    <x v="1"/>
  </r>
  <r>
    <x v="4"/>
  </r>
  <r>
    <x v="3"/>
  </r>
  <r>
    <x v="3"/>
  </r>
  <r>
    <x v="9"/>
  </r>
  <r>
    <x v="1"/>
  </r>
  <r>
    <x v="2"/>
  </r>
  <r>
    <x v="9"/>
  </r>
  <r>
    <x v="3"/>
  </r>
  <r>
    <x v="0"/>
  </r>
  <r>
    <x v="7"/>
  </r>
  <r>
    <x v="5"/>
  </r>
  <r>
    <x v="4"/>
  </r>
  <r>
    <x v="9"/>
  </r>
  <r>
    <x v="5"/>
  </r>
  <r>
    <x v="0"/>
  </r>
  <r>
    <x v="6"/>
  </r>
  <r>
    <x v="1"/>
  </r>
  <r>
    <x v="10"/>
  </r>
  <r>
    <x v="1"/>
  </r>
  <r>
    <x v="6"/>
  </r>
  <r>
    <x v="8"/>
  </r>
  <r>
    <x v="5"/>
  </r>
  <r>
    <x v="0"/>
  </r>
  <r>
    <x v="6"/>
  </r>
  <r>
    <x v="0"/>
  </r>
  <r>
    <x v="0"/>
  </r>
  <r>
    <x v="4"/>
  </r>
  <r>
    <x v="8"/>
  </r>
  <r>
    <x v="2"/>
  </r>
  <r>
    <x v="5"/>
  </r>
  <r>
    <x v="3"/>
  </r>
  <r>
    <x v="7"/>
  </r>
  <r>
    <x v="3"/>
  </r>
  <r>
    <x v="1"/>
  </r>
  <r>
    <x v="2"/>
  </r>
  <r>
    <x v="2"/>
  </r>
  <r>
    <x v="8"/>
  </r>
  <r>
    <x v="1"/>
  </r>
  <r>
    <x v="10"/>
  </r>
  <r>
    <x v="0"/>
  </r>
  <r>
    <x v="2"/>
  </r>
  <r>
    <x v="10"/>
  </r>
  <r>
    <x v="7"/>
  </r>
  <r>
    <x v="5"/>
  </r>
  <r>
    <x v="5"/>
  </r>
  <r>
    <x v="6"/>
  </r>
  <r>
    <x v="9"/>
  </r>
  <r>
    <x v="5"/>
  </r>
  <r>
    <x v="5"/>
  </r>
  <r>
    <x v="10"/>
  </r>
  <r>
    <x v="9"/>
  </r>
  <r>
    <x v="9"/>
  </r>
  <r>
    <x v="0"/>
  </r>
  <r>
    <x v="3"/>
  </r>
  <r>
    <x v="3"/>
  </r>
  <r>
    <x v="3"/>
  </r>
  <r>
    <x v="9"/>
  </r>
  <r>
    <x v="6"/>
  </r>
  <r>
    <x v="1"/>
  </r>
  <r>
    <x v="2"/>
  </r>
  <r>
    <x v="4"/>
  </r>
  <r>
    <x v="3"/>
  </r>
  <r>
    <x v="6"/>
  </r>
  <r>
    <x v="7"/>
  </r>
  <r>
    <x v="5"/>
  </r>
  <r>
    <x v="1"/>
  </r>
  <r>
    <x v="2"/>
  </r>
  <r>
    <x v="7"/>
  </r>
  <r>
    <x v="4"/>
  </r>
  <r>
    <x v="3"/>
  </r>
  <r>
    <x v="2"/>
  </r>
  <r>
    <x v="3"/>
  </r>
  <r>
    <x v="8"/>
  </r>
  <r>
    <x v="2"/>
  </r>
  <r>
    <x v="8"/>
  </r>
  <r>
    <x v="7"/>
  </r>
  <r>
    <x v="9"/>
  </r>
  <r>
    <x v="8"/>
  </r>
  <r>
    <x v="3"/>
  </r>
  <r>
    <x v="9"/>
  </r>
  <r>
    <x v="6"/>
  </r>
  <r>
    <x v="0"/>
  </r>
  <r>
    <x v="4"/>
  </r>
  <r>
    <x v="3"/>
  </r>
  <r>
    <x v="10"/>
  </r>
  <r>
    <x v="8"/>
  </r>
  <r>
    <x v="7"/>
  </r>
  <r>
    <x v="5"/>
  </r>
  <r>
    <x v="2"/>
  </r>
  <r>
    <x v="5"/>
  </r>
  <r>
    <x v="4"/>
  </r>
  <r>
    <x v="1"/>
  </r>
  <r>
    <x v="0"/>
  </r>
  <r>
    <x v="3"/>
  </r>
  <r>
    <x v="4"/>
  </r>
  <r>
    <x v="2"/>
  </r>
  <r>
    <x v="4"/>
  </r>
  <r>
    <x v="5"/>
  </r>
  <r>
    <x v="6"/>
  </r>
  <r>
    <x v="10"/>
  </r>
  <r>
    <x v="0"/>
  </r>
  <r>
    <x v="6"/>
  </r>
  <r>
    <x v="0"/>
  </r>
  <r>
    <x v="9"/>
  </r>
  <r>
    <x v="6"/>
  </r>
  <r>
    <x v="4"/>
  </r>
  <r>
    <x v="0"/>
  </r>
  <r>
    <x v="2"/>
  </r>
  <r>
    <x v="1"/>
  </r>
  <r>
    <x v="4"/>
  </r>
  <r>
    <x v="6"/>
  </r>
  <r>
    <x v="4"/>
  </r>
  <r>
    <x v="0"/>
  </r>
  <r>
    <x v="9"/>
  </r>
  <r>
    <x v="1"/>
  </r>
  <r>
    <x v="3"/>
  </r>
  <r>
    <x v="3"/>
  </r>
  <r>
    <x v="1"/>
  </r>
  <r>
    <x v="0"/>
  </r>
  <r>
    <x v="2"/>
  </r>
  <r>
    <x v="5"/>
  </r>
  <r>
    <x v="3"/>
  </r>
  <r>
    <x v="6"/>
  </r>
  <r>
    <x v="0"/>
  </r>
  <r>
    <x v="8"/>
  </r>
  <r>
    <x v="7"/>
  </r>
  <r>
    <x v="5"/>
  </r>
  <r>
    <x v="4"/>
  </r>
  <r>
    <x v="8"/>
  </r>
  <r>
    <x v="2"/>
  </r>
  <r>
    <x v="3"/>
  </r>
  <r>
    <x v="3"/>
  </r>
  <r>
    <x v="9"/>
  </r>
  <r>
    <x v="6"/>
  </r>
  <r>
    <x v="1"/>
  </r>
  <r>
    <x v="8"/>
  </r>
  <r>
    <x v="6"/>
  </r>
  <r>
    <x v="0"/>
  </r>
  <r>
    <x v="3"/>
  </r>
  <r>
    <x v="5"/>
  </r>
  <r>
    <x v="1"/>
  </r>
  <r>
    <x v="10"/>
  </r>
  <r>
    <x v="2"/>
  </r>
  <r>
    <x v="9"/>
  </r>
  <r>
    <x v="1"/>
  </r>
  <r>
    <x v="6"/>
  </r>
  <r>
    <x v="6"/>
  </r>
  <r>
    <x v="0"/>
  </r>
  <r>
    <x v="9"/>
  </r>
  <r>
    <x v="9"/>
  </r>
  <r>
    <x v="9"/>
  </r>
  <r>
    <x v="6"/>
  </r>
  <r>
    <x v="9"/>
  </r>
  <r>
    <x v="2"/>
  </r>
  <r>
    <x v="0"/>
  </r>
  <r>
    <x v="0"/>
  </r>
  <r>
    <x v="4"/>
  </r>
  <r>
    <x v="1"/>
  </r>
  <r>
    <x v="10"/>
  </r>
  <r>
    <x v="1"/>
  </r>
  <r>
    <x v="3"/>
  </r>
  <r>
    <x v="2"/>
  </r>
  <r>
    <x v="7"/>
  </r>
  <r>
    <x v="4"/>
  </r>
  <r>
    <x v="0"/>
  </r>
  <r>
    <x v="0"/>
  </r>
  <r>
    <x v="9"/>
  </r>
  <r>
    <x v="3"/>
  </r>
  <r>
    <x v="7"/>
  </r>
  <r>
    <x v="2"/>
  </r>
  <r>
    <x v="6"/>
  </r>
  <r>
    <x v="9"/>
  </r>
  <r>
    <x v="5"/>
  </r>
  <r>
    <x v="0"/>
  </r>
  <r>
    <x v="0"/>
  </r>
  <r>
    <x v="7"/>
  </r>
  <r>
    <x v="3"/>
  </r>
  <r>
    <x v="6"/>
  </r>
  <r>
    <x v="9"/>
  </r>
  <r>
    <x v="2"/>
  </r>
  <r>
    <x v="10"/>
  </r>
  <r>
    <x v="0"/>
  </r>
  <r>
    <x v="6"/>
  </r>
  <r>
    <x v="2"/>
  </r>
  <r>
    <x v="9"/>
  </r>
  <r>
    <x v="1"/>
  </r>
  <r>
    <x v="1"/>
  </r>
  <r>
    <x v="4"/>
  </r>
  <r>
    <x v="2"/>
  </r>
  <r>
    <x v="5"/>
  </r>
  <r>
    <x v="2"/>
  </r>
  <r>
    <x v="9"/>
  </r>
  <r>
    <x v="9"/>
  </r>
  <r>
    <x v="4"/>
  </r>
  <r>
    <x v="7"/>
  </r>
  <r>
    <x v="6"/>
  </r>
  <r>
    <x v="7"/>
  </r>
  <r>
    <x v="1"/>
  </r>
  <r>
    <x v="6"/>
  </r>
  <r>
    <x v="9"/>
  </r>
  <r>
    <x v="2"/>
  </r>
  <r>
    <x v="2"/>
  </r>
  <r>
    <x v="8"/>
  </r>
  <r>
    <x v="9"/>
  </r>
  <r>
    <x v="5"/>
  </r>
  <r>
    <x v="5"/>
  </r>
  <r>
    <x v="6"/>
  </r>
  <r>
    <x v="0"/>
  </r>
  <r>
    <x v="3"/>
  </r>
  <r>
    <x v="4"/>
  </r>
  <r>
    <x v="9"/>
  </r>
  <r>
    <x v="9"/>
  </r>
  <r>
    <x v="7"/>
  </r>
  <r>
    <x v="10"/>
  </r>
  <r>
    <x v="9"/>
  </r>
  <r>
    <x v="1"/>
  </r>
  <r>
    <x v="6"/>
  </r>
  <r>
    <x v="0"/>
  </r>
  <r>
    <x v="10"/>
  </r>
  <r>
    <x v="2"/>
  </r>
  <r>
    <x v="2"/>
  </r>
  <r>
    <x v="6"/>
  </r>
  <r>
    <x v="4"/>
  </r>
  <r>
    <x v="7"/>
  </r>
  <r>
    <x v="0"/>
  </r>
  <r>
    <x v="6"/>
  </r>
  <r>
    <x v="6"/>
  </r>
  <r>
    <x v="9"/>
  </r>
  <r>
    <x v="3"/>
  </r>
  <r>
    <x v="0"/>
  </r>
  <r>
    <x v="6"/>
  </r>
  <r>
    <x v="1"/>
  </r>
  <r>
    <x v="0"/>
  </r>
  <r>
    <x v="4"/>
  </r>
  <r>
    <x v="5"/>
  </r>
  <r>
    <x v="5"/>
  </r>
  <r>
    <x v="3"/>
  </r>
  <r>
    <x v="9"/>
  </r>
  <r>
    <x v="3"/>
  </r>
  <r>
    <x v="6"/>
  </r>
  <r>
    <x v="5"/>
  </r>
  <r>
    <x v="8"/>
  </r>
  <r>
    <x v="6"/>
  </r>
  <r>
    <x v="6"/>
  </r>
  <r>
    <x v="1"/>
  </r>
  <r>
    <x v="2"/>
  </r>
  <r>
    <x v="1"/>
  </r>
  <r>
    <x v="6"/>
  </r>
  <r>
    <x v="6"/>
  </r>
  <r>
    <x v="4"/>
  </r>
  <r>
    <x v="4"/>
  </r>
  <r>
    <x v="9"/>
  </r>
  <r>
    <x v="9"/>
  </r>
  <r>
    <x v="8"/>
  </r>
  <r>
    <x v="2"/>
  </r>
  <r>
    <x v="6"/>
  </r>
  <r>
    <x v="7"/>
  </r>
  <r>
    <x v="1"/>
  </r>
  <r>
    <x v="0"/>
  </r>
  <r>
    <x v="2"/>
  </r>
  <r>
    <x v="1"/>
  </r>
  <r>
    <x v="5"/>
  </r>
  <r>
    <x v="1"/>
  </r>
  <r>
    <x v="2"/>
  </r>
  <r>
    <x v="3"/>
  </r>
  <r>
    <x v="4"/>
  </r>
  <r>
    <x v="5"/>
  </r>
  <r>
    <x v="8"/>
  </r>
  <r>
    <x v="2"/>
  </r>
  <r>
    <x v="9"/>
  </r>
  <r>
    <x v="9"/>
  </r>
  <r>
    <x v="10"/>
  </r>
  <r>
    <x v="3"/>
  </r>
  <r>
    <x v="6"/>
  </r>
  <r>
    <x v="0"/>
  </r>
  <r>
    <x v="9"/>
  </r>
  <r>
    <x v="1"/>
  </r>
  <r>
    <x v="0"/>
  </r>
  <r>
    <x v="4"/>
  </r>
  <r>
    <x v="5"/>
  </r>
  <r>
    <x v="0"/>
  </r>
  <r>
    <x v="2"/>
  </r>
  <r>
    <x v="5"/>
  </r>
  <r>
    <x v="8"/>
  </r>
  <r>
    <x v="2"/>
  </r>
  <r>
    <x v="2"/>
  </r>
  <r>
    <x v="4"/>
  </r>
  <r>
    <x v="8"/>
  </r>
  <r>
    <x v="8"/>
  </r>
  <r>
    <x v="9"/>
  </r>
  <r>
    <x v="4"/>
  </r>
  <r>
    <x v="8"/>
  </r>
  <r>
    <x v="3"/>
  </r>
  <r>
    <x v="5"/>
  </r>
  <r>
    <x v="8"/>
  </r>
  <r>
    <x v="0"/>
  </r>
  <r>
    <x v="7"/>
  </r>
  <r>
    <x v="5"/>
  </r>
  <r>
    <x v="8"/>
  </r>
  <r>
    <x v="5"/>
  </r>
  <r>
    <x v="6"/>
  </r>
  <r>
    <x v="9"/>
  </r>
  <r>
    <x v="7"/>
  </r>
  <r>
    <x v="3"/>
  </r>
  <r>
    <x v="4"/>
  </r>
  <r>
    <x v="5"/>
  </r>
  <r>
    <x v="1"/>
  </r>
  <r>
    <x v="3"/>
  </r>
  <r>
    <x v="8"/>
  </r>
  <r>
    <x v="2"/>
  </r>
  <r>
    <x v="6"/>
  </r>
  <r>
    <x v="0"/>
  </r>
  <r>
    <x v="0"/>
  </r>
  <r>
    <x v="2"/>
  </r>
  <r>
    <x v="6"/>
  </r>
  <r>
    <x v="1"/>
  </r>
  <r>
    <x v="0"/>
  </r>
  <r>
    <x v="4"/>
  </r>
  <r>
    <x v="5"/>
  </r>
  <r>
    <x v="7"/>
  </r>
  <r>
    <x v="3"/>
  </r>
  <r>
    <x v="1"/>
  </r>
  <r>
    <x v="7"/>
  </r>
  <r>
    <x v="9"/>
  </r>
  <r>
    <x v="8"/>
  </r>
  <r>
    <x v="1"/>
  </r>
  <r>
    <x v="2"/>
  </r>
  <r>
    <x v="9"/>
  </r>
  <r>
    <x v="4"/>
  </r>
  <r>
    <x v="10"/>
  </r>
  <r>
    <x v="3"/>
  </r>
  <r>
    <x v="0"/>
  </r>
  <r>
    <x v="10"/>
  </r>
  <r>
    <x v="3"/>
  </r>
  <r>
    <x v="3"/>
  </r>
  <r>
    <x v="1"/>
  </r>
  <r>
    <x v="6"/>
  </r>
  <r>
    <x v="5"/>
  </r>
  <r>
    <x v="7"/>
  </r>
  <r>
    <x v="3"/>
  </r>
  <r>
    <x v="6"/>
  </r>
  <r>
    <x v="6"/>
  </r>
  <r>
    <x v="8"/>
  </r>
  <r>
    <x v="6"/>
  </r>
  <r>
    <x v="6"/>
  </r>
  <r>
    <x v="8"/>
  </r>
  <r>
    <x v="3"/>
  </r>
  <r>
    <x v="1"/>
  </r>
  <r>
    <x v="2"/>
  </r>
  <r>
    <x v="1"/>
  </r>
  <r>
    <x v="5"/>
  </r>
  <r>
    <x v="4"/>
  </r>
  <r>
    <x v="0"/>
  </r>
  <r>
    <x v="1"/>
  </r>
  <r>
    <x v="8"/>
  </r>
  <r>
    <x v="3"/>
  </r>
  <r>
    <x v="1"/>
  </r>
  <r>
    <x v="1"/>
  </r>
  <r>
    <x v="9"/>
  </r>
  <r>
    <x v="7"/>
  </r>
  <r>
    <x v="6"/>
  </r>
  <r>
    <x v="2"/>
  </r>
  <r>
    <x v="6"/>
  </r>
  <r>
    <x v="4"/>
  </r>
  <r>
    <x v="5"/>
  </r>
  <r>
    <x v="0"/>
  </r>
  <r>
    <x v="2"/>
  </r>
  <r>
    <x v="0"/>
  </r>
  <r>
    <x v="6"/>
  </r>
  <r>
    <x v="9"/>
  </r>
  <r>
    <x v="1"/>
  </r>
  <r>
    <x v="0"/>
  </r>
  <r>
    <x v="9"/>
  </r>
  <r>
    <x v="8"/>
  </r>
  <r>
    <x v="1"/>
  </r>
  <r>
    <x v="5"/>
  </r>
  <r>
    <x v="3"/>
  </r>
  <r>
    <x v="2"/>
  </r>
  <r>
    <x v="9"/>
  </r>
  <r>
    <x v="4"/>
  </r>
  <r>
    <x v="4"/>
  </r>
  <r>
    <x v="0"/>
  </r>
  <r>
    <x v="9"/>
  </r>
  <r>
    <x v="9"/>
  </r>
  <r>
    <x v="8"/>
  </r>
  <r>
    <x v="4"/>
  </r>
  <r>
    <x v="2"/>
  </r>
  <r>
    <x v="3"/>
  </r>
  <r>
    <x v="9"/>
  </r>
  <r>
    <x v="8"/>
  </r>
  <r>
    <x v="7"/>
  </r>
  <r>
    <x v="9"/>
  </r>
  <r>
    <x v="4"/>
  </r>
  <r>
    <x v="7"/>
  </r>
  <r>
    <x v="8"/>
  </r>
  <r>
    <x v="0"/>
  </r>
  <r>
    <x v="7"/>
  </r>
  <r>
    <x v="5"/>
  </r>
  <r>
    <x v="0"/>
  </r>
  <r>
    <x v="1"/>
  </r>
  <r>
    <x v="2"/>
  </r>
  <r>
    <x v="10"/>
  </r>
  <r>
    <x v="5"/>
  </r>
  <r>
    <x v="2"/>
  </r>
  <r>
    <x v="3"/>
  </r>
  <r>
    <x v="2"/>
  </r>
  <r>
    <x v="9"/>
  </r>
  <r>
    <x v="7"/>
  </r>
  <r>
    <x v="8"/>
  </r>
  <r>
    <x v="6"/>
  </r>
  <r>
    <x v="0"/>
  </r>
  <r>
    <x v="3"/>
  </r>
  <r>
    <x v="1"/>
  </r>
  <r>
    <x v="0"/>
  </r>
  <r>
    <x v="1"/>
  </r>
  <r>
    <x v="6"/>
  </r>
  <r>
    <x v="1"/>
  </r>
  <r>
    <x v="5"/>
  </r>
  <r>
    <x v="7"/>
  </r>
  <r>
    <x v="6"/>
  </r>
  <r>
    <x v="5"/>
  </r>
  <r>
    <x v="8"/>
  </r>
  <r>
    <x v="1"/>
  </r>
  <r>
    <x v="1"/>
  </r>
  <r>
    <x v="7"/>
  </r>
  <r>
    <x v="4"/>
  </r>
  <r>
    <x v="8"/>
  </r>
  <r>
    <x v="8"/>
  </r>
  <r>
    <x v="1"/>
  </r>
  <r>
    <x v="8"/>
  </r>
  <r>
    <x v="9"/>
  </r>
  <r>
    <x v="2"/>
  </r>
  <r>
    <x v="6"/>
  </r>
  <r>
    <x v="3"/>
  </r>
  <r>
    <x v="4"/>
  </r>
  <r>
    <x v="5"/>
  </r>
  <r>
    <x v="4"/>
  </r>
  <r>
    <x v="3"/>
  </r>
  <r>
    <x v="6"/>
  </r>
  <r>
    <x v="4"/>
  </r>
  <r>
    <x v="2"/>
  </r>
  <r>
    <x v="2"/>
  </r>
  <r>
    <x v="5"/>
  </r>
  <r>
    <x v="1"/>
  </r>
  <r>
    <x v="9"/>
  </r>
  <r>
    <x v="5"/>
  </r>
  <r>
    <x v="6"/>
  </r>
  <r>
    <x v="2"/>
  </r>
  <r>
    <x v="0"/>
  </r>
  <r>
    <x v="4"/>
  </r>
  <r>
    <x v="1"/>
  </r>
  <r>
    <x v="9"/>
  </r>
  <r>
    <x v="6"/>
  </r>
  <r>
    <x v="6"/>
  </r>
  <r>
    <x v="6"/>
  </r>
  <r>
    <x v="8"/>
  </r>
  <r>
    <x v="6"/>
  </r>
  <r>
    <x v="9"/>
  </r>
  <r>
    <x v="10"/>
  </r>
  <r>
    <x v="5"/>
  </r>
  <r>
    <x v="8"/>
  </r>
  <r>
    <x v="8"/>
  </r>
  <r>
    <x v="4"/>
  </r>
  <r>
    <x v="3"/>
  </r>
  <r>
    <x v="1"/>
  </r>
  <r>
    <x v="6"/>
  </r>
  <r>
    <x v="8"/>
  </r>
  <r>
    <x v="8"/>
  </r>
  <r>
    <x v="4"/>
  </r>
  <r>
    <x v="2"/>
  </r>
  <r>
    <x v="9"/>
  </r>
  <r>
    <x v="0"/>
  </r>
  <r>
    <x v="0"/>
  </r>
  <r>
    <x v="8"/>
  </r>
  <r>
    <x v="3"/>
  </r>
  <r>
    <x v="8"/>
  </r>
  <r>
    <x v="1"/>
  </r>
  <r>
    <x v="1"/>
  </r>
  <r>
    <x v="2"/>
  </r>
  <r>
    <x v="5"/>
  </r>
  <r>
    <x v="0"/>
  </r>
  <r>
    <x v="5"/>
  </r>
  <r>
    <x v="1"/>
  </r>
  <r>
    <x v="1"/>
  </r>
  <r>
    <x v="0"/>
  </r>
  <r>
    <x v="10"/>
  </r>
  <r>
    <x v="8"/>
  </r>
  <r>
    <x v="3"/>
  </r>
  <r>
    <x v="0"/>
  </r>
  <r>
    <x v="1"/>
  </r>
  <r>
    <x v="0"/>
  </r>
  <r>
    <x v="8"/>
  </r>
  <r>
    <x v="4"/>
  </r>
  <r>
    <x v="4"/>
  </r>
  <r>
    <x v="2"/>
  </r>
  <r>
    <x v="6"/>
  </r>
  <r>
    <x v="10"/>
  </r>
  <r>
    <x v="5"/>
  </r>
  <r>
    <x v="1"/>
  </r>
  <r>
    <x v="6"/>
  </r>
  <r>
    <x v="6"/>
  </r>
  <r>
    <x v="9"/>
  </r>
  <r>
    <x v="4"/>
  </r>
  <r>
    <x v="8"/>
  </r>
  <r>
    <x v="7"/>
  </r>
  <r>
    <x v="8"/>
  </r>
  <r>
    <x v="0"/>
  </r>
  <r>
    <x v="5"/>
  </r>
  <r>
    <x v="1"/>
  </r>
  <r>
    <x v="0"/>
  </r>
  <r>
    <x v="6"/>
  </r>
  <r>
    <x v="7"/>
  </r>
  <r>
    <x v="9"/>
  </r>
  <r>
    <x v="3"/>
  </r>
  <r>
    <x v="8"/>
  </r>
  <r>
    <x v="1"/>
  </r>
  <r>
    <x v="5"/>
  </r>
  <r>
    <x v="7"/>
  </r>
  <r>
    <x v="6"/>
  </r>
  <r>
    <x v="9"/>
  </r>
  <r>
    <x v="3"/>
  </r>
  <r>
    <x v="5"/>
  </r>
  <r>
    <x v="5"/>
  </r>
  <r>
    <x v="0"/>
  </r>
  <r>
    <x v="5"/>
  </r>
  <r>
    <x v="2"/>
  </r>
  <r>
    <x v="3"/>
  </r>
  <r>
    <x v="2"/>
  </r>
  <r>
    <x v="3"/>
  </r>
  <r>
    <x v="0"/>
  </r>
  <r>
    <x v="2"/>
  </r>
  <r>
    <x v="8"/>
  </r>
  <r>
    <x v="0"/>
  </r>
  <r>
    <x v="8"/>
  </r>
  <r>
    <x v="0"/>
  </r>
  <r>
    <x v="4"/>
  </r>
  <r>
    <x v="10"/>
  </r>
  <r>
    <x v="9"/>
  </r>
  <r>
    <x v="3"/>
  </r>
  <r>
    <x v="0"/>
  </r>
  <r>
    <x v="8"/>
  </r>
  <r>
    <x v="9"/>
  </r>
  <r>
    <x v="0"/>
  </r>
  <r>
    <x v="0"/>
  </r>
  <r>
    <x v="9"/>
  </r>
  <r>
    <x v="8"/>
  </r>
  <r>
    <x v="8"/>
  </r>
  <r>
    <x v="8"/>
  </r>
  <r>
    <x v="5"/>
  </r>
  <r>
    <x v="1"/>
  </r>
  <r>
    <x v="0"/>
  </r>
  <r>
    <x v="0"/>
  </r>
  <r>
    <x v="0"/>
  </r>
  <r>
    <x v="9"/>
  </r>
  <r>
    <x v="0"/>
  </r>
  <r>
    <x v="1"/>
  </r>
  <r>
    <x v="0"/>
  </r>
  <r>
    <x v="4"/>
  </r>
  <r>
    <x v="0"/>
  </r>
  <r>
    <x v="6"/>
  </r>
  <r>
    <x v="5"/>
  </r>
  <r>
    <x v="3"/>
  </r>
  <r>
    <x v="3"/>
  </r>
  <r>
    <x v="9"/>
  </r>
  <r>
    <x v="2"/>
  </r>
  <r>
    <x v="2"/>
  </r>
  <r>
    <x v="2"/>
  </r>
  <r>
    <x v="1"/>
  </r>
  <r>
    <x v="0"/>
  </r>
  <r>
    <x v="2"/>
  </r>
  <r>
    <x v="3"/>
  </r>
  <r>
    <x v="8"/>
  </r>
  <r>
    <x v="1"/>
  </r>
  <r>
    <x v="0"/>
  </r>
  <r>
    <x v="10"/>
  </r>
  <r>
    <x v="2"/>
  </r>
  <r>
    <x v="0"/>
  </r>
  <r>
    <x v="6"/>
  </r>
  <r>
    <x v="5"/>
  </r>
  <r>
    <x v="1"/>
  </r>
  <r>
    <x v="1"/>
  </r>
  <r>
    <x v="2"/>
  </r>
  <r>
    <x v="9"/>
  </r>
  <r>
    <x v="6"/>
  </r>
  <r>
    <x v="5"/>
  </r>
  <r>
    <x v="9"/>
  </r>
  <r>
    <x v="3"/>
  </r>
  <r>
    <x v="10"/>
  </r>
  <r>
    <x v="3"/>
  </r>
  <r>
    <x v="9"/>
  </r>
  <r>
    <x v="4"/>
  </r>
  <r>
    <x v="9"/>
  </r>
  <r>
    <x v="10"/>
  </r>
  <r>
    <x v="8"/>
  </r>
  <r>
    <x v="7"/>
  </r>
  <r>
    <x v="5"/>
  </r>
  <r>
    <x v="7"/>
  </r>
  <r>
    <x v="3"/>
  </r>
  <r>
    <x v="6"/>
  </r>
  <r>
    <x v="2"/>
  </r>
  <r>
    <x v="0"/>
  </r>
  <r>
    <x v="8"/>
  </r>
  <r>
    <x v="2"/>
  </r>
  <r>
    <x v="0"/>
  </r>
  <r>
    <x v="9"/>
  </r>
  <r>
    <x v="5"/>
  </r>
  <r>
    <x v="4"/>
  </r>
  <r>
    <x v="8"/>
  </r>
  <r>
    <x v="2"/>
  </r>
  <r>
    <x v="9"/>
  </r>
  <r>
    <x v="4"/>
  </r>
  <r>
    <x v="2"/>
  </r>
  <r>
    <x v="8"/>
  </r>
  <r>
    <x v="1"/>
  </r>
  <r>
    <x v="0"/>
  </r>
  <r>
    <x v="7"/>
  </r>
  <r>
    <x v="5"/>
  </r>
  <r>
    <x v="8"/>
  </r>
  <r>
    <x v="1"/>
  </r>
  <r>
    <x v="6"/>
  </r>
  <r>
    <x v="5"/>
  </r>
  <r>
    <x v="0"/>
  </r>
  <r>
    <x v="6"/>
  </r>
  <r>
    <x v="8"/>
  </r>
  <r>
    <x v="6"/>
  </r>
  <r>
    <x v="4"/>
  </r>
  <r>
    <x v="5"/>
  </r>
  <r>
    <x v="1"/>
  </r>
  <r>
    <x v="2"/>
  </r>
  <r>
    <x v="8"/>
  </r>
  <r>
    <x v="6"/>
  </r>
  <r>
    <x v="3"/>
  </r>
  <r>
    <x v="5"/>
  </r>
  <r>
    <x v="8"/>
  </r>
  <r>
    <x v="1"/>
  </r>
  <r>
    <x v="10"/>
  </r>
  <r>
    <x v="1"/>
  </r>
  <r>
    <x v="1"/>
  </r>
  <r>
    <x v="2"/>
  </r>
  <r>
    <x v="5"/>
  </r>
  <r>
    <x v="2"/>
  </r>
  <r>
    <x v="4"/>
  </r>
  <r>
    <x v="8"/>
  </r>
  <r>
    <x v="3"/>
  </r>
  <r>
    <x v="9"/>
  </r>
  <r>
    <x v="1"/>
  </r>
  <r>
    <x v="2"/>
  </r>
  <r>
    <x v="0"/>
  </r>
  <r>
    <x v="3"/>
  </r>
  <r>
    <x v="5"/>
  </r>
  <r>
    <x v="4"/>
  </r>
  <r>
    <x v="7"/>
  </r>
  <r>
    <x v="1"/>
  </r>
  <r>
    <x v="1"/>
  </r>
  <r>
    <x v="5"/>
  </r>
  <r>
    <x v="4"/>
  </r>
  <r>
    <x v="2"/>
  </r>
  <r>
    <x v="3"/>
  </r>
  <r>
    <x v="0"/>
  </r>
  <r>
    <x v="3"/>
  </r>
  <r>
    <x v="8"/>
  </r>
  <r>
    <x v="9"/>
  </r>
  <r>
    <x v="1"/>
  </r>
  <r>
    <x v="4"/>
  </r>
  <r>
    <x v="6"/>
  </r>
  <r>
    <x v="9"/>
  </r>
  <r>
    <x v="5"/>
  </r>
  <r>
    <x v="4"/>
  </r>
  <r>
    <x v="5"/>
  </r>
  <r>
    <x v="4"/>
  </r>
  <r>
    <x v="3"/>
  </r>
  <r>
    <x v="3"/>
  </r>
  <r>
    <x v="10"/>
  </r>
  <r>
    <x v="0"/>
  </r>
  <r>
    <x v="6"/>
  </r>
  <r>
    <x v="2"/>
  </r>
  <r>
    <x v="2"/>
  </r>
  <r>
    <x v="0"/>
  </r>
  <r>
    <x v="9"/>
  </r>
  <r>
    <x v="6"/>
  </r>
  <r>
    <x v="2"/>
  </r>
  <r>
    <x v="8"/>
  </r>
  <r>
    <x v="2"/>
  </r>
  <r>
    <x v="5"/>
  </r>
  <r>
    <x v="0"/>
  </r>
  <r>
    <x v="0"/>
  </r>
  <r>
    <x v="1"/>
  </r>
  <r>
    <x v="3"/>
  </r>
  <r>
    <x v="3"/>
  </r>
  <r>
    <x v="8"/>
  </r>
  <r>
    <x v="4"/>
  </r>
  <r>
    <x v="9"/>
  </r>
  <r>
    <x v="5"/>
  </r>
  <r>
    <x v="1"/>
  </r>
  <r>
    <x v="7"/>
  </r>
  <r>
    <x v="3"/>
  </r>
  <r>
    <x v="5"/>
  </r>
  <r>
    <x v="5"/>
  </r>
  <r>
    <x v="4"/>
  </r>
  <r>
    <x v="1"/>
  </r>
  <r>
    <x v="7"/>
  </r>
  <r>
    <x v="5"/>
  </r>
  <r>
    <x v="5"/>
  </r>
  <r>
    <x v="6"/>
  </r>
  <r>
    <x v="6"/>
  </r>
  <r>
    <x v="9"/>
  </r>
  <r>
    <x v="8"/>
  </r>
  <r>
    <x v="1"/>
  </r>
  <r>
    <x v="8"/>
  </r>
  <r>
    <x v="1"/>
  </r>
  <r>
    <x v="9"/>
  </r>
  <r>
    <x v="1"/>
  </r>
  <r>
    <x v="6"/>
  </r>
  <r>
    <x v="8"/>
  </r>
  <r>
    <x v="2"/>
  </r>
  <r>
    <x v="3"/>
  </r>
  <r>
    <x v="5"/>
  </r>
  <r>
    <x v="9"/>
  </r>
  <r>
    <x v="2"/>
  </r>
  <r>
    <x v="1"/>
  </r>
  <r>
    <x v="9"/>
  </r>
  <r>
    <x v="6"/>
  </r>
  <r>
    <x v="2"/>
  </r>
  <r>
    <x v="8"/>
  </r>
  <r>
    <x v="4"/>
  </r>
  <r>
    <x v="7"/>
  </r>
  <r>
    <x v="1"/>
  </r>
  <r>
    <x v="2"/>
  </r>
  <r>
    <x v="5"/>
  </r>
  <r>
    <x v="2"/>
  </r>
  <r>
    <x v="2"/>
  </r>
  <r>
    <x v="8"/>
  </r>
  <r>
    <x v="4"/>
  </r>
  <r>
    <x v="8"/>
  </r>
  <r>
    <x v="4"/>
  </r>
  <r>
    <x v="6"/>
  </r>
  <r>
    <x v="2"/>
  </r>
  <r>
    <x v="2"/>
  </r>
  <r>
    <x v="9"/>
  </r>
  <r>
    <x v="10"/>
  </r>
  <r>
    <x v="0"/>
  </r>
  <r>
    <x v="4"/>
  </r>
  <r>
    <x v="10"/>
  </r>
  <r>
    <x v="2"/>
  </r>
  <r>
    <x v="2"/>
  </r>
  <r>
    <x v="5"/>
  </r>
  <r>
    <x v="1"/>
  </r>
  <r>
    <x v="4"/>
  </r>
  <r>
    <x v="3"/>
  </r>
  <r>
    <x v="4"/>
  </r>
  <r>
    <x v="4"/>
  </r>
  <r>
    <x v="8"/>
  </r>
  <r>
    <x v="5"/>
  </r>
  <r>
    <x v="9"/>
  </r>
  <r>
    <x v="6"/>
  </r>
  <r>
    <x v="9"/>
  </r>
  <r>
    <x v="7"/>
  </r>
  <r>
    <x v="6"/>
  </r>
  <r>
    <x v="8"/>
  </r>
  <r>
    <x v="3"/>
  </r>
  <r>
    <x v="8"/>
  </r>
  <r>
    <x v="2"/>
  </r>
  <r>
    <x v="2"/>
  </r>
  <r>
    <x v="4"/>
  </r>
  <r>
    <x v="2"/>
  </r>
  <r>
    <x v="3"/>
  </r>
  <r>
    <x v="10"/>
  </r>
  <r>
    <x v="10"/>
  </r>
  <r>
    <x v="3"/>
  </r>
  <r>
    <x v="5"/>
  </r>
  <r>
    <x v="1"/>
  </r>
  <r>
    <x v="9"/>
  </r>
  <r>
    <x v="1"/>
  </r>
  <r>
    <x v="10"/>
  </r>
  <r>
    <x v="3"/>
  </r>
  <r>
    <x v="6"/>
  </r>
  <r>
    <x v="8"/>
  </r>
</pivotCacheRecords>
</file>

<file path=xl/pivotCache/pivotCacheRecords2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0"/>
  </r>
  <r>
    <x v="3"/>
  </r>
  <r>
    <x v="4"/>
  </r>
  <r>
    <x v="0"/>
  </r>
  <r>
    <x v="5"/>
  </r>
  <r>
    <x v="6"/>
  </r>
  <r>
    <x v="7"/>
  </r>
  <r>
    <x v="8"/>
  </r>
  <r>
    <x v="0"/>
  </r>
  <r>
    <x v="0"/>
  </r>
  <r>
    <x v="0"/>
  </r>
  <r>
    <x v="0"/>
  </r>
  <r>
    <x v="9"/>
  </r>
  <r>
    <x v="10"/>
  </r>
  <r>
    <x v="0"/>
  </r>
  <r>
    <x v="0"/>
  </r>
  <r>
    <x v="0"/>
  </r>
  <r>
    <x v="0"/>
  </r>
  <r>
    <x v="0"/>
  </r>
  <r>
    <x v="0"/>
  </r>
  <r>
    <x v="0"/>
  </r>
  <r>
    <x v="0"/>
  </r>
  <r>
    <x v="0"/>
  </r>
  <r>
    <x v="11"/>
  </r>
  <r>
    <x v="0"/>
  </r>
  <r>
    <x v="12"/>
  </r>
  <r>
    <x v="13"/>
  </r>
  <r>
    <x v="0"/>
  </r>
  <r>
    <x v="14"/>
  </r>
  <r>
    <x v="15"/>
  </r>
  <r>
    <x v="0"/>
  </r>
  <r>
    <x v="0"/>
  </r>
  <r>
    <x v="16"/>
  </r>
  <r>
    <x v="17"/>
  </r>
  <r>
    <x v="18"/>
  </r>
  <r>
    <x v="0"/>
  </r>
  <r>
    <x v="19"/>
  </r>
  <r>
    <x v="0"/>
  </r>
  <r>
    <x v="20"/>
  </r>
  <r>
    <x v="21"/>
  </r>
  <r>
    <x v="22"/>
  </r>
  <r>
    <x v="23"/>
  </r>
  <r>
    <x v="24"/>
  </r>
  <r>
    <x v="25"/>
  </r>
  <r>
    <x v="26"/>
  </r>
  <r>
    <x v="27"/>
  </r>
  <r>
    <x v="28"/>
  </r>
  <r>
    <x v="29"/>
  </r>
  <r>
    <x v="30"/>
  </r>
  <r>
    <x v="0"/>
  </r>
  <r>
    <x v="31"/>
  </r>
  <r>
    <x v="32"/>
  </r>
  <r>
    <x v="33"/>
  </r>
  <r>
    <x v="34"/>
  </r>
  <r>
    <x v="35"/>
  </r>
  <r>
    <x v="0"/>
  </r>
  <r>
    <x v="36"/>
  </r>
  <r>
    <x v="37"/>
  </r>
  <r>
    <x v="38"/>
  </r>
  <r>
    <x v="39"/>
  </r>
  <r>
    <x v="40"/>
  </r>
  <r>
    <x v="41"/>
  </r>
  <r>
    <x v="42"/>
  </r>
  <r>
    <x v="43"/>
  </r>
  <r>
    <x v="44"/>
  </r>
  <r>
    <x v="45"/>
  </r>
  <r>
    <x v="46"/>
  </r>
  <r>
    <x v="47"/>
  </r>
  <r>
    <x v="0"/>
  </r>
  <r>
    <x v="48"/>
  </r>
  <r>
    <x v="49"/>
  </r>
  <r>
    <x v="0"/>
  </r>
  <r>
    <x v="50"/>
  </r>
  <r>
    <x v="0"/>
  </r>
  <r>
    <x v="0"/>
  </r>
  <r>
    <x v="51"/>
  </r>
  <r>
    <x v="52"/>
  </r>
  <r>
    <x v="53"/>
  </r>
  <r>
    <x v="0"/>
  </r>
  <r>
    <x v="0"/>
  </r>
  <r>
    <x v="54"/>
  </r>
  <r>
    <x v="0"/>
  </r>
  <r>
    <x v="0"/>
  </r>
  <r>
    <x v="55"/>
  </r>
  <r>
    <x v="0"/>
  </r>
  <r>
    <x v="0"/>
  </r>
  <r>
    <x v="56"/>
  </r>
  <r>
    <x v="0"/>
  </r>
  <r>
    <x v="57"/>
  </r>
  <r>
    <x v="0"/>
  </r>
  <r>
    <x v="0"/>
  </r>
  <r>
    <x v="0"/>
  </r>
  <r>
    <x v="58"/>
  </r>
  <r>
    <x v="59"/>
  </r>
  <r>
    <x v="60"/>
  </r>
  <r>
    <x v="0"/>
  </r>
  <r>
    <x v="0"/>
  </r>
  <r>
    <x v="0"/>
  </r>
  <r>
    <x v="0"/>
  </r>
  <r>
    <x v="61"/>
  </r>
  <r>
    <x v="0"/>
  </r>
  <r>
    <x v="0"/>
  </r>
  <r>
    <x v="62"/>
  </r>
  <r>
    <x v="63"/>
  </r>
  <r>
    <x v="64"/>
  </r>
  <r>
    <x v="65"/>
  </r>
  <r>
    <x v="66"/>
  </r>
  <r>
    <x v="67"/>
  </r>
  <r>
    <x v="68"/>
  </r>
  <r>
    <x v="69"/>
  </r>
  <r>
    <x v="70"/>
  </r>
  <r>
    <x v="71"/>
  </r>
  <r>
    <x v="72"/>
  </r>
  <r>
    <x v="73"/>
  </r>
  <r>
    <x v="0"/>
  </r>
  <r>
    <x v="74"/>
  </r>
  <r>
    <x v="75"/>
  </r>
  <r>
    <x v="76"/>
  </r>
  <r>
    <x v="77"/>
  </r>
  <r>
    <x v="0"/>
  </r>
  <r>
    <x v="78"/>
  </r>
  <r>
    <x v="0"/>
  </r>
  <r>
    <x v="79"/>
  </r>
  <r>
    <x v="0"/>
  </r>
  <r>
    <x v="80"/>
  </r>
  <r>
    <x v="0"/>
  </r>
  <r>
    <x v="81"/>
  </r>
  <r>
    <x v="0"/>
  </r>
  <r>
    <x v="82"/>
  </r>
  <r>
    <x v="83"/>
  </r>
  <r>
    <x v="0"/>
  </r>
  <r>
    <x v="84"/>
  </r>
  <r>
    <x v="85"/>
  </r>
  <r>
    <x v="86"/>
  </r>
  <r>
    <x v="87"/>
  </r>
  <r>
    <x v="88"/>
  </r>
  <r>
    <x v="89"/>
  </r>
  <r>
    <x v="90"/>
  </r>
  <r>
    <x v="0"/>
  </r>
  <r>
    <x v="91"/>
  </r>
  <r>
    <x v="0"/>
  </r>
  <r>
    <x v="92"/>
  </r>
  <r>
    <x v="93"/>
  </r>
  <r>
    <x v="94"/>
  </r>
  <r>
    <x v="95"/>
  </r>
  <r>
    <x v="96"/>
  </r>
  <r>
    <x v="0"/>
  </r>
  <r>
    <x v="0"/>
  </r>
  <r>
    <x v="0"/>
  </r>
  <r>
    <x v="0"/>
  </r>
  <r>
    <x v="97"/>
  </r>
  <r>
    <x v="0"/>
  </r>
  <r>
    <x v="0"/>
  </r>
  <r>
    <x v="0"/>
  </r>
  <r>
    <x v="0"/>
  </r>
  <r>
    <x v="98"/>
  </r>
  <r>
    <x v="99"/>
  </r>
  <r>
    <x v="100"/>
  </r>
  <r>
    <x v="0"/>
  </r>
  <r>
    <x v="101"/>
  </r>
  <r>
    <x v="0"/>
  </r>
  <r>
    <x v="102"/>
  </r>
  <r>
    <x v="103"/>
  </r>
  <r>
    <x v="104"/>
  </r>
  <r>
    <x v="105"/>
  </r>
  <r>
    <x v="0"/>
  </r>
  <r>
    <x v="106"/>
  </r>
  <r>
    <x v="107"/>
  </r>
  <r>
    <x v="108"/>
  </r>
  <r>
    <x v="109"/>
  </r>
  <r>
    <x v="110"/>
  </r>
  <r>
    <x v="0"/>
  </r>
  <r>
    <x v="111"/>
  </r>
  <r>
    <x v="0"/>
  </r>
  <r>
    <x v="112"/>
  </r>
  <r>
    <x v="113"/>
  </r>
  <r>
    <x v="114"/>
  </r>
  <r>
    <x v="115"/>
  </r>
  <r>
    <x v="0"/>
  </r>
  <r>
    <x v="116"/>
  </r>
  <r>
    <x v="0"/>
  </r>
  <r>
    <x v="0"/>
  </r>
  <r>
    <x v="0"/>
  </r>
  <r>
    <x v="117"/>
  </r>
  <r>
    <x v="0"/>
  </r>
  <r>
    <x v="0"/>
  </r>
  <r>
    <x v="118"/>
  </r>
  <r>
    <x v="119"/>
  </r>
  <r>
    <x v="120"/>
  </r>
  <r>
    <x v="0"/>
  </r>
  <r>
    <x v="121"/>
  </r>
  <r>
    <x v="122"/>
  </r>
  <r>
    <x v="123"/>
  </r>
  <r>
    <x v="0"/>
  </r>
  <r>
    <x v="124"/>
  </r>
  <r>
    <x v="0"/>
  </r>
  <r>
    <x v="125"/>
  </r>
  <r>
    <x v="126"/>
  </r>
  <r>
    <x v="127"/>
  </r>
  <r>
    <x v="0"/>
  </r>
  <r>
    <x v="128"/>
  </r>
  <r>
    <x v="129"/>
  </r>
  <r>
    <x v="0"/>
  </r>
  <r>
    <x v="130"/>
  </r>
  <r>
    <x v="131"/>
  </r>
  <r>
    <x v="0"/>
  </r>
  <r>
    <x v="132"/>
  </r>
  <r>
    <x v="133"/>
  </r>
  <r>
    <x v="0"/>
  </r>
  <r>
    <x v="0"/>
  </r>
  <r>
    <x v="134"/>
  </r>
  <r>
    <x v="135"/>
  </r>
  <r>
    <x v="136"/>
  </r>
  <r>
    <x v="137"/>
  </r>
  <r>
    <x v="0"/>
  </r>
  <r>
    <x v="138"/>
  </r>
  <r>
    <x v="0"/>
  </r>
  <r>
    <x v="139"/>
  </r>
  <r>
    <x v="0"/>
  </r>
  <r>
    <x v="0"/>
  </r>
  <r>
    <x v="0"/>
  </r>
  <r>
    <x v="140"/>
  </r>
  <r>
    <x v="141"/>
  </r>
  <r>
    <x v="0"/>
  </r>
  <r>
    <x v="142"/>
  </r>
  <r>
    <x v="143"/>
  </r>
  <r>
    <x v="144"/>
  </r>
  <r>
    <x v="0"/>
  </r>
  <r>
    <x v="0"/>
  </r>
  <r>
    <x v="0"/>
  </r>
  <r>
    <x v="145"/>
  </r>
  <r>
    <x v="146"/>
  </r>
  <r>
    <x v="147"/>
  </r>
  <r>
    <x v="0"/>
  </r>
  <r>
    <x v="148"/>
  </r>
  <r>
    <x v="0"/>
  </r>
  <r>
    <x v="149"/>
  </r>
  <r>
    <x v="0"/>
  </r>
  <r>
    <x v="150"/>
  </r>
  <r>
    <x v="151"/>
  </r>
  <r>
    <x v="152"/>
  </r>
  <r>
    <x v="0"/>
  </r>
  <r>
    <x v="153"/>
  </r>
  <r>
    <x v="154"/>
  </r>
  <r>
    <x v="0"/>
  </r>
  <r>
    <x v="155"/>
  </r>
  <r>
    <x v="156"/>
  </r>
  <r>
    <x v="157"/>
  </r>
  <r>
    <x v="0"/>
  </r>
  <r>
    <x v="0"/>
  </r>
  <r>
    <x v="158"/>
  </r>
  <r>
    <x v="0"/>
  </r>
  <r>
    <x v="0"/>
  </r>
  <r>
    <x v="0"/>
  </r>
  <r>
    <x v="159"/>
  </r>
  <r>
    <x v="160"/>
  </r>
  <r>
    <x v="161"/>
  </r>
  <r>
    <x v="162"/>
  </r>
  <r>
    <x v="163"/>
  </r>
  <r>
    <x v="164"/>
  </r>
  <r>
    <x v="165"/>
  </r>
  <r>
    <x v="166"/>
  </r>
  <r>
    <x v="167"/>
  </r>
  <r>
    <x v="0"/>
  </r>
  <r>
    <x v="0"/>
  </r>
  <r>
    <x v="0"/>
  </r>
  <r>
    <x v="168"/>
  </r>
  <r>
    <x v="0"/>
  </r>
  <r>
    <x v="169"/>
  </r>
  <r>
    <x v="170"/>
  </r>
  <r>
    <x v="0"/>
  </r>
  <r>
    <x v="171"/>
  </r>
  <r>
    <x v="0"/>
  </r>
  <r>
    <x v="0"/>
  </r>
  <r>
    <x v="0"/>
  </r>
  <r>
    <x v="172"/>
  </r>
  <r>
    <x v="0"/>
  </r>
  <r>
    <x v="0"/>
  </r>
  <r>
    <x v="0"/>
  </r>
  <r>
    <x v="173"/>
  </r>
  <r>
    <x v="174"/>
  </r>
  <r>
    <x v="175"/>
  </r>
  <r>
    <x v="176"/>
  </r>
  <r>
    <x v="177"/>
  </r>
  <r>
    <x v="178"/>
  </r>
  <r>
    <x v="179"/>
  </r>
  <r>
    <x v="0"/>
  </r>
  <r>
    <x v="180"/>
  </r>
  <r>
    <x v="181"/>
  </r>
  <r>
    <x v="0"/>
  </r>
  <r>
    <x v="182"/>
  </r>
  <r>
    <x v="0"/>
  </r>
  <r>
    <x v="183"/>
  </r>
  <r>
    <x v="184"/>
  </r>
  <r>
    <x v="0"/>
  </r>
  <r>
    <x v="185"/>
  </r>
  <r>
    <x v="0"/>
  </r>
  <r>
    <x v="0"/>
  </r>
  <r>
    <x v="186"/>
  </r>
  <r>
    <x v="0"/>
  </r>
  <r>
    <x v="0"/>
  </r>
  <r>
    <x v="187"/>
  </r>
  <r>
    <x v="188"/>
  </r>
  <r>
    <x v="0"/>
  </r>
  <r>
    <x v="189"/>
  </r>
  <r>
    <x v="190"/>
  </r>
  <r>
    <x v="191"/>
  </r>
  <r>
    <x v="0"/>
  </r>
  <r>
    <x v="192"/>
  </r>
  <r>
    <x v="0"/>
  </r>
  <r>
    <x v="193"/>
  </r>
  <r>
    <x v="194"/>
  </r>
  <r>
    <x v="0"/>
  </r>
  <r>
    <x v="195"/>
  </r>
  <r>
    <x v="0"/>
  </r>
  <r>
    <x v="0"/>
  </r>
  <r>
    <x v="196"/>
  </r>
  <r>
    <x v="197"/>
  </r>
  <r>
    <x v="198"/>
  </r>
  <r>
    <x v="199"/>
  </r>
  <r>
    <x v="0"/>
  </r>
  <r>
    <x v="0"/>
  </r>
  <r>
    <x v="200"/>
  </r>
  <r>
    <x v="0"/>
  </r>
  <r>
    <x v="201"/>
  </r>
  <r>
    <x v="202"/>
  </r>
  <r>
    <x v="203"/>
  </r>
  <r>
    <x v="0"/>
  </r>
  <r>
    <x v="204"/>
  </r>
  <r>
    <x v="205"/>
  </r>
  <r>
    <x v="206"/>
  </r>
  <r>
    <x v="207"/>
  </r>
  <r>
    <x v="208"/>
  </r>
  <r>
    <x v="209"/>
  </r>
  <r>
    <x v="0"/>
  </r>
  <r>
    <x v="210"/>
  </r>
  <r>
    <x v="211"/>
  </r>
  <r>
    <x v="212"/>
  </r>
  <r>
    <x v="213"/>
  </r>
  <r>
    <x v="0"/>
  </r>
  <r>
    <x v="0"/>
  </r>
  <r>
    <x v="0"/>
  </r>
  <r>
    <x v="0"/>
  </r>
  <r>
    <x v="214"/>
  </r>
  <r>
    <x v="215"/>
  </r>
  <r>
    <x v="216"/>
  </r>
  <r>
    <x v="0"/>
  </r>
  <r>
    <x v="217"/>
  </r>
  <r>
    <x v="218"/>
  </r>
  <r>
    <x v="219"/>
  </r>
  <r>
    <x v="0"/>
  </r>
  <r>
    <x v="220"/>
  </r>
  <r>
    <x v="0"/>
  </r>
  <r>
    <x v="221"/>
  </r>
  <r>
    <x v="222"/>
  </r>
  <r>
    <x v="223"/>
  </r>
  <r>
    <x v="0"/>
  </r>
  <r>
    <x v="0"/>
  </r>
  <r>
    <x v="224"/>
  </r>
  <r>
    <x v="225"/>
  </r>
  <r>
    <x v="226"/>
  </r>
  <r>
    <x v="0"/>
  </r>
  <r>
    <x v="0"/>
  </r>
  <r>
    <x v="227"/>
  </r>
  <r>
    <x v="228"/>
  </r>
  <r>
    <x v="229"/>
  </r>
  <r>
    <x v="230"/>
  </r>
  <r>
    <x v="231"/>
  </r>
  <r>
    <x v="232"/>
  </r>
  <r>
    <x v="233"/>
  </r>
  <r>
    <x v="234"/>
  </r>
  <r>
    <x v="235"/>
  </r>
  <r>
    <x v="0"/>
  </r>
  <r>
    <x v="236"/>
  </r>
  <r>
    <x v="237"/>
  </r>
  <r>
    <x v="238"/>
  </r>
  <r>
    <x v="0"/>
  </r>
  <r>
    <x v="0"/>
  </r>
  <r>
    <x v="239"/>
  </r>
  <r>
    <x v="240"/>
  </r>
  <r>
    <x v="241"/>
  </r>
  <r>
    <x v="242"/>
  </r>
  <r>
    <x v="0"/>
  </r>
  <r>
    <x v="0"/>
  </r>
  <r>
    <x v="0"/>
  </r>
  <r>
    <x v="0"/>
  </r>
  <r>
    <x v="243"/>
  </r>
  <r>
    <x v="244"/>
  </r>
  <r>
    <x v="245"/>
  </r>
  <r>
    <x v="246"/>
  </r>
  <r>
    <x v="0"/>
  </r>
  <r>
    <x v="247"/>
  </r>
  <r>
    <x v="248"/>
  </r>
  <r>
    <x v="249"/>
  </r>
  <r>
    <x v="250"/>
  </r>
  <r>
    <x v="0"/>
  </r>
  <r>
    <x v="251"/>
  </r>
  <r>
    <x v="252"/>
  </r>
  <r>
    <x v="253"/>
  </r>
  <r>
    <x v="0"/>
  </r>
  <r>
    <x v="254"/>
  </r>
  <r>
    <x v="0"/>
  </r>
  <r>
    <x v="0"/>
  </r>
  <r>
    <x v="255"/>
  </r>
  <r>
    <x v="0"/>
  </r>
  <r>
    <x v="256"/>
  </r>
  <r>
    <x v="257"/>
  </r>
  <r>
    <x v="0"/>
  </r>
  <r>
    <x v="0"/>
  </r>
  <r>
    <x v="258"/>
  </r>
  <r>
    <x v="259"/>
  </r>
  <r>
    <x v="0"/>
  </r>
  <r>
    <x v="0"/>
  </r>
  <r>
    <x v="260"/>
  </r>
  <r>
    <x v="261"/>
  </r>
  <r>
    <x v="0"/>
  </r>
  <r>
    <x v="0"/>
  </r>
  <r>
    <x v="262"/>
  </r>
  <r>
    <x v="0"/>
  </r>
  <r>
    <x v="263"/>
  </r>
  <r>
    <x v="0"/>
  </r>
  <r>
    <x v="0"/>
  </r>
  <r>
    <x v="264"/>
  </r>
  <r>
    <x v="265"/>
  </r>
  <r>
    <x v="266"/>
  </r>
  <r>
    <x v="267"/>
  </r>
  <r>
    <x v="268"/>
  </r>
  <r>
    <x v="269"/>
  </r>
  <r>
    <x v="270"/>
  </r>
  <r>
    <x v="271"/>
  </r>
  <r>
    <x v="272"/>
  </r>
  <r>
    <x v="0"/>
  </r>
  <r>
    <x v="273"/>
  </r>
  <r>
    <x v="274"/>
  </r>
  <r>
    <x v="275"/>
  </r>
  <r>
    <x v="276"/>
  </r>
  <r>
    <x v="277"/>
  </r>
  <r>
    <x v="0"/>
  </r>
  <r>
    <x v="0"/>
  </r>
  <r>
    <x v="278"/>
  </r>
  <r>
    <x v="279"/>
  </r>
  <r>
    <x v="280"/>
  </r>
  <r>
    <x v="281"/>
  </r>
  <r>
    <x v="0"/>
  </r>
  <r>
    <x v="282"/>
  </r>
  <r>
    <x v="283"/>
  </r>
  <r>
    <x v="284"/>
  </r>
  <r>
    <x v="285"/>
  </r>
  <r>
    <x v="0"/>
  </r>
  <r>
    <x v="286"/>
  </r>
  <r>
    <x v="287"/>
  </r>
  <r>
    <x v="288"/>
  </r>
  <r>
    <x v="0"/>
  </r>
  <r>
    <x v="0"/>
  </r>
  <r>
    <x v="0"/>
  </r>
  <r>
    <x v="289"/>
  </r>
  <r>
    <x v="0"/>
  </r>
  <r>
    <x v="290"/>
  </r>
  <r>
    <x v="0"/>
  </r>
  <r>
    <x v="291"/>
  </r>
  <r>
    <x v="292"/>
  </r>
  <r>
    <x v="0"/>
  </r>
  <r>
    <x v="293"/>
  </r>
  <r>
    <x v="0"/>
  </r>
  <r>
    <x v="294"/>
  </r>
  <r>
    <x v="0"/>
  </r>
  <r>
    <x v="0"/>
  </r>
  <r>
    <x v="295"/>
  </r>
  <r>
    <x v="296"/>
  </r>
  <r>
    <x v="297"/>
  </r>
  <r>
    <x v="0"/>
  </r>
  <r>
    <x v="0"/>
  </r>
  <r>
    <x v="298"/>
  </r>
  <r>
    <x v="299"/>
  </r>
  <r>
    <x v="300"/>
  </r>
  <r>
    <x v="0"/>
  </r>
  <r>
    <x v="301"/>
  </r>
  <r>
    <x v="302"/>
  </r>
  <r>
    <x v="0"/>
  </r>
  <r>
    <x v="0"/>
  </r>
  <r>
    <x v="303"/>
  </r>
  <r>
    <x v="0"/>
  </r>
  <r>
    <x v="304"/>
  </r>
  <r>
    <x v="0"/>
  </r>
  <r>
    <x v="305"/>
  </r>
  <r>
    <x v="0"/>
  </r>
  <r>
    <x v="306"/>
  </r>
  <r>
    <x v="307"/>
  </r>
  <r>
    <x v="308"/>
  </r>
  <r>
    <x v="309"/>
  </r>
  <r>
    <x v="0"/>
  </r>
  <r>
    <x v="310"/>
  </r>
  <r>
    <x v="311"/>
  </r>
  <r>
    <x v="312"/>
  </r>
  <r>
    <x v="313"/>
  </r>
  <r>
    <x v="314"/>
  </r>
  <r>
    <x v="0"/>
  </r>
  <r>
    <x v="0"/>
  </r>
  <r>
    <x v="0"/>
  </r>
  <r>
    <x v="315"/>
  </r>
  <r>
    <x v="316"/>
  </r>
  <r>
    <x v="0"/>
  </r>
  <r>
    <x v="0"/>
  </r>
  <r>
    <x v="317"/>
  </r>
  <r>
    <x v="318"/>
  </r>
  <r>
    <x v="0"/>
  </r>
  <r>
    <x v="0"/>
  </r>
  <r>
    <x v="319"/>
  </r>
  <r>
    <x v="320"/>
  </r>
  <r>
    <x v="0"/>
  </r>
  <r>
    <x v="321"/>
  </r>
  <r>
    <x v="322"/>
  </r>
  <r>
    <x v="0"/>
  </r>
  <r>
    <x v="0"/>
  </r>
  <r>
    <x v="323"/>
  </r>
  <r>
    <x v="324"/>
  </r>
  <r>
    <x v="325"/>
  </r>
  <r>
    <x v="326"/>
  </r>
  <r>
    <x v="327"/>
  </r>
  <r>
    <x v="328"/>
  </r>
  <r>
    <x v="329"/>
  </r>
  <r>
    <x v="330"/>
  </r>
  <r>
    <x v="0"/>
  </r>
  <r>
    <x v="0"/>
  </r>
  <r>
    <x v="0"/>
  </r>
  <r>
    <x v="331"/>
  </r>
  <r>
    <x v="332"/>
  </r>
  <r>
    <x v="333"/>
  </r>
  <r>
    <x v="334"/>
  </r>
  <r>
    <x v="335"/>
  </r>
  <r>
    <x v="336"/>
  </r>
  <r>
    <x v="337"/>
  </r>
  <r>
    <x v="0"/>
  </r>
  <r>
    <x v="338"/>
  </r>
  <r>
    <x v="0"/>
  </r>
  <r>
    <x v="339"/>
  </r>
  <r>
    <x v="340"/>
  </r>
  <r>
    <x v="341"/>
  </r>
  <r>
    <x v="0"/>
  </r>
  <r>
    <x v="342"/>
  </r>
  <r>
    <x v="343"/>
  </r>
  <r>
    <x v="0"/>
  </r>
  <r>
    <x v="344"/>
  </r>
  <r>
    <x v="0"/>
  </r>
  <r>
    <x v="345"/>
  </r>
  <r>
    <x v="346"/>
  </r>
  <r>
    <x v="0"/>
  </r>
  <r>
    <x v="347"/>
  </r>
  <r>
    <x v="348"/>
  </r>
  <r>
    <x v="349"/>
  </r>
  <r>
    <x v="0"/>
  </r>
  <r>
    <x v="350"/>
  </r>
  <r>
    <x v="351"/>
  </r>
  <r>
    <x v="352"/>
  </r>
  <r>
    <x v="353"/>
  </r>
  <r>
    <x v="0"/>
  </r>
  <r>
    <x v="0"/>
  </r>
  <r>
    <x v="354"/>
  </r>
  <r>
    <x v="355"/>
  </r>
  <r>
    <x v="356"/>
  </r>
  <r>
    <x v="0"/>
  </r>
  <r>
    <x v="357"/>
  </r>
  <r>
    <x v="0"/>
  </r>
  <r>
    <x v="0"/>
  </r>
  <r>
    <x v="358"/>
  </r>
  <r>
    <x v="359"/>
  </r>
  <r>
    <x v="0"/>
  </r>
  <r>
    <x v="360"/>
  </r>
  <r>
    <x v="0"/>
  </r>
  <r>
    <x v="361"/>
  </r>
  <r>
    <x v="0"/>
  </r>
  <r>
    <x v="362"/>
  </r>
  <r>
    <x v="0"/>
  </r>
  <r>
    <x v="363"/>
  </r>
  <r>
    <x v="364"/>
  </r>
  <r>
    <x v="0"/>
  </r>
  <r>
    <x v="0"/>
  </r>
  <r>
    <x v="0"/>
  </r>
  <r>
    <x v="365"/>
  </r>
  <r>
    <x v="0"/>
  </r>
  <r>
    <x v="366"/>
  </r>
  <r>
    <x v="367"/>
  </r>
  <r>
    <x v="368"/>
  </r>
  <r>
    <x v="369"/>
  </r>
  <r>
    <x v="0"/>
  </r>
  <r>
    <x v="0"/>
  </r>
  <r>
    <x v="370"/>
  </r>
  <r>
    <x v="371"/>
  </r>
  <r>
    <x v="372"/>
  </r>
  <r>
    <x v="373"/>
  </r>
  <r>
    <x v="374"/>
  </r>
  <r>
    <x v="375"/>
  </r>
  <r>
    <x v="376"/>
  </r>
  <r>
    <x v="0"/>
  </r>
  <r>
    <x v="377"/>
  </r>
  <r>
    <x v="378"/>
  </r>
  <r>
    <x v="379"/>
  </r>
  <r>
    <x v="0"/>
  </r>
  <r>
    <x v="380"/>
  </r>
  <r>
    <x v="0"/>
  </r>
  <r>
    <x v="0"/>
  </r>
  <r>
    <x v="381"/>
  </r>
  <r>
    <x v="0"/>
  </r>
  <r>
    <x v="0"/>
  </r>
  <r>
    <x v="0"/>
  </r>
  <r>
    <x v="0"/>
  </r>
  <r>
    <x v="382"/>
  </r>
  <r>
    <x v="383"/>
  </r>
  <r>
    <x v="0"/>
  </r>
  <r>
    <x v="384"/>
  </r>
  <r>
    <x v="385"/>
  </r>
  <r>
    <x v="386"/>
  </r>
  <r>
    <x v="0"/>
  </r>
  <r>
    <x v="387"/>
  </r>
  <r>
    <x v="388"/>
  </r>
  <r>
    <x v="389"/>
  </r>
  <r>
    <x v="0"/>
  </r>
  <r>
    <x v="390"/>
  </r>
  <r>
    <x v="391"/>
  </r>
  <r>
    <x v="392"/>
  </r>
  <r>
    <x v="393"/>
  </r>
  <r>
    <x v="394"/>
  </r>
  <r>
    <x v="395"/>
  </r>
  <r>
    <x v="396"/>
  </r>
  <r>
    <x v="397"/>
  </r>
  <r>
    <x v="0"/>
  </r>
  <r>
    <x v="398"/>
  </r>
  <r>
    <x v="0"/>
  </r>
  <r>
    <x v="399"/>
  </r>
  <r>
    <x v="400"/>
  </r>
  <r>
    <x v="401"/>
  </r>
  <r>
    <x v="402"/>
  </r>
  <r>
    <x v="0"/>
  </r>
  <r>
    <x v="0"/>
  </r>
  <r>
    <x v="403"/>
  </r>
  <r>
    <x v="404"/>
  </r>
  <r>
    <x v="405"/>
  </r>
  <r>
    <x v="406"/>
  </r>
  <r>
    <x v="407"/>
  </r>
  <r>
    <x v="408"/>
  </r>
  <r>
    <x v="409"/>
  </r>
  <r>
    <x v="410"/>
  </r>
  <r>
    <x v="411"/>
  </r>
  <r>
    <x v="0"/>
  </r>
  <r>
    <x v="412"/>
  </r>
  <r>
    <x v="0"/>
  </r>
  <r>
    <x v="0"/>
  </r>
  <r>
    <x v="0"/>
  </r>
  <r>
    <x v="0"/>
  </r>
  <r>
    <x v="413"/>
  </r>
  <r>
    <x v="414"/>
  </r>
  <r>
    <x v="415"/>
  </r>
  <r>
    <x v="416"/>
  </r>
  <r>
    <x v="417"/>
  </r>
  <r>
    <x v="418"/>
  </r>
  <r>
    <x v="419"/>
  </r>
  <r>
    <x v="0"/>
  </r>
  <r>
    <x v="420"/>
  </r>
  <r>
    <x v="421"/>
  </r>
  <r>
    <x v="0"/>
  </r>
  <r>
    <x v="0"/>
  </r>
  <r>
    <x v="0"/>
  </r>
  <r>
    <x v="0"/>
  </r>
  <r>
    <x v="422"/>
  </r>
  <r>
    <x v="0"/>
  </r>
  <r>
    <x v="423"/>
  </r>
  <r>
    <x v="424"/>
  </r>
  <r>
    <x v="425"/>
  </r>
  <r>
    <x v="0"/>
  </r>
  <r>
    <x v="0"/>
  </r>
  <r>
    <x v="426"/>
  </r>
  <r>
    <x v="0"/>
  </r>
  <r>
    <x v="0"/>
  </r>
  <r>
    <x v="427"/>
  </r>
  <r>
    <x v="428"/>
  </r>
  <r>
    <x v="0"/>
  </r>
  <r>
    <x v="0"/>
  </r>
  <r>
    <x v="429"/>
  </r>
  <r>
    <x v="430"/>
  </r>
  <r>
    <x v="431"/>
  </r>
  <r>
    <x v="432"/>
  </r>
  <r>
    <x v="433"/>
  </r>
  <r>
    <x v="434"/>
  </r>
  <r>
    <x v="435"/>
  </r>
  <r>
    <x v="436"/>
  </r>
  <r>
    <x v="437"/>
  </r>
  <r>
    <x v="438"/>
  </r>
  <r>
    <x v="439"/>
  </r>
  <r>
    <x v="440"/>
  </r>
  <r>
    <x v="441"/>
  </r>
  <r>
    <x v="0"/>
  </r>
  <r>
    <x v="442"/>
  </r>
  <r>
    <x v="0"/>
  </r>
  <r>
    <x v="443"/>
  </r>
  <r>
    <x v="444"/>
  </r>
  <r>
    <x v="0"/>
  </r>
  <r>
    <x v="445"/>
  </r>
  <r>
    <x v="0"/>
  </r>
  <r>
    <x v="446"/>
  </r>
  <r>
    <x v="447"/>
  </r>
  <r>
    <x v="0"/>
  </r>
  <r>
    <x v="448"/>
  </r>
  <r>
    <x v="449"/>
  </r>
  <r>
    <x v="450"/>
  </r>
  <r>
    <x v="0"/>
  </r>
  <r>
    <x v="0"/>
  </r>
  <r>
    <x v="451"/>
  </r>
  <r>
    <x v="452"/>
  </r>
  <r>
    <x v="453"/>
  </r>
  <r>
    <x v="454"/>
  </r>
  <r>
    <x v="455"/>
  </r>
  <r>
    <x v="456"/>
  </r>
  <r>
    <x v="0"/>
  </r>
  <r>
    <x v="457"/>
  </r>
  <r>
    <x v="0"/>
  </r>
  <r>
    <x v="0"/>
  </r>
  <r>
    <x v="0"/>
  </r>
  <r>
    <x v="458"/>
  </r>
  <r>
    <x v="459"/>
  </r>
  <r>
    <x v="0"/>
  </r>
  <r>
    <x v="460"/>
  </r>
  <r>
    <x v="461"/>
  </r>
  <r>
    <x v="462"/>
  </r>
  <r>
    <x v="0"/>
  </r>
  <r>
    <x v="0"/>
  </r>
  <r>
    <x v="463"/>
  </r>
  <r>
    <x v="0"/>
  </r>
  <r>
    <x v="464"/>
  </r>
  <r>
    <x v="0"/>
  </r>
  <r>
    <x v="465"/>
  </r>
  <r>
    <x v="466"/>
  </r>
  <r>
    <x v="467"/>
  </r>
  <r>
    <x v="0"/>
  </r>
  <r>
    <x v="468"/>
  </r>
  <r>
    <x v="469"/>
  </r>
  <r>
    <x v="0"/>
  </r>
  <r>
    <x v="470"/>
  </r>
  <r>
    <x v="471"/>
  </r>
  <r>
    <x v="472"/>
  </r>
  <r>
    <x v="473"/>
  </r>
  <r>
    <x v="474"/>
  </r>
  <r>
    <x v="0"/>
  </r>
  <r>
    <x v="0"/>
  </r>
  <r>
    <x v="475"/>
  </r>
  <r>
    <x v="476"/>
  </r>
  <r>
    <x v="477"/>
  </r>
  <r>
    <x v="478"/>
  </r>
  <r>
    <x v="0"/>
  </r>
  <r>
    <x v="479"/>
  </r>
  <r>
    <x v="480"/>
  </r>
  <r>
    <x v="481"/>
  </r>
  <r>
    <x v="482"/>
  </r>
  <r>
    <x v="483"/>
  </r>
  <r>
    <x v="484"/>
  </r>
  <r>
    <x v="0"/>
  </r>
  <r>
    <x v="485"/>
  </r>
  <r>
    <x v="486"/>
  </r>
  <r>
    <x v="487"/>
  </r>
  <r>
    <x v="488"/>
  </r>
  <r>
    <x v="489"/>
  </r>
  <r>
    <x v="490"/>
  </r>
  <r>
    <x v="491"/>
  </r>
  <r>
    <x v="492"/>
  </r>
  <r>
    <x v="0"/>
  </r>
  <r>
    <x v="493"/>
  </r>
  <r>
    <x v="494"/>
  </r>
  <r>
    <x v="495"/>
  </r>
  <r>
    <x v="496"/>
  </r>
  <r>
    <x v="497"/>
  </r>
  <r>
    <x v="0"/>
  </r>
  <r>
    <x v="498"/>
  </r>
  <r>
    <x v="499"/>
  </r>
  <r>
    <x v="500"/>
  </r>
  <r>
    <x v="501"/>
  </r>
  <r>
    <x v="502"/>
  </r>
  <r>
    <x v="0"/>
  </r>
  <r>
    <x v="503"/>
  </r>
  <r>
    <x v="0"/>
  </r>
  <r>
    <x v="504"/>
  </r>
  <r>
    <x v="0"/>
  </r>
  <r>
    <x v="0"/>
  </r>
  <r>
    <x v="505"/>
  </r>
  <r>
    <x v="506"/>
  </r>
  <r>
    <x v="0"/>
  </r>
  <r>
    <x v="507"/>
  </r>
  <r>
    <x v="0"/>
  </r>
  <r>
    <x v="508"/>
  </r>
  <r>
    <x v="509"/>
  </r>
  <r>
    <x v="0"/>
  </r>
  <r>
    <x v="510"/>
  </r>
  <r>
    <x v="511"/>
  </r>
  <r>
    <x v="0"/>
  </r>
  <r>
    <x v="512"/>
  </r>
  <r>
    <x v="513"/>
  </r>
  <r>
    <x v="514"/>
  </r>
  <r>
    <x v="515"/>
  </r>
  <r>
    <x v="516"/>
  </r>
  <r>
    <x v="0"/>
  </r>
  <r>
    <x v="517"/>
  </r>
  <r>
    <x v="518"/>
  </r>
  <r>
    <x v="0"/>
  </r>
  <r>
    <x v="519"/>
  </r>
  <r>
    <x v="0"/>
  </r>
  <r>
    <x v="0"/>
  </r>
  <r>
    <x v="0"/>
  </r>
  <r>
    <x v="520"/>
  </r>
  <r>
    <x v="521"/>
  </r>
  <r>
    <x v="0"/>
  </r>
  <r>
    <x v="522"/>
  </r>
  <r>
    <x v="0"/>
  </r>
  <r>
    <x v="523"/>
  </r>
  <r>
    <x v="0"/>
  </r>
  <r>
    <x v="524"/>
  </r>
  <r>
    <x v="0"/>
  </r>
  <r>
    <x v="525"/>
  </r>
  <r>
    <x v="526"/>
  </r>
  <r>
    <x v="527"/>
  </r>
  <r>
    <x v="528"/>
  </r>
  <r>
    <x v="529"/>
  </r>
  <r>
    <x v="0"/>
  </r>
  <r>
    <x v="530"/>
  </r>
  <r>
    <x v="0"/>
  </r>
  <r>
    <x v="531"/>
  </r>
  <r>
    <x v="0"/>
  </r>
  <r>
    <x v="0"/>
  </r>
  <r>
    <x v="532"/>
  </r>
  <r>
    <x v="0"/>
  </r>
  <r>
    <x v="0"/>
  </r>
  <r>
    <x v="0"/>
  </r>
  <r>
    <x v="533"/>
  </r>
  <r>
    <x v="534"/>
  </r>
  <r>
    <x v="0"/>
  </r>
  <r>
    <x v="535"/>
  </r>
  <r>
    <x v="0"/>
  </r>
  <r>
    <x v="536"/>
  </r>
  <r>
    <x v="0"/>
  </r>
  <r>
    <x v="537"/>
  </r>
  <r>
    <x v="538"/>
  </r>
  <r>
    <x v="539"/>
  </r>
  <r>
    <x v="540"/>
  </r>
  <r>
    <x v="0"/>
  </r>
  <r>
    <x v="541"/>
  </r>
  <r>
    <x v="542"/>
  </r>
  <r>
    <x v="543"/>
  </r>
  <r>
    <x v="0"/>
  </r>
  <r>
    <x v="544"/>
  </r>
  <r>
    <x v="545"/>
  </r>
  <r>
    <x v="546"/>
  </r>
  <r>
    <x v="547"/>
  </r>
  <r>
    <x v="548"/>
  </r>
  <r>
    <x v="0"/>
  </r>
  <r>
    <x v="0"/>
  </r>
  <r>
    <x v="0"/>
  </r>
  <r>
    <x v="549"/>
  </r>
  <r>
    <x v="550"/>
  </r>
  <r>
    <x v="551"/>
  </r>
  <r>
    <x v="0"/>
  </r>
  <r>
    <x v="552"/>
  </r>
  <r>
    <x v="553"/>
  </r>
  <r>
    <x v="554"/>
  </r>
  <r>
    <x v="0"/>
  </r>
  <r>
    <x v="0"/>
  </r>
  <r>
    <x v="555"/>
  </r>
  <r>
    <x v="556"/>
  </r>
  <r>
    <x v="557"/>
  </r>
  <r>
    <x v="558"/>
  </r>
  <r>
    <x v="0"/>
  </r>
  <r>
    <x v="0"/>
  </r>
  <r>
    <x v="559"/>
  </r>
  <r>
    <x v="560"/>
  </r>
  <r>
    <x v="0"/>
  </r>
  <r>
    <x v="561"/>
  </r>
  <r>
    <x v="562"/>
  </r>
  <r>
    <x v="563"/>
  </r>
  <r>
    <x v="0"/>
  </r>
  <r>
    <x v="564"/>
  </r>
  <r>
    <x v="565"/>
  </r>
  <r>
    <x v="0"/>
  </r>
  <r>
    <x v="0"/>
  </r>
  <r>
    <x v="566"/>
  </r>
  <r>
    <x v="567"/>
  </r>
  <r>
    <x v="568"/>
  </r>
  <r>
    <x v="0"/>
  </r>
  <r>
    <x v="569"/>
  </r>
  <r>
    <x v="0"/>
  </r>
  <r>
    <x v="570"/>
  </r>
  <r>
    <x v="571"/>
  </r>
  <r>
    <x v="572"/>
  </r>
  <r>
    <x v="573"/>
  </r>
  <r>
    <x v="0"/>
  </r>
  <r>
    <x v="0"/>
  </r>
  <r>
    <x v="574"/>
  </r>
  <r>
    <x v="575"/>
  </r>
  <r>
    <x v="0"/>
  </r>
  <r>
    <x v="0"/>
  </r>
  <r>
    <x v="576"/>
  </r>
  <r>
    <x v="577"/>
  </r>
  <r>
    <x v="578"/>
  </r>
  <r>
    <x v="579"/>
  </r>
  <r>
    <x v="580"/>
  </r>
  <r>
    <x v="581"/>
  </r>
  <r>
    <x v="0"/>
  </r>
  <r>
    <x v="0"/>
  </r>
  <r>
    <x v="582"/>
  </r>
  <r>
    <x v="583"/>
  </r>
  <r>
    <x v="584"/>
  </r>
  <r>
    <x v="0"/>
  </r>
  <r>
    <x v="585"/>
  </r>
  <r>
    <x v="586"/>
  </r>
  <r>
    <x v="0"/>
  </r>
  <r>
    <x v="587"/>
  </r>
  <r>
    <x v="588"/>
  </r>
  <r>
    <x v="0"/>
  </r>
  <r>
    <x v="0"/>
  </r>
  <r>
    <x v="589"/>
  </r>
  <r>
    <x v="0"/>
  </r>
  <r>
    <x v="0"/>
  </r>
  <r>
    <x v="0"/>
  </r>
  <r>
    <x v="0"/>
  </r>
  <r>
    <x v="0"/>
  </r>
  <r>
    <x v="590"/>
  </r>
  <r>
    <x v="591"/>
  </r>
  <r>
    <x v="592"/>
  </r>
  <r>
    <x v="0"/>
  </r>
  <r>
    <x v="593"/>
  </r>
  <r>
    <x v="594"/>
  </r>
  <r>
    <x v="595"/>
  </r>
  <r>
    <x v="596"/>
  </r>
  <r>
    <x v="597"/>
  </r>
  <r>
    <x v="598"/>
  </r>
  <r>
    <x v="0"/>
  </r>
  <r>
    <x v="0"/>
  </r>
  <r>
    <x v="0"/>
  </r>
  <r>
    <x v="599"/>
  </r>
  <r>
    <x v="600"/>
  </r>
  <r>
    <x v="0"/>
  </r>
  <r>
    <x v="601"/>
  </r>
  <r>
    <x v="602"/>
  </r>
  <r>
    <x v="0"/>
  </r>
  <r>
    <x v="0"/>
  </r>
  <r>
    <x v="603"/>
  </r>
  <r>
    <x v="604"/>
  </r>
  <r>
    <x v="605"/>
  </r>
  <r>
    <x v="0"/>
  </r>
  <r>
    <x v="606"/>
  </r>
  <r>
    <x v="607"/>
  </r>
  <r>
    <x v="608"/>
  </r>
  <r>
    <x v="609"/>
  </r>
  <r>
    <x v="610"/>
  </r>
  <r>
    <x v="611"/>
  </r>
  <r>
    <x v="612"/>
  </r>
  <r>
    <x v="613"/>
  </r>
  <r>
    <x v="614"/>
  </r>
  <r>
    <x v="0"/>
  </r>
  <r>
    <x v="0"/>
  </r>
  <r>
    <x v="615"/>
  </r>
  <r>
    <x v="616"/>
  </r>
  <r>
    <x v="617"/>
  </r>
  <r>
    <x v="618"/>
  </r>
  <r>
    <x v="619"/>
  </r>
  <r>
    <x v="620"/>
  </r>
  <r>
    <x v="621"/>
  </r>
  <r>
    <x v="622"/>
  </r>
  <r>
    <x v="623"/>
  </r>
  <r>
    <x v="0"/>
  </r>
  <r>
    <x v="624"/>
  </r>
  <r>
    <x v="625"/>
  </r>
  <r>
    <x v="626"/>
  </r>
  <r>
    <x v="0"/>
  </r>
  <r>
    <x v="627"/>
  </r>
  <r>
    <x v="628"/>
  </r>
  <r>
    <x v="629"/>
  </r>
  <r>
    <x v="630"/>
  </r>
  <r>
    <x v="631"/>
  </r>
  <r>
    <x v="0"/>
  </r>
  <r>
    <x v="632"/>
  </r>
  <r>
    <x v="0"/>
  </r>
  <r>
    <x v="633"/>
  </r>
  <r>
    <x v="634"/>
  </r>
  <r>
    <x v="0"/>
  </r>
  <r>
    <x v="635"/>
  </r>
  <r>
    <x v="636"/>
  </r>
  <r>
    <x v="637"/>
  </r>
  <r>
    <x v="638"/>
  </r>
  <r>
    <x v="639"/>
  </r>
  <r>
    <x v="640"/>
  </r>
  <r>
    <x v="641"/>
  </r>
  <r>
    <x v="642"/>
  </r>
</pivotCacheRecords>
</file>

<file path=xl/pivotCache/pivotCacheRecords2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0"/>
  </r>
  <r>
    <x v="1"/>
  </r>
  <r>
    <x v="2"/>
  </r>
  <r>
    <x v="0"/>
  </r>
  <r>
    <x v="2"/>
  </r>
  <r>
    <x v="2"/>
  </r>
  <r>
    <x v="3"/>
  </r>
  <r>
    <x v="2"/>
  </r>
  <r>
    <x v="0"/>
  </r>
  <r>
    <x v="2"/>
  </r>
  <r>
    <x v="2"/>
  </r>
  <r>
    <x v="2"/>
  </r>
  <r>
    <x v="2"/>
  </r>
  <r>
    <x v="2"/>
  </r>
  <r>
    <x v="2"/>
  </r>
  <r>
    <x v="0"/>
  </r>
  <r>
    <x v="2"/>
  </r>
  <r>
    <x v="0"/>
  </r>
  <r>
    <x v="2"/>
  </r>
  <r>
    <x v="2"/>
  </r>
  <r>
    <x v="2"/>
  </r>
  <r>
    <x v="0"/>
  </r>
  <r>
    <x v="2"/>
  </r>
  <r>
    <x v="0"/>
  </r>
  <r>
    <x v="2"/>
  </r>
  <r>
    <x v="0"/>
  </r>
  <r>
    <x v="2"/>
  </r>
  <r>
    <x v="0"/>
  </r>
  <r>
    <x v="2"/>
  </r>
  <r>
    <x v="1"/>
  </r>
  <r>
    <x v="0"/>
  </r>
  <r>
    <x v="2"/>
  </r>
  <r>
    <x v="2"/>
  </r>
  <r>
    <x v="2"/>
  </r>
  <r>
    <x v="0"/>
  </r>
  <r>
    <x v="0"/>
  </r>
  <r>
    <x v="0"/>
  </r>
  <r>
    <x v="0"/>
  </r>
  <r>
    <x v="2"/>
  </r>
  <r>
    <x v="0"/>
  </r>
  <r>
    <x v="0"/>
  </r>
  <r>
    <x v="0"/>
  </r>
  <r>
    <x v="0"/>
  </r>
  <r>
    <x v="0"/>
  </r>
  <r>
    <x v="2"/>
  </r>
  <r>
    <x v="0"/>
  </r>
  <r>
    <x v="0"/>
  </r>
  <r>
    <x v="0"/>
  </r>
  <r>
    <x v="2"/>
  </r>
  <r>
    <x v="2"/>
  </r>
  <r>
    <x v="2"/>
  </r>
  <r>
    <x v="2"/>
  </r>
  <r>
    <x v="0"/>
  </r>
  <r>
    <x v="0"/>
  </r>
  <r>
    <x v="0"/>
  </r>
  <r>
    <x v="0"/>
  </r>
  <r>
    <x v="0"/>
  </r>
  <r>
    <x v="0"/>
  </r>
  <r>
    <x v="0"/>
  </r>
  <r>
    <x v="0"/>
  </r>
  <r>
    <x v="2"/>
  </r>
  <r>
    <x v="2"/>
  </r>
  <r>
    <x v="0"/>
  </r>
  <r>
    <x v="0"/>
  </r>
  <r>
    <x v="2"/>
  </r>
  <r>
    <x v="0"/>
  </r>
  <r>
    <x v="2"/>
  </r>
  <r>
    <x v="2"/>
  </r>
  <r>
    <x v="0"/>
  </r>
  <r>
    <x v="3"/>
  </r>
  <r>
    <x v="0"/>
  </r>
  <r>
    <x v="0"/>
  </r>
  <r>
    <x v="2"/>
  </r>
  <r>
    <x v="2"/>
  </r>
  <r>
    <x v="2"/>
  </r>
  <r>
    <x v="2"/>
  </r>
  <r>
    <x v="0"/>
  </r>
  <r>
    <x v="0"/>
  </r>
  <r>
    <x v="2"/>
  </r>
  <r>
    <x v="2"/>
  </r>
  <r>
    <x v="0"/>
  </r>
  <r>
    <x v="2"/>
  </r>
  <r>
    <x v="0"/>
  </r>
  <r>
    <x v="2"/>
  </r>
  <r>
    <x v="2"/>
  </r>
  <r>
    <x v="0"/>
  </r>
  <r>
    <x v="2"/>
  </r>
  <r>
    <x v="1"/>
  </r>
  <r>
    <x v="2"/>
  </r>
  <r>
    <x v="1"/>
  </r>
  <r>
    <x v="2"/>
  </r>
  <r>
    <x v="2"/>
  </r>
  <r>
    <x v="2"/>
  </r>
  <r>
    <x v="2"/>
  </r>
  <r>
    <x v="0"/>
  </r>
  <r>
    <x v="0"/>
  </r>
  <r>
    <x v="2"/>
  </r>
  <r>
    <x v="2"/>
  </r>
  <r>
    <x v="2"/>
  </r>
  <r>
    <x v="0"/>
  </r>
  <r>
    <x v="2"/>
  </r>
  <r>
    <x v="0"/>
  </r>
  <r>
    <x v="2"/>
  </r>
  <r>
    <x v="0"/>
  </r>
  <r>
    <x v="2"/>
  </r>
  <r>
    <x v="0"/>
  </r>
  <r>
    <x v="0"/>
  </r>
  <r>
    <x v="0"/>
  </r>
  <r>
    <x v="0"/>
  </r>
  <r>
    <x v="0"/>
  </r>
  <r>
    <x v="2"/>
  </r>
  <r>
    <x v="0"/>
  </r>
  <r>
    <x v="0"/>
  </r>
  <r>
    <x v="2"/>
  </r>
  <r>
    <x v="2"/>
  </r>
  <r>
    <x v="0"/>
  </r>
  <r>
    <x v="2"/>
  </r>
  <r>
    <x v="0"/>
  </r>
  <r>
    <x v="2"/>
  </r>
  <r>
    <x v="2"/>
  </r>
  <r>
    <x v="0"/>
  </r>
  <r>
    <x v="2"/>
  </r>
  <r>
    <x v="0"/>
  </r>
  <r>
    <x v="0"/>
  </r>
  <r>
    <x v="0"/>
  </r>
  <r>
    <x v="0"/>
  </r>
  <r>
    <x v="0"/>
  </r>
  <r>
    <x v="2"/>
  </r>
  <r>
    <x v="0"/>
  </r>
  <r>
    <x v="2"/>
  </r>
  <r>
    <x v="0"/>
  </r>
  <r>
    <x v="0"/>
  </r>
  <r>
    <x v="2"/>
  </r>
  <r>
    <x v="2"/>
  </r>
  <r>
    <x v="2"/>
  </r>
  <r>
    <x v="0"/>
  </r>
  <r>
    <x v="0"/>
  </r>
  <r>
    <x v="0"/>
  </r>
  <r>
    <x v="2"/>
  </r>
  <r>
    <x v="0"/>
  </r>
  <r>
    <x v="2"/>
  </r>
  <r>
    <x v="0"/>
  </r>
  <r>
    <x v="0"/>
  </r>
  <r>
    <x v="0"/>
  </r>
  <r>
    <x v="0"/>
  </r>
  <r>
    <x v="2"/>
  </r>
  <r>
    <x v="0"/>
  </r>
  <r>
    <x v="0"/>
  </r>
  <r>
    <x v="2"/>
  </r>
  <r>
    <x v="2"/>
  </r>
  <r>
    <x v="0"/>
  </r>
  <r>
    <x v="2"/>
  </r>
  <r>
    <x v="0"/>
  </r>
  <r>
    <x v="2"/>
  </r>
  <r>
    <x v="0"/>
  </r>
  <r>
    <x v="2"/>
  </r>
  <r>
    <x v="2"/>
  </r>
  <r>
    <x v="0"/>
  </r>
  <r>
    <x v="0"/>
  </r>
  <r>
    <x v="0"/>
  </r>
  <r>
    <x v="2"/>
  </r>
  <r>
    <x v="0"/>
  </r>
  <r>
    <x v="2"/>
  </r>
  <r>
    <x v="0"/>
  </r>
  <r>
    <x v="2"/>
  </r>
  <r>
    <x v="0"/>
  </r>
  <r>
    <x v="0"/>
  </r>
  <r>
    <x v="2"/>
  </r>
  <r>
    <x v="2"/>
  </r>
  <r>
    <x v="0"/>
  </r>
  <r>
    <x v="2"/>
  </r>
  <r>
    <x v="0"/>
  </r>
  <r>
    <x v="0"/>
  </r>
  <r>
    <x v="2"/>
  </r>
  <r>
    <x v="0"/>
  </r>
  <r>
    <x v="2"/>
  </r>
  <r>
    <x v="2"/>
  </r>
  <r>
    <x v="0"/>
  </r>
  <r>
    <x v="0"/>
  </r>
  <r>
    <x v="0"/>
  </r>
  <r>
    <x v="2"/>
  </r>
  <r>
    <x v="2"/>
  </r>
  <r>
    <x v="2"/>
  </r>
  <r>
    <x v="0"/>
  </r>
  <r>
    <x v="2"/>
  </r>
  <r>
    <x v="0"/>
  </r>
  <r>
    <x v="0"/>
  </r>
  <r>
    <x v="2"/>
  </r>
  <r>
    <x v="2"/>
  </r>
  <r>
    <x v="2"/>
  </r>
  <r>
    <x v="2"/>
  </r>
  <r>
    <x v="2"/>
  </r>
  <r>
    <x v="0"/>
  </r>
  <r>
    <x v="2"/>
  </r>
  <r>
    <x v="0"/>
  </r>
  <r>
    <x v="2"/>
  </r>
  <r>
    <x v="0"/>
  </r>
  <r>
    <x v="2"/>
  </r>
  <r>
    <x v="0"/>
  </r>
  <r>
    <x v="0"/>
  </r>
  <r>
    <x v="0"/>
  </r>
  <r>
    <x v="0"/>
  </r>
  <r>
    <x v="2"/>
  </r>
  <r>
    <x v="0"/>
  </r>
  <r>
    <x v="0"/>
  </r>
  <r>
    <x v="0"/>
  </r>
  <r>
    <x v="0"/>
  </r>
  <r>
    <x v="0"/>
  </r>
  <r>
    <x v="0"/>
  </r>
  <r>
    <x v="2"/>
  </r>
  <r>
    <x v="2"/>
  </r>
  <r>
    <x v="2"/>
  </r>
  <r>
    <x v="0"/>
  </r>
  <r>
    <x v="2"/>
  </r>
  <r>
    <x v="0"/>
  </r>
  <r>
    <x v="0"/>
  </r>
  <r>
    <x v="2"/>
  </r>
  <r>
    <x v="2"/>
  </r>
  <r>
    <x v="0"/>
  </r>
  <r>
    <x v="2"/>
  </r>
  <r>
    <x v="0"/>
  </r>
  <r>
    <x v="2"/>
  </r>
  <r>
    <x v="0"/>
  </r>
  <r>
    <x v="0"/>
  </r>
  <r>
    <x v="2"/>
  </r>
  <r>
    <x v="2"/>
  </r>
  <r>
    <x v="1"/>
  </r>
  <r>
    <x v="0"/>
  </r>
  <r>
    <x v="0"/>
  </r>
  <r>
    <x v="2"/>
  </r>
  <r>
    <x v="2"/>
  </r>
  <r>
    <x v="2"/>
  </r>
  <r>
    <x v="2"/>
  </r>
  <r>
    <x v="2"/>
  </r>
  <r>
    <x v="0"/>
  </r>
  <r>
    <x v="0"/>
  </r>
  <r>
    <x v="1"/>
  </r>
  <r>
    <x v="1"/>
  </r>
  <r>
    <x v="2"/>
  </r>
  <r>
    <x v="2"/>
  </r>
  <r>
    <x v="0"/>
  </r>
  <r>
    <x v="2"/>
  </r>
  <r>
    <x v="0"/>
  </r>
  <r>
    <x v="2"/>
  </r>
  <r>
    <x v="0"/>
  </r>
  <r>
    <x v="2"/>
  </r>
  <r>
    <x v="2"/>
  </r>
  <r>
    <x v="0"/>
  </r>
  <r>
    <x v="0"/>
  </r>
  <r>
    <x v="0"/>
  </r>
  <r>
    <x v="2"/>
  </r>
  <r>
    <x v="2"/>
  </r>
  <r>
    <x v="0"/>
  </r>
  <r>
    <x v="0"/>
  </r>
  <r>
    <x v="2"/>
  </r>
  <r>
    <x v="2"/>
  </r>
  <r>
    <x v="2"/>
  </r>
  <r>
    <x v="0"/>
  </r>
  <r>
    <x v="0"/>
  </r>
  <r>
    <x v="2"/>
  </r>
  <r>
    <x v="0"/>
  </r>
  <r>
    <x v="2"/>
  </r>
  <r>
    <x v="0"/>
  </r>
  <r>
    <x v="0"/>
  </r>
  <r>
    <x v="0"/>
  </r>
  <r>
    <x v="2"/>
  </r>
  <r>
    <x v="2"/>
  </r>
  <r>
    <x v="0"/>
  </r>
  <r>
    <x v="0"/>
  </r>
  <r>
    <x v="2"/>
  </r>
  <r>
    <x v="1"/>
  </r>
  <r>
    <x v="2"/>
  </r>
  <r>
    <x v="2"/>
  </r>
  <r>
    <x v="0"/>
  </r>
  <r>
    <x v="2"/>
  </r>
  <r>
    <x v="0"/>
  </r>
  <r>
    <x v="2"/>
  </r>
  <r>
    <x v="0"/>
  </r>
  <r>
    <x v="0"/>
  </r>
  <r>
    <x v="2"/>
  </r>
  <r>
    <x v="2"/>
  </r>
  <r>
    <x v="0"/>
  </r>
  <r>
    <x v="0"/>
  </r>
  <r>
    <x v="2"/>
  </r>
  <r>
    <x v="2"/>
  </r>
  <r>
    <x v="0"/>
  </r>
  <r>
    <x v="0"/>
  </r>
  <r>
    <x v="0"/>
  </r>
  <r>
    <x v="2"/>
  </r>
  <r>
    <x v="0"/>
  </r>
  <r>
    <x v="2"/>
  </r>
  <r>
    <x v="2"/>
  </r>
  <r>
    <x v="0"/>
  </r>
  <r>
    <x v="2"/>
  </r>
  <r>
    <x v="0"/>
  </r>
  <r>
    <x v="0"/>
  </r>
  <r>
    <x v="1"/>
  </r>
  <r>
    <x v="0"/>
  </r>
  <r>
    <x v="2"/>
  </r>
  <r>
    <x v="2"/>
  </r>
  <r>
    <x v="0"/>
  </r>
  <r>
    <x v="2"/>
  </r>
  <r>
    <x v="2"/>
  </r>
  <r>
    <x v="0"/>
  </r>
  <r>
    <x v="0"/>
  </r>
  <r>
    <x v="0"/>
  </r>
  <r>
    <x v="2"/>
  </r>
  <r>
    <x v="0"/>
  </r>
  <r>
    <x v="0"/>
  </r>
  <r>
    <x v="2"/>
  </r>
  <r>
    <x v="0"/>
  </r>
  <r>
    <x v="2"/>
  </r>
  <r>
    <x v="0"/>
  </r>
  <r>
    <x v="0"/>
  </r>
  <r>
    <x v="2"/>
  </r>
  <r>
    <x v="0"/>
  </r>
  <r>
    <x v="2"/>
  </r>
  <r>
    <x v="0"/>
  </r>
  <r>
    <x v="0"/>
  </r>
  <r>
    <x v="0"/>
  </r>
  <r>
    <x v="0"/>
  </r>
  <r>
    <x v="0"/>
  </r>
  <r>
    <x v="2"/>
  </r>
  <r>
    <x v="2"/>
  </r>
  <r>
    <x v="0"/>
  </r>
  <r>
    <x v="2"/>
  </r>
  <r>
    <x v="0"/>
  </r>
  <r>
    <x v="0"/>
  </r>
  <r>
    <x v="2"/>
  </r>
  <r>
    <x v="2"/>
  </r>
  <r>
    <x v="0"/>
  </r>
  <r>
    <x v="2"/>
  </r>
  <r>
    <x v="0"/>
  </r>
  <r>
    <x v="0"/>
  </r>
  <r>
    <x v="0"/>
  </r>
  <r>
    <x v="2"/>
  </r>
  <r>
    <x v="2"/>
  </r>
  <r>
    <x v="0"/>
  </r>
  <r>
    <x v="0"/>
  </r>
  <r>
    <x v="2"/>
  </r>
  <r>
    <x v="0"/>
  </r>
  <r>
    <x v="2"/>
  </r>
  <r>
    <x v="2"/>
  </r>
  <r>
    <x v="2"/>
  </r>
  <r>
    <x v="2"/>
  </r>
  <r>
    <x v="2"/>
  </r>
  <r>
    <x v="0"/>
  </r>
  <r>
    <x v="0"/>
  </r>
  <r>
    <x v="2"/>
  </r>
  <r>
    <x v="2"/>
  </r>
  <r>
    <x v="0"/>
  </r>
  <r>
    <x v="0"/>
  </r>
  <r>
    <x v="2"/>
  </r>
  <r>
    <x v="2"/>
  </r>
  <r>
    <x v="2"/>
  </r>
  <r>
    <x v="2"/>
  </r>
  <r>
    <x v="0"/>
  </r>
  <r>
    <x v="0"/>
  </r>
  <r>
    <x v="2"/>
  </r>
  <r>
    <x v="2"/>
  </r>
  <r>
    <x v="0"/>
  </r>
  <r>
    <x v="0"/>
  </r>
  <r>
    <x v="2"/>
  </r>
  <r>
    <x v="2"/>
  </r>
  <r>
    <x v="0"/>
  </r>
  <r>
    <x v="2"/>
  </r>
  <r>
    <x v="2"/>
  </r>
  <r>
    <x v="2"/>
  </r>
  <r>
    <x v="0"/>
  </r>
  <r>
    <x v="0"/>
  </r>
  <r>
    <x v="2"/>
  </r>
  <r>
    <x v="2"/>
  </r>
  <r>
    <x v="0"/>
  </r>
  <r>
    <x v="2"/>
  </r>
  <r>
    <x v="0"/>
  </r>
  <r>
    <x v="1"/>
  </r>
  <r>
    <x v="0"/>
  </r>
  <r>
    <x v="0"/>
  </r>
  <r>
    <x v="1"/>
  </r>
  <r>
    <x v="2"/>
  </r>
  <r>
    <x v="2"/>
  </r>
  <r>
    <x v="2"/>
  </r>
  <r>
    <x v="2"/>
  </r>
  <r>
    <x v="0"/>
  </r>
  <r>
    <x v="0"/>
  </r>
  <r>
    <x v="2"/>
  </r>
  <r>
    <x v="2"/>
  </r>
  <r>
    <x v="2"/>
  </r>
  <r>
    <x v="2"/>
  </r>
  <r>
    <x v="0"/>
  </r>
  <r>
    <x v="0"/>
  </r>
  <r>
    <x v="2"/>
  </r>
  <r>
    <x v="2"/>
  </r>
  <r>
    <x v="0"/>
  </r>
  <r>
    <x v="2"/>
  </r>
  <r>
    <x v="0"/>
  </r>
  <r>
    <x v="0"/>
  </r>
  <r>
    <x v="2"/>
  </r>
  <r>
    <x v="0"/>
  </r>
  <r>
    <x v="0"/>
  </r>
  <r>
    <x v="0"/>
  </r>
  <r>
    <x v="2"/>
  </r>
  <r>
    <x v="2"/>
  </r>
  <r>
    <x v="2"/>
  </r>
  <r>
    <x v="0"/>
  </r>
  <r>
    <x v="0"/>
  </r>
  <r>
    <x v="2"/>
  </r>
  <r>
    <x v="2"/>
  </r>
  <r>
    <x v="0"/>
  </r>
  <r>
    <x v="2"/>
  </r>
  <r>
    <x v="2"/>
  </r>
  <r>
    <x v="0"/>
  </r>
  <r>
    <x v="1"/>
  </r>
  <r>
    <x v="2"/>
  </r>
  <r>
    <x v="2"/>
  </r>
  <r>
    <x v="0"/>
  </r>
  <r>
    <x v="0"/>
  </r>
  <r>
    <x v="2"/>
  </r>
  <r>
    <x v="2"/>
  </r>
  <r>
    <x v="0"/>
  </r>
  <r>
    <x v="2"/>
  </r>
  <r>
    <x v="0"/>
  </r>
  <r>
    <x v="0"/>
  </r>
  <r>
    <x v="0"/>
  </r>
  <r>
    <x v="0"/>
  </r>
  <r>
    <x v="2"/>
  </r>
  <r>
    <x v="0"/>
  </r>
  <r>
    <x v="0"/>
  </r>
  <r>
    <x v="0"/>
  </r>
  <r>
    <x v="0"/>
  </r>
  <r>
    <x v="2"/>
  </r>
  <r>
    <x v="0"/>
  </r>
  <r>
    <x v="0"/>
  </r>
  <r>
    <x v="0"/>
  </r>
  <r>
    <x v="0"/>
  </r>
  <r>
    <x v="2"/>
  </r>
  <r>
    <x v="2"/>
  </r>
  <r>
    <x v="2"/>
  </r>
  <r>
    <x v="0"/>
  </r>
  <r>
    <x v="0"/>
  </r>
  <r>
    <x v="2"/>
  </r>
  <r>
    <x v="2"/>
  </r>
  <r>
    <x v="0"/>
  </r>
  <r>
    <x v="0"/>
  </r>
  <r>
    <x v="0"/>
  </r>
  <r>
    <x v="0"/>
  </r>
  <r>
    <x v="0"/>
  </r>
  <r>
    <x v="0"/>
  </r>
  <r>
    <x v="2"/>
  </r>
  <r>
    <x v="0"/>
  </r>
  <r>
    <x v="2"/>
  </r>
  <r>
    <x v="0"/>
  </r>
  <r>
    <x v="0"/>
  </r>
  <r>
    <x v="0"/>
  </r>
  <r>
    <x v="2"/>
  </r>
  <r>
    <x v="0"/>
  </r>
  <r>
    <x v="2"/>
  </r>
  <r>
    <x v="0"/>
  </r>
  <r>
    <x v="0"/>
  </r>
  <r>
    <x v="2"/>
  </r>
  <r>
    <x v="2"/>
  </r>
  <r>
    <x v="2"/>
  </r>
  <r>
    <x v="0"/>
  </r>
  <r>
    <x v="2"/>
  </r>
  <r>
    <x v="0"/>
  </r>
  <r>
    <x v="2"/>
  </r>
  <r>
    <x v="1"/>
  </r>
  <r>
    <x v="2"/>
  </r>
  <r>
    <x v="2"/>
  </r>
  <r>
    <x v="0"/>
  </r>
  <r>
    <x v="0"/>
  </r>
  <r>
    <x v="0"/>
  </r>
  <r>
    <x v="2"/>
  </r>
  <r>
    <x v="2"/>
  </r>
  <r>
    <x v="0"/>
  </r>
  <r>
    <x v="0"/>
  </r>
  <r>
    <x v="2"/>
  </r>
  <r>
    <x v="0"/>
  </r>
  <r>
    <x v="0"/>
  </r>
  <r>
    <x v="0"/>
  </r>
  <r>
    <x v="2"/>
  </r>
  <r>
    <x v="1"/>
  </r>
  <r>
    <x v="2"/>
  </r>
  <r>
    <x v="2"/>
  </r>
  <r>
    <x v="0"/>
  </r>
  <r>
    <x v="2"/>
  </r>
  <r>
    <x v="0"/>
  </r>
  <r>
    <x v="2"/>
  </r>
  <r>
    <x v="0"/>
  </r>
  <r>
    <x v="0"/>
  </r>
  <r>
    <x v="0"/>
  </r>
  <r>
    <x v="2"/>
  </r>
  <r>
    <x v="0"/>
  </r>
  <r>
    <x v="2"/>
  </r>
  <r>
    <x v="2"/>
  </r>
  <r>
    <x v="2"/>
  </r>
  <r>
    <x v="0"/>
  </r>
  <r>
    <x v="2"/>
  </r>
  <r>
    <x v="0"/>
  </r>
  <r>
    <x v="2"/>
  </r>
  <r>
    <x v="2"/>
  </r>
  <r>
    <x v="0"/>
  </r>
  <r>
    <x v="2"/>
  </r>
  <r>
    <x v="0"/>
  </r>
  <r>
    <x v="2"/>
  </r>
  <r>
    <x v="0"/>
  </r>
  <r>
    <x v="0"/>
  </r>
  <r>
    <x v="2"/>
  </r>
  <r>
    <x v="2"/>
  </r>
  <r>
    <x v="2"/>
  </r>
  <r>
    <x v="2"/>
  </r>
  <r>
    <x v="2"/>
  </r>
  <r>
    <x v="0"/>
  </r>
  <r>
    <x v="0"/>
  </r>
  <r>
    <x v="2"/>
  </r>
  <r>
    <x v="1"/>
  </r>
  <r>
    <x v="2"/>
  </r>
  <r>
    <x v="2"/>
  </r>
  <r>
    <x v="0"/>
  </r>
  <r>
    <x v="0"/>
  </r>
  <r>
    <x v="0"/>
  </r>
  <r>
    <x v="2"/>
  </r>
  <r>
    <x v="0"/>
  </r>
  <r>
    <x v="0"/>
  </r>
  <r>
    <x v="2"/>
  </r>
  <r>
    <x v="2"/>
  </r>
  <r>
    <x v="2"/>
  </r>
  <r>
    <x v="0"/>
  </r>
  <r>
    <x v="0"/>
  </r>
  <r>
    <x v="2"/>
  </r>
  <r>
    <x v="0"/>
  </r>
  <r>
    <x v="0"/>
  </r>
  <r>
    <x v="0"/>
  </r>
  <r>
    <x v="0"/>
  </r>
  <r>
    <x v="0"/>
  </r>
  <r>
    <x v="2"/>
  </r>
  <r>
    <x v="2"/>
  </r>
  <r>
    <x v="1"/>
  </r>
  <r>
    <x v="0"/>
  </r>
  <r>
    <x v="2"/>
  </r>
  <r>
    <x v="2"/>
  </r>
  <r>
    <x v="0"/>
  </r>
  <r>
    <x v="0"/>
  </r>
  <r>
    <x v="1"/>
  </r>
  <r>
    <x v="2"/>
  </r>
  <r>
    <x v="2"/>
  </r>
  <r>
    <x v="2"/>
  </r>
  <r>
    <x v="2"/>
  </r>
  <r>
    <x v="1"/>
  </r>
  <r>
    <x v="2"/>
  </r>
  <r>
    <x v="0"/>
  </r>
  <r>
    <x v="0"/>
  </r>
  <r>
    <x v="2"/>
  </r>
  <r>
    <x v="0"/>
  </r>
  <r>
    <x v="1"/>
  </r>
  <r>
    <x v="2"/>
  </r>
  <r>
    <x v="0"/>
  </r>
  <r>
    <x v="2"/>
  </r>
  <r>
    <x v="0"/>
  </r>
  <r>
    <x v="0"/>
  </r>
  <r>
    <x v="0"/>
  </r>
  <r>
    <x v="0"/>
  </r>
  <r>
    <x v="0"/>
  </r>
  <r>
    <x v="0"/>
  </r>
  <r>
    <x v="2"/>
  </r>
  <r>
    <x v="0"/>
  </r>
  <r>
    <x v="0"/>
  </r>
  <r>
    <x v="2"/>
  </r>
  <r>
    <x v="1"/>
  </r>
  <r>
    <x v="2"/>
  </r>
  <r>
    <x v="0"/>
  </r>
  <r>
    <x v="2"/>
  </r>
  <r>
    <x v="2"/>
  </r>
  <r>
    <x v="0"/>
  </r>
  <r>
    <x v="2"/>
  </r>
  <r>
    <x v="0"/>
  </r>
  <r>
    <x v="2"/>
  </r>
  <r>
    <x v="0"/>
  </r>
  <r>
    <x v="2"/>
  </r>
  <r>
    <x v="2"/>
  </r>
  <r>
    <x v="2"/>
  </r>
  <r>
    <x v="2"/>
  </r>
  <r>
    <x v="0"/>
  </r>
  <r>
    <x v="2"/>
  </r>
  <r>
    <x v="0"/>
  </r>
  <r>
    <x v="0"/>
  </r>
  <r>
    <x v="0"/>
  </r>
  <r>
    <x v="0"/>
  </r>
  <r>
    <x v="2"/>
  </r>
  <r>
    <x v="0"/>
  </r>
  <r>
    <x v="0"/>
  </r>
  <r>
    <x v="0"/>
  </r>
  <r>
    <x v="0"/>
  </r>
  <r>
    <x v="2"/>
  </r>
  <r>
    <x v="0"/>
  </r>
  <r>
    <x v="2"/>
  </r>
  <r>
    <x v="0"/>
  </r>
  <r>
    <x v="0"/>
  </r>
  <r>
    <x v="0"/>
  </r>
  <r>
    <x v="1"/>
  </r>
  <r>
    <x v="2"/>
  </r>
  <r>
    <x v="0"/>
  </r>
  <r>
    <x v="0"/>
  </r>
  <r>
    <x v="0"/>
  </r>
  <r>
    <x v="0"/>
  </r>
  <r>
    <x v="2"/>
  </r>
  <r>
    <x v="2"/>
  </r>
  <r>
    <x v="2"/>
  </r>
  <r>
    <x v="0"/>
  </r>
  <r>
    <x v="0"/>
  </r>
  <r>
    <x v="2"/>
  </r>
  <r>
    <x v="0"/>
  </r>
  <r>
    <x v="0"/>
  </r>
  <r>
    <x v="0"/>
  </r>
  <r>
    <x v="0"/>
  </r>
  <r>
    <x v="2"/>
  </r>
  <r>
    <x v="0"/>
  </r>
  <r>
    <x v="0"/>
  </r>
  <r>
    <x v="2"/>
  </r>
  <r>
    <x v="0"/>
  </r>
  <r>
    <x v="0"/>
  </r>
  <r>
    <x v="2"/>
  </r>
  <r>
    <x v="2"/>
  </r>
  <r>
    <x v="0"/>
  </r>
  <r>
    <x v="0"/>
  </r>
  <r>
    <x v="0"/>
  </r>
  <r>
    <x v="0"/>
  </r>
  <r>
    <x v="2"/>
  </r>
  <r>
    <x v="0"/>
  </r>
  <r>
    <x v="0"/>
  </r>
  <r>
    <x v="0"/>
  </r>
  <r>
    <x v="0"/>
  </r>
  <r>
    <x v="2"/>
  </r>
  <r>
    <x v="2"/>
  </r>
  <r>
    <x v="2"/>
  </r>
  <r>
    <x v="2"/>
  </r>
  <r>
    <x v="0"/>
  </r>
  <r>
    <x v="0"/>
  </r>
  <r>
    <x v="0"/>
  </r>
  <r>
    <x v="0"/>
  </r>
  <r>
    <x v="0"/>
  </r>
  <r>
    <x v="0"/>
  </r>
  <r>
    <x v="0"/>
  </r>
  <r>
    <x v="0"/>
  </r>
  <r>
    <x v="0"/>
  </r>
  <r>
    <x v="2"/>
  </r>
  <r>
    <x v="0"/>
  </r>
  <r>
    <x v="2"/>
  </r>
  <r>
    <x v="2"/>
  </r>
  <r>
    <x v="2"/>
  </r>
  <r>
    <x v="0"/>
  </r>
  <r>
    <x v="0"/>
  </r>
  <r>
    <x v="0"/>
  </r>
  <r>
    <x v="2"/>
  </r>
  <r>
    <x v="0"/>
  </r>
  <r>
    <x v="0"/>
  </r>
  <r>
    <x v="2"/>
  </r>
  <r>
    <x v="0"/>
  </r>
  <r>
    <x v="2"/>
  </r>
  <r>
    <x v="0"/>
  </r>
  <r>
    <x v="0"/>
  </r>
  <r>
    <x v="2"/>
  </r>
  <r>
    <x v="2"/>
  </r>
  <r>
    <x v="2"/>
  </r>
  <r>
    <x v="2"/>
  </r>
  <r>
    <x v="0"/>
  </r>
  <r>
    <x v="2"/>
  </r>
  <r>
    <x v="0"/>
  </r>
  <r>
    <x v="0"/>
  </r>
  <r>
    <x v="2"/>
  </r>
  <r>
    <x v="2"/>
  </r>
  <r>
    <x v="0"/>
  </r>
  <r>
    <x v="2"/>
  </r>
  <r>
    <x v="2"/>
  </r>
  <r>
    <x v="2"/>
  </r>
  <r>
    <x v="2"/>
  </r>
  <r>
    <x v="0"/>
  </r>
  <r>
    <x v="2"/>
  </r>
  <r>
    <x v="2"/>
  </r>
  <r>
    <x v="0"/>
  </r>
  <r>
    <x v="0"/>
  </r>
  <r>
    <x v="0"/>
  </r>
  <r>
    <x v="2"/>
  </r>
  <r>
    <x v="0"/>
  </r>
  <r>
    <x v="0"/>
  </r>
  <r>
    <x v="2"/>
  </r>
  <r>
    <x v="0"/>
  </r>
  <r>
    <x v="0"/>
  </r>
  <r>
    <x v="0"/>
  </r>
  <r>
    <x v="2"/>
  </r>
  <r>
    <x v="2"/>
  </r>
  <r>
    <x v="0"/>
  </r>
  <r>
    <x v="2"/>
  </r>
  <r>
    <x v="0"/>
  </r>
  <r>
    <x v="2"/>
  </r>
  <r>
    <x v="0"/>
  </r>
  <r>
    <x v="2"/>
  </r>
  <r>
    <x v="2"/>
  </r>
  <r>
    <x v="0"/>
  </r>
  <r>
    <x v="2"/>
  </r>
  <r>
    <x v="0"/>
  </r>
  <r>
    <x v="2"/>
  </r>
  <r>
    <x v="2"/>
  </r>
  <r>
    <x v="2"/>
  </r>
  <r>
    <x v="1"/>
  </r>
  <r>
    <x v="0"/>
  </r>
  <r>
    <x v="2"/>
  </r>
  <r>
    <x v="2"/>
  </r>
  <r>
    <x v="2"/>
  </r>
  <r>
    <x v="0"/>
  </r>
  <r>
    <x v="0"/>
  </r>
  <r>
    <x v="0"/>
  </r>
  <r>
    <x v="0"/>
  </r>
  <r>
    <x v="1"/>
  </r>
  <r>
    <x v="2"/>
  </r>
  <r>
    <x v="0"/>
  </r>
  <r>
    <x v="2"/>
  </r>
  <r>
    <x v="2"/>
  </r>
  <r>
    <x v="0"/>
  </r>
  <r>
    <x v="2"/>
  </r>
  <r>
    <x v="2"/>
  </r>
  <r>
    <x v="2"/>
  </r>
  <r>
    <x v="0"/>
  </r>
  <r>
    <x v="0"/>
  </r>
  <r>
    <x v="2"/>
  </r>
  <r>
    <x v="2"/>
  </r>
  <r>
    <x v="1"/>
  </r>
  <r>
    <x v="0"/>
  </r>
  <r>
    <x v="0"/>
  </r>
  <r>
    <x v="0"/>
  </r>
  <r>
    <x v="2"/>
  </r>
  <r>
    <x v="0"/>
  </r>
  <r>
    <x v="2"/>
  </r>
  <r>
    <x v="0"/>
  </r>
  <r>
    <x v="0"/>
  </r>
  <r>
    <x v="0"/>
  </r>
  <r>
    <x v="0"/>
  </r>
  <r>
    <x v="2"/>
  </r>
  <r>
    <x v="2"/>
  </r>
  <r>
    <x v="0"/>
  </r>
  <r>
    <x v="0"/>
  </r>
  <r>
    <x v="0"/>
  </r>
  <r>
    <x v="1"/>
  </r>
  <r>
    <x v="2"/>
  </r>
  <r>
    <x v="2"/>
  </r>
  <r>
    <x v="0"/>
  </r>
  <r>
    <x v="0"/>
  </r>
  <r>
    <x v="0"/>
  </r>
  <r>
    <x v="2"/>
  </r>
  <r>
    <x v="2"/>
  </r>
  <r>
    <x v="0"/>
  </r>
  <r>
    <x v="0"/>
  </r>
  <r>
    <x v="2"/>
  </r>
  <r>
    <x v="2"/>
  </r>
  <r>
    <x v="2"/>
  </r>
  <r>
    <x v="2"/>
  </r>
  <r>
    <x v="2"/>
  </r>
  <r>
    <x v="0"/>
  </r>
  <r>
    <x v="0"/>
  </r>
  <r>
    <x v="0"/>
  </r>
  <r>
    <x v="0"/>
  </r>
  <r>
    <x v="0"/>
  </r>
  <r>
    <x v="0"/>
  </r>
  <r>
    <x v="1"/>
  </r>
  <r>
    <x v="0"/>
  </r>
  <r>
    <x v="2"/>
  </r>
  <r>
    <x v="2"/>
  </r>
  <r>
    <x v="2"/>
  </r>
  <r>
    <x v="0"/>
  </r>
  <r>
    <x v="2"/>
  </r>
  <r>
    <x v="0"/>
  </r>
  <r>
    <x v="2"/>
  </r>
  <r>
    <x v="0"/>
  </r>
  <r>
    <x v="2"/>
  </r>
  <r>
    <x v="0"/>
  </r>
  <r>
    <x v="0"/>
  </r>
  <r>
    <x v="0"/>
  </r>
  <r>
    <x v="2"/>
  </r>
  <r>
    <x v="0"/>
  </r>
  <r>
    <x v="2"/>
  </r>
  <r>
    <x v="2"/>
  </r>
  <r>
    <x v="2"/>
  </r>
  <r>
    <x v="2"/>
  </r>
  <r>
    <x v="0"/>
  </r>
  <r>
    <x v="0"/>
  </r>
  <r>
    <x v="2"/>
  </r>
  <r>
    <x v="0"/>
  </r>
  <r>
    <x v="2"/>
  </r>
  <r>
    <x v="0"/>
  </r>
  <r>
    <x v="2"/>
  </r>
  <r>
    <x v="2"/>
  </r>
  <r>
    <x v="0"/>
  </r>
  <r>
    <x v="0"/>
  </r>
  <r>
    <x v="0"/>
  </r>
  <r>
    <x v="2"/>
  </r>
  <r>
    <x v="0"/>
  </r>
  <r>
    <x v="0"/>
  </r>
  <r>
    <x v="2"/>
  </r>
  <r>
    <x v="0"/>
  </r>
  <r>
    <x v="2"/>
  </r>
  <r>
    <x v="2"/>
  </r>
  <r>
    <x v="2"/>
  </r>
  <r>
    <x v="2"/>
  </r>
  <r>
    <x v="2"/>
  </r>
  <r>
    <x v="0"/>
  </r>
  <r>
    <x v="0"/>
  </r>
  <r>
    <x v="2"/>
  </r>
  <r>
    <x v="0"/>
  </r>
  <r>
    <x v="0"/>
  </r>
  <r>
    <x v="2"/>
  </r>
  <r>
    <x v="2"/>
  </r>
  <r>
    <x v="2"/>
  </r>
  <r>
    <x v="1"/>
  </r>
  <r>
    <x v="2"/>
  </r>
  <r>
    <x v="2"/>
  </r>
  <r>
    <x v="2"/>
  </r>
  <r>
    <x v="0"/>
  </r>
  <r>
    <x v="0"/>
  </r>
  <r>
    <x v="2"/>
  </r>
  <r>
    <x v="2"/>
  </r>
  <r>
    <x v="0"/>
  </r>
  <r>
    <x v="0"/>
  </r>
  <r>
    <x v="0"/>
  </r>
  <r>
    <x v="2"/>
  </r>
  <r>
    <x v="2"/>
  </r>
  <r>
    <x v="2"/>
  </r>
  <r>
    <x v="2"/>
  </r>
  <r>
    <x v="2"/>
  </r>
  <r>
    <x v="2"/>
  </r>
  <r>
    <x v="2"/>
  </r>
  <r>
    <x v="0"/>
  </r>
  <r>
    <x v="0"/>
  </r>
  <r>
    <x v="2"/>
  </r>
  <r>
    <x v="2"/>
  </r>
  <r>
    <x v="2"/>
  </r>
  <r>
    <x v="2"/>
  </r>
  <r>
    <x v="0"/>
  </r>
  <r>
    <x v="0"/>
  </r>
  <r>
    <x v="0"/>
  </r>
  <r>
    <x v="0"/>
  </r>
  <r>
    <x v="0"/>
  </r>
  <r>
    <x v="0"/>
  </r>
  <r>
    <x v="0"/>
  </r>
  <r>
    <x v="0"/>
  </r>
  <r>
    <x v="0"/>
  </r>
  <r>
    <x v="2"/>
  </r>
  <r>
    <x v="2"/>
  </r>
  <r>
    <x v="0"/>
  </r>
  <r>
    <x v="0"/>
  </r>
  <r>
    <x v="2"/>
  </r>
  <r>
    <x v="2"/>
  </r>
  <r>
    <x v="0"/>
  </r>
  <r>
    <x v="2"/>
  </r>
  <r>
    <x v="2"/>
  </r>
  <r>
    <x v="2"/>
  </r>
  <r>
    <x v="0"/>
  </r>
  <r>
    <x v="2"/>
  </r>
  <r>
    <x v="0"/>
  </r>
  <r>
    <x v="2"/>
  </r>
  <r>
    <x v="0"/>
  </r>
  <r>
    <x v="0"/>
  </r>
  <r>
    <x v="0"/>
  </r>
  <r>
    <x v="2"/>
  </r>
  <r>
    <x v="2"/>
  </r>
  <r>
    <x v="2"/>
  </r>
  <r>
    <x v="2"/>
  </r>
  <r>
    <x v="0"/>
  </r>
  <r>
    <x v="2"/>
  </r>
  <r>
    <x v="0"/>
  </r>
  <r>
    <x v="0"/>
  </r>
  <r>
    <x v="1"/>
  </r>
  <r>
    <x v="2"/>
  </r>
  <r>
    <x v="2"/>
  </r>
  <r>
    <x v="2"/>
  </r>
  <r>
    <x v="0"/>
  </r>
  <r>
    <x v="0"/>
  </r>
  <r>
    <x v="2"/>
  </r>
  <r>
    <x v="0"/>
  </r>
  <r>
    <x v="2"/>
  </r>
  <r>
    <x v="0"/>
  </r>
  <r>
    <x v="1"/>
  </r>
  <r>
    <x v="0"/>
  </r>
  <r>
    <x v="0"/>
  </r>
  <r>
    <x v="0"/>
  </r>
  <r>
    <x v="2"/>
  </r>
  <r>
    <x v="0"/>
  </r>
  <r>
    <x v="2"/>
  </r>
  <r>
    <x v="0"/>
  </r>
  <r>
    <x v="0"/>
  </r>
  <r>
    <x v="0"/>
  </r>
  <r>
    <x v="2"/>
  </r>
  <r>
    <x v="0"/>
  </r>
  <r>
    <x v="1"/>
  </r>
  <r>
    <x v="2"/>
  </r>
  <r>
    <x v="0"/>
  </r>
  <r>
    <x v="2"/>
  </r>
  <r>
    <x v="0"/>
  </r>
  <r>
    <x v="0"/>
  </r>
  <r>
    <x v="0"/>
  </r>
  <r>
    <x v="2"/>
  </r>
  <r>
    <x v="2"/>
  </r>
  <r>
    <x v="0"/>
  </r>
  <r>
    <x v="2"/>
  </r>
  <r>
    <x v="0"/>
  </r>
  <r>
    <x v="0"/>
  </r>
  <r>
    <x v="0"/>
  </r>
  <r>
    <x v="0"/>
  </r>
  <r>
    <x v="0"/>
  </r>
  <r>
    <x v="2"/>
  </r>
  <r>
    <x v="2"/>
  </r>
  <r>
    <x v="0"/>
  </r>
  <r>
    <x v="0"/>
  </r>
  <r>
    <x v="0"/>
  </r>
  <r>
    <x v="0"/>
  </r>
  <r>
    <x v="0"/>
  </r>
  <r>
    <x v="0"/>
  </r>
  <r>
    <x v="0"/>
  </r>
  <r>
    <x v="2"/>
  </r>
  <r>
    <x v="2"/>
  </r>
  <r>
    <x v="2"/>
  </r>
  <r>
    <x v="0"/>
  </r>
  <r>
    <x v="1"/>
  </r>
  <r>
    <x v="0"/>
  </r>
  <r>
    <x v="0"/>
  </r>
  <r>
    <x v="2"/>
  </r>
  <r>
    <x v="0"/>
  </r>
  <r>
    <x v="0"/>
  </r>
  <r>
    <x v="2"/>
  </r>
  <r>
    <x v="0"/>
  </r>
  <r>
    <x v="0"/>
  </r>
  <r>
    <x v="2"/>
  </r>
  <r>
    <x v="2"/>
  </r>
  <r>
    <x v="0"/>
  </r>
  <r>
    <x v="1"/>
  </r>
  <r>
    <x v="2"/>
  </r>
  <r>
    <x v="0"/>
  </r>
  <r>
    <x v="0"/>
  </r>
  <r>
    <x v="0"/>
  </r>
  <r>
    <x v="0"/>
  </r>
  <r>
    <x v="0"/>
  </r>
  <r>
    <x v="2"/>
  </r>
  <r>
    <x v="0"/>
  </r>
  <r>
    <x v="0"/>
  </r>
  <r>
    <x v="0"/>
  </r>
  <r>
    <x v="2"/>
  </r>
  <r>
    <x v="0"/>
  </r>
  <r>
    <x v="0"/>
  </r>
  <r>
    <x v="0"/>
  </r>
  <r>
    <x v="0"/>
  </r>
  <r>
    <x v="2"/>
  </r>
  <r>
    <x v="0"/>
  </r>
  <r>
    <x v="0"/>
  </r>
  <r>
    <x v="0"/>
  </r>
  <r>
    <x v="2"/>
  </r>
  <r>
    <x v="0"/>
  </r>
  <r>
    <x v="2"/>
  </r>
  <r>
    <x v="2"/>
  </r>
  <r>
    <x v="0"/>
  </r>
  <r>
    <x v="0"/>
  </r>
  <r>
    <x v="0"/>
  </r>
  <r>
    <x v="0"/>
  </r>
  <r>
    <x v="0"/>
  </r>
  <r>
    <x v="1"/>
  </r>
  <r>
    <x v="0"/>
  </r>
  <r>
    <x v="0"/>
  </r>
  <r>
    <x v="0"/>
  </r>
  <r>
    <x v="2"/>
  </r>
  <r>
    <x v="0"/>
  </r>
  <r>
    <x v="2"/>
  </r>
  <r>
    <x v="0"/>
  </r>
  <r>
    <x v="2"/>
  </r>
  <r>
    <x v="2"/>
  </r>
  <r>
    <x v="2"/>
  </r>
  <r>
    <x v="2"/>
  </r>
  <r>
    <x v="0"/>
  </r>
  <r>
    <x v="0"/>
  </r>
  <r>
    <x v="2"/>
  </r>
  <r>
    <x v="0"/>
  </r>
  <r>
    <x v="2"/>
  </r>
  <r>
    <x v="0"/>
  </r>
  <r>
    <x v="2"/>
  </r>
  <r>
    <x v="2"/>
  </r>
  <r>
    <x v="0"/>
  </r>
  <r>
    <x v="2"/>
  </r>
  <r>
    <x v="2"/>
  </r>
  <r>
    <x v="0"/>
  </r>
  <r>
    <x v="0"/>
  </r>
  <r>
    <x v="2"/>
  </r>
  <r>
    <x v="0"/>
  </r>
  <r>
    <x v="2"/>
  </r>
</pivotCacheRecords>
</file>

<file path=xl/pivotCache/pivotCacheRecords2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0"/>
  </r>
  <r>
    <x v="1"/>
  </r>
  <r>
    <x v="0"/>
  </r>
  <r>
    <x v="0"/>
  </r>
  <r>
    <x v="0"/>
  </r>
  <r>
    <x v="0"/>
  </r>
  <r>
    <x v="1"/>
  </r>
  <r>
    <x v="0"/>
  </r>
  <r>
    <x v="1"/>
  </r>
  <r>
    <x v="0"/>
  </r>
  <r>
    <x v="0"/>
  </r>
  <r>
    <x v="1"/>
  </r>
  <r>
    <x v="0"/>
  </r>
  <r>
    <x v="1"/>
  </r>
  <r>
    <x v="0"/>
  </r>
  <r>
    <x v="0"/>
  </r>
  <r>
    <x v="1"/>
  </r>
  <r>
    <x v="0"/>
  </r>
  <r>
    <x v="0"/>
  </r>
  <r>
    <x v="0"/>
  </r>
  <r>
    <x v="0"/>
  </r>
  <r>
    <x v="1"/>
  </r>
  <r>
    <x v="0"/>
  </r>
  <r>
    <x v="1"/>
  </r>
  <r>
    <x v="0"/>
  </r>
  <r>
    <x v="1"/>
  </r>
  <r>
    <x v="0"/>
  </r>
  <r>
    <x v="0"/>
  </r>
  <r>
    <x v="0"/>
  </r>
  <r>
    <x v="1"/>
  </r>
  <r>
    <x v="1"/>
  </r>
  <r>
    <x v="0"/>
  </r>
  <r>
    <x v="0"/>
  </r>
  <r>
    <x v="0"/>
  </r>
  <r>
    <x v="1"/>
  </r>
  <r>
    <x v="1"/>
  </r>
  <r>
    <x v="0"/>
  </r>
  <r>
    <x v="1"/>
  </r>
  <r>
    <x v="0"/>
  </r>
  <r>
    <x v="1"/>
  </r>
  <r>
    <x v="0"/>
  </r>
  <r>
    <x v="1"/>
  </r>
  <r>
    <x v="0"/>
  </r>
  <r>
    <x v="0"/>
  </r>
  <r>
    <x v="0"/>
  </r>
  <r>
    <x v="0"/>
  </r>
  <r>
    <x v="1"/>
  </r>
  <r>
    <x v="0"/>
  </r>
  <r>
    <x v="0"/>
  </r>
  <r>
    <x v="1"/>
  </r>
  <r>
    <x v="1"/>
  </r>
  <r>
    <x v="1"/>
  </r>
  <r>
    <x v="0"/>
  </r>
  <r>
    <x v="0"/>
  </r>
  <r>
    <x v="0"/>
  </r>
  <r>
    <x v="1"/>
  </r>
  <r>
    <x v="0"/>
  </r>
  <r>
    <x v="0"/>
  </r>
  <r>
    <x v="1"/>
  </r>
  <r>
    <x v="1"/>
  </r>
  <r>
    <x v="1"/>
  </r>
  <r>
    <x v="0"/>
  </r>
  <r>
    <x v="0"/>
  </r>
  <r>
    <x v="0"/>
  </r>
  <r>
    <x v="0"/>
  </r>
  <r>
    <x v="0"/>
  </r>
  <r>
    <x v="1"/>
  </r>
  <r>
    <x v="0"/>
  </r>
  <r>
    <x v="0"/>
  </r>
  <r>
    <x v="0"/>
  </r>
  <r>
    <x v="1"/>
  </r>
  <r>
    <x v="0"/>
  </r>
  <r>
    <x v="1"/>
  </r>
  <r>
    <x v="0"/>
  </r>
  <r>
    <x v="0"/>
  </r>
  <r>
    <x v="0"/>
  </r>
  <r>
    <x v="1"/>
  </r>
  <r>
    <x v="0"/>
  </r>
  <r>
    <x v="1"/>
  </r>
  <r>
    <x v="0"/>
  </r>
  <r>
    <x v="1"/>
  </r>
  <r>
    <x v="0"/>
  </r>
  <r>
    <x v="0"/>
  </r>
  <r>
    <x v="0"/>
  </r>
  <r>
    <x v="0"/>
  </r>
  <r>
    <x v="0"/>
  </r>
  <r>
    <x v="0"/>
  </r>
  <r>
    <x v="0"/>
  </r>
  <r>
    <x v="0"/>
  </r>
  <r>
    <x v="0"/>
  </r>
  <r>
    <x v="0"/>
  </r>
  <r>
    <x v="0"/>
  </r>
  <r>
    <x v="1"/>
  </r>
  <r>
    <x v="1"/>
  </r>
  <r>
    <x v="1"/>
  </r>
  <r>
    <x v="0"/>
  </r>
  <r>
    <x v="1"/>
  </r>
  <r>
    <x v="1"/>
  </r>
  <r>
    <x v="0"/>
  </r>
  <r>
    <x v="1"/>
  </r>
  <r>
    <x v="0"/>
  </r>
  <r>
    <x v="0"/>
  </r>
  <r>
    <x v="0"/>
  </r>
  <r>
    <x v="0"/>
  </r>
  <r>
    <x v="0"/>
  </r>
  <r>
    <x v="1"/>
  </r>
  <r>
    <x v="1"/>
  </r>
  <r>
    <x v="0"/>
  </r>
  <r>
    <x v="1"/>
  </r>
  <r>
    <x v="0"/>
  </r>
  <r>
    <x v="1"/>
  </r>
  <r>
    <x v="1"/>
  </r>
  <r>
    <x v="1"/>
  </r>
  <r>
    <x v="0"/>
  </r>
  <r>
    <x v="0"/>
  </r>
  <r>
    <x v="0"/>
  </r>
  <r>
    <x v="0"/>
  </r>
  <r>
    <x v="0"/>
  </r>
  <r>
    <x v="1"/>
  </r>
  <r>
    <x v="1"/>
  </r>
  <r>
    <x v="0"/>
  </r>
  <r>
    <x v="0"/>
  </r>
  <r>
    <x v="1"/>
  </r>
  <r>
    <x v="0"/>
  </r>
  <r>
    <x v="1"/>
  </r>
  <r>
    <x v="0"/>
  </r>
  <r>
    <x v="0"/>
  </r>
  <r>
    <x v="0"/>
  </r>
  <r>
    <x v="0"/>
  </r>
  <r>
    <x v="0"/>
  </r>
  <r>
    <x v="0"/>
  </r>
  <r>
    <x v="1"/>
  </r>
  <r>
    <x v="0"/>
  </r>
  <r>
    <x v="0"/>
  </r>
  <r>
    <x v="1"/>
  </r>
  <r>
    <x v="1"/>
  </r>
  <r>
    <x v="0"/>
  </r>
  <r>
    <x v="1"/>
  </r>
  <r>
    <x v="0"/>
  </r>
  <r>
    <x v="0"/>
  </r>
  <r>
    <x v="0"/>
  </r>
  <r>
    <x v="0"/>
  </r>
  <r>
    <x v="0"/>
  </r>
  <r>
    <x v="0"/>
  </r>
  <r>
    <x v="0"/>
  </r>
  <r>
    <x v="1"/>
  </r>
  <r>
    <x v="0"/>
  </r>
  <r>
    <x v="1"/>
  </r>
  <r>
    <x v="0"/>
  </r>
  <r>
    <x v="0"/>
  </r>
  <r>
    <x v="0"/>
  </r>
  <r>
    <x v="0"/>
  </r>
  <r>
    <x v="0"/>
  </r>
  <r>
    <x v="0"/>
  </r>
  <r>
    <x v="1"/>
  </r>
  <r>
    <x v="0"/>
  </r>
  <r>
    <x v="1"/>
  </r>
  <r>
    <x v="1"/>
  </r>
  <r>
    <x v="1"/>
  </r>
  <r>
    <x v="0"/>
  </r>
  <r>
    <x v="1"/>
  </r>
  <r>
    <x v="0"/>
  </r>
  <r>
    <x v="0"/>
  </r>
  <r>
    <x v="0"/>
  </r>
  <r>
    <x v="0"/>
  </r>
  <r>
    <x v="0"/>
  </r>
  <r>
    <x v="0"/>
  </r>
  <r>
    <x v="1"/>
  </r>
  <r>
    <x v="0"/>
  </r>
  <r>
    <x v="0"/>
  </r>
  <r>
    <x v="0"/>
  </r>
  <r>
    <x v="0"/>
  </r>
  <r>
    <x v="0"/>
  </r>
  <r>
    <x v="0"/>
  </r>
  <r>
    <x v="0"/>
  </r>
  <r>
    <x v="1"/>
  </r>
  <r>
    <x v="1"/>
  </r>
  <r>
    <x v="0"/>
  </r>
  <r>
    <x v="0"/>
  </r>
  <r>
    <x v="0"/>
  </r>
  <r>
    <x v="0"/>
  </r>
  <r>
    <x v="0"/>
  </r>
  <r>
    <x v="0"/>
  </r>
  <r>
    <x v="0"/>
  </r>
  <r>
    <x v="0"/>
  </r>
  <r>
    <x v="1"/>
  </r>
  <r>
    <x v="1"/>
  </r>
  <r>
    <x v="0"/>
  </r>
  <r>
    <x v="1"/>
  </r>
  <r>
    <x v="0"/>
  </r>
  <r>
    <x v="1"/>
  </r>
  <r>
    <x v="0"/>
  </r>
  <r>
    <x v="0"/>
  </r>
  <r>
    <x v="0"/>
  </r>
  <r>
    <x v="0"/>
  </r>
  <r>
    <x v="0"/>
  </r>
  <r>
    <x v="0"/>
  </r>
  <r>
    <x v="0"/>
  </r>
  <r>
    <x v="0"/>
  </r>
  <r>
    <x v="1"/>
  </r>
  <r>
    <x v="1"/>
  </r>
  <r>
    <x v="0"/>
  </r>
  <r>
    <x v="0"/>
  </r>
  <r>
    <x v="0"/>
  </r>
  <r>
    <x v="1"/>
  </r>
  <r>
    <x v="0"/>
  </r>
  <r>
    <x v="0"/>
  </r>
  <r>
    <x v="1"/>
  </r>
  <r>
    <x v="0"/>
  </r>
  <r>
    <x v="0"/>
  </r>
  <r>
    <x v="1"/>
  </r>
  <r>
    <x v="0"/>
  </r>
  <r>
    <x v="1"/>
  </r>
  <r>
    <x v="1"/>
  </r>
  <r>
    <x v="0"/>
  </r>
  <r>
    <x v="1"/>
  </r>
  <r>
    <x v="0"/>
  </r>
  <r>
    <x v="0"/>
  </r>
  <r>
    <x v="0"/>
  </r>
  <r>
    <x v="1"/>
  </r>
  <r>
    <x v="0"/>
  </r>
  <r>
    <x v="0"/>
  </r>
  <r>
    <x v="0"/>
  </r>
  <r>
    <x v="0"/>
  </r>
  <r>
    <x v="0"/>
  </r>
  <r>
    <x v="0"/>
  </r>
  <r>
    <x v="0"/>
  </r>
  <r>
    <x v="0"/>
  </r>
  <r>
    <x v="1"/>
  </r>
  <r>
    <x v="0"/>
  </r>
  <r>
    <x v="1"/>
  </r>
  <r>
    <x v="1"/>
  </r>
  <r>
    <x v="1"/>
  </r>
  <r>
    <x v="0"/>
  </r>
  <r>
    <x v="0"/>
  </r>
  <r>
    <x v="0"/>
  </r>
  <r>
    <x v="0"/>
  </r>
  <r>
    <x v="1"/>
  </r>
  <r>
    <x v="0"/>
  </r>
  <r>
    <x v="0"/>
  </r>
  <r>
    <x v="1"/>
  </r>
  <r>
    <x v="0"/>
  </r>
  <r>
    <x v="0"/>
  </r>
  <r>
    <x v="0"/>
  </r>
  <r>
    <x v="0"/>
  </r>
  <r>
    <x v="0"/>
  </r>
  <r>
    <x v="0"/>
  </r>
  <r>
    <x v="0"/>
  </r>
  <r>
    <x v="1"/>
  </r>
  <r>
    <x v="0"/>
  </r>
  <r>
    <x v="1"/>
  </r>
  <r>
    <x v="0"/>
  </r>
  <r>
    <x v="1"/>
  </r>
  <r>
    <x v="1"/>
  </r>
  <r>
    <x v="0"/>
  </r>
  <r>
    <x v="1"/>
  </r>
  <r>
    <x v="0"/>
  </r>
  <r>
    <x v="0"/>
  </r>
  <r>
    <x v="0"/>
  </r>
  <r>
    <x v="0"/>
  </r>
  <r>
    <x v="0"/>
  </r>
  <r>
    <x v="1"/>
  </r>
  <r>
    <x v="0"/>
  </r>
  <r>
    <x v="0"/>
  </r>
  <r>
    <x v="0"/>
  </r>
  <r>
    <x v="0"/>
  </r>
  <r>
    <x v="1"/>
  </r>
  <r>
    <x v="0"/>
  </r>
  <r>
    <x v="1"/>
  </r>
  <r>
    <x v="0"/>
  </r>
  <r>
    <x v="0"/>
  </r>
  <r>
    <x v="0"/>
  </r>
  <r>
    <x v="1"/>
  </r>
  <r>
    <x v="0"/>
  </r>
  <r>
    <x v="0"/>
  </r>
  <r>
    <x v="0"/>
  </r>
  <r>
    <x v="1"/>
  </r>
  <r>
    <x v="0"/>
  </r>
  <r>
    <x v="0"/>
  </r>
  <r>
    <x v="0"/>
  </r>
  <r>
    <x v="0"/>
  </r>
  <r>
    <x v="0"/>
  </r>
  <r>
    <x v="1"/>
  </r>
  <r>
    <x v="0"/>
  </r>
  <r>
    <x v="0"/>
  </r>
  <r>
    <x v="0"/>
  </r>
  <r>
    <x v="0"/>
  </r>
  <r>
    <x v="0"/>
  </r>
  <r>
    <x v="1"/>
  </r>
  <r>
    <x v="0"/>
  </r>
  <r>
    <x v="0"/>
  </r>
  <r>
    <x v="1"/>
  </r>
  <r>
    <x v="0"/>
  </r>
  <r>
    <x v="0"/>
  </r>
  <r>
    <x v="0"/>
  </r>
  <r>
    <x v="0"/>
  </r>
  <r>
    <x v="0"/>
  </r>
  <r>
    <x v="0"/>
  </r>
  <r>
    <x v="0"/>
  </r>
  <r>
    <x v="1"/>
  </r>
  <r>
    <x v="0"/>
  </r>
  <r>
    <x v="0"/>
  </r>
  <r>
    <x v="1"/>
  </r>
  <r>
    <x v="0"/>
  </r>
  <r>
    <x v="0"/>
  </r>
  <r>
    <x v="0"/>
  </r>
  <r>
    <x v="0"/>
  </r>
  <r>
    <x v="0"/>
  </r>
  <r>
    <x v="0"/>
  </r>
  <r>
    <x v="0"/>
  </r>
  <r>
    <x v="1"/>
  </r>
  <r>
    <x v="0"/>
  </r>
  <r>
    <x v="0"/>
  </r>
  <r>
    <x v="1"/>
  </r>
  <r>
    <x v="0"/>
  </r>
  <r>
    <x v="0"/>
  </r>
  <r>
    <x v="0"/>
  </r>
  <r>
    <x v="0"/>
  </r>
  <r>
    <x v="0"/>
  </r>
  <r>
    <x v="0"/>
  </r>
  <r>
    <x v="0"/>
  </r>
  <r>
    <x v="1"/>
  </r>
  <r>
    <x v="0"/>
  </r>
  <r>
    <x v="0"/>
  </r>
  <r>
    <x v="0"/>
  </r>
  <r>
    <x v="0"/>
  </r>
  <r>
    <x v="0"/>
  </r>
  <r>
    <x v="0"/>
  </r>
  <r>
    <x v="1"/>
  </r>
  <r>
    <x v="0"/>
  </r>
  <r>
    <x v="1"/>
  </r>
  <r>
    <x v="0"/>
  </r>
  <r>
    <x v="0"/>
  </r>
  <r>
    <x v="0"/>
  </r>
  <r>
    <x v="1"/>
  </r>
  <r>
    <x v="0"/>
  </r>
  <r>
    <x v="0"/>
  </r>
  <r>
    <x v="0"/>
  </r>
  <r>
    <x v="1"/>
  </r>
  <r>
    <x v="1"/>
  </r>
  <r>
    <x v="0"/>
  </r>
  <r>
    <x v="1"/>
  </r>
  <r>
    <x v="0"/>
  </r>
  <r>
    <x v="0"/>
  </r>
  <r>
    <x v="0"/>
  </r>
  <r>
    <x v="0"/>
  </r>
  <r>
    <x v="0"/>
  </r>
  <r>
    <x v="0"/>
  </r>
  <r>
    <x v="0"/>
  </r>
  <r>
    <x v="0"/>
  </r>
  <r>
    <x v="0"/>
  </r>
  <r>
    <x v="0"/>
  </r>
  <r>
    <x v="0"/>
  </r>
  <r>
    <x v="0"/>
  </r>
  <r>
    <x v="0"/>
  </r>
  <r>
    <x v="0"/>
  </r>
  <r>
    <x v="0"/>
  </r>
  <r>
    <x v="1"/>
  </r>
  <r>
    <x v="1"/>
  </r>
  <r>
    <x v="1"/>
  </r>
  <r>
    <x v="0"/>
  </r>
  <r>
    <x v="0"/>
  </r>
  <r>
    <x v="0"/>
  </r>
  <r>
    <x v="0"/>
  </r>
  <r>
    <x v="0"/>
  </r>
  <r>
    <x v="0"/>
  </r>
  <r>
    <x v="1"/>
  </r>
  <r>
    <x v="0"/>
  </r>
  <r>
    <x v="0"/>
  </r>
  <r>
    <x v="1"/>
  </r>
  <r>
    <x v="0"/>
  </r>
  <r>
    <x v="0"/>
  </r>
  <r>
    <x v="0"/>
  </r>
  <r>
    <x v="1"/>
  </r>
  <r>
    <x v="0"/>
  </r>
  <r>
    <x v="0"/>
  </r>
  <r>
    <x v="0"/>
  </r>
  <r>
    <x v="1"/>
  </r>
  <r>
    <x v="0"/>
  </r>
  <r>
    <x v="0"/>
  </r>
  <r>
    <x v="1"/>
  </r>
  <r>
    <x v="0"/>
  </r>
  <r>
    <x v="0"/>
  </r>
  <r>
    <x v="0"/>
  </r>
  <r>
    <x v="0"/>
  </r>
  <r>
    <x v="0"/>
  </r>
  <r>
    <x v="1"/>
  </r>
  <r>
    <x v="0"/>
  </r>
  <r>
    <x v="0"/>
  </r>
  <r>
    <x v="0"/>
  </r>
  <r>
    <x v="0"/>
  </r>
  <r>
    <x v="1"/>
  </r>
  <r>
    <x v="0"/>
  </r>
  <r>
    <x v="1"/>
  </r>
  <r>
    <x v="0"/>
  </r>
  <r>
    <x v="0"/>
  </r>
  <r>
    <x v="1"/>
  </r>
  <r>
    <x v="0"/>
  </r>
  <r>
    <x v="0"/>
  </r>
  <r>
    <x v="0"/>
  </r>
  <r>
    <x v="1"/>
  </r>
  <r>
    <x v="1"/>
  </r>
  <r>
    <x v="0"/>
  </r>
  <r>
    <x v="0"/>
  </r>
  <r>
    <x v="1"/>
  </r>
  <r>
    <x v="0"/>
  </r>
  <r>
    <x v="0"/>
  </r>
  <r>
    <x v="0"/>
  </r>
  <r>
    <x v="1"/>
  </r>
  <r>
    <x v="0"/>
  </r>
  <r>
    <x v="0"/>
  </r>
  <r>
    <x v="0"/>
  </r>
  <r>
    <x v="0"/>
  </r>
  <r>
    <x v="1"/>
  </r>
  <r>
    <x v="1"/>
  </r>
  <r>
    <x v="0"/>
  </r>
  <r>
    <x v="1"/>
  </r>
  <r>
    <x v="1"/>
  </r>
  <r>
    <x v="0"/>
  </r>
  <r>
    <x v="0"/>
  </r>
  <r>
    <x v="0"/>
  </r>
  <r>
    <x v="0"/>
  </r>
  <r>
    <x v="0"/>
  </r>
  <r>
    <x v="0"/>
  </r>
  <r>
    <x v="0"/>
  </r>
  <r>
    <x v="0"/>
  </r>
  <r>
    <x v="0"/>
  </r>
  <r>
    <x v="1"/>
  </r>
  <r>
    <x v="0"/>
  </r>
  <r>
    <x v="1"/>
  </r>
  <r>
    <x v="0"/>
  </r>
  <r>
    <x v="0"/>
  </r>
  <r>
    <x v="1"/>
  </r>
  <r>
    <x v="1"/>
  </r>
  <r>
    <x v="0"/>
  </r>
  <r>
    <x v="1"/>
  </r>
  <r>
    <x v="0"/>
  </r>
  <r>
    <x v="0"/>
  </r>
  <r>
    <x v="1"/>
  </r>
  <r>
    <x v="0"/>
  </r>
  <r>
    <x v="0"/>
  </r>
  <r>
    <x v="0"/>
  </r>
  <r>
    <x v="1"/>
  </r>
  <r>
    <x v="1"/>
  </r>
  <r>
    <x v="1"/>
  </r>
  <r>
    <x v="0"/>
  </r>
  <r>
    <x v="1"/>
  </r>
  <r>
    <x v="0"/>
  </r>
  <r>
    <x v="0"/>
  </r>
  <r>
    <x v="1"/>
  </r>
  <r>
    <x v="1"/>
  </r>
  <r>
    <x v="0"/>
  </r>
  <r>
    <x v="1"/>
  </r>
  <r>
    <x v="0"/>
  </r>
  <r>
    <x v="0"/>
  </r>
  <r>
    <x v="0"/>
  </r>
  <r>
    <x v="1"/>
  </r>
  <r>
    <x v="0"/>
  </r>
  <r>
    <x v="0"/>
  </r>
  <r>
    <x v="0"/>
  </r>
  <r>
    <x v="0"/>
  </r>
  <r>
    <x v="0"/>
  </r>
  <r>
    <x v="0"/>
  </r>
  <r>
    <x v="0"/>
  </r>
  <r>
    <x v="0"/>
  </r>
  <r>
    <x v="0"/>
  </r>
  <r>
    <x v="0"/>
  </r>
  <r>
    <x v="0"/>
  </r>
  <r>
    <x v="0"/>
  </r>
  <r>
    <x v="0"/>
  </r>
  <r>
    <x v="0"/>
  </r>
  <r>
    <x v="0"/>
  </r>
  <r>
    <x v="0"/>
  </r>
  <r>
    <x v="1"/>
  </r>
  <r>
    <x v="0"/>
  </r>
  <r>
    <x v="0"/>
  </r>
  <r>
    <x v="0"/>
  </r>
  <r>
    <x v="0"/>
  </r>
  <r>
    <x v="1"/>
  </r>
  <r>
    <x v="0"/>
  </r>
  <r>
    <x v="1"/>
  </r>
  <r>
    <x v="0"/>
  </r>
  <r>
    <x v="0"/>
  </r>
  <r>
    <x v="0"/>
  </r>
  <r>
    <x v="0"/>
  </r>
  <r>
    <x v="0"/>
  </r>
  <r>
    <x v="1"/>
  </r>
  <r>
    <x v="0"/>
  </r>
  <r>
    <x v="0"/>
  </r>
  <r>
    <x v="0"/>
  </r>
  <r>
    <x v="1"/>
  </r>
  <r>
    <x v="1"/>
  </r>
  <r>
    <x v="1"/>
  </r>
  <r>
    <x v="0"/>
  </r>
  <r>
    <x v="0"/>
  </r>
  <r>
    <x v="0"/>
  </r>
  <r>
    <x v="0"/>
  </r>
  <r>
    <x v="1"/>
  </r>
  <r>
    <x v="0"/>
  </r>
  <r>
    <x v="0"/>
  </r>
  <r>
    <x v="0"/>
  </r>
  <r>
    <x v="0"/>
  </r>
  <r>
    <x v="1"/>
  </r>
  <r>
    <x v="0"/>
  </r>
  <r>
    <x v="0"/>
  </r>
  <r>
    <x v="0"/>
  </r>
  <r>
    <x v="0"/>
  </r>
  <r>
    <x v="0"/>
  </r>
  <r>
    <x v="0"/>
  </r>
  <r>
    <x v="0"/>
  </r>
  <r>
    <x v="1"/>
  </r>
  <r>
    <x v="0"/>
  </r>
  <r>
    <x v="0"/>
  </r>
  <r>
    <x v="0"/>
  </r>
  <r>
    <x v="1"/>
  </r>
  <r>
    <x v="0"/>
  </r>
  <r>
    <x v="1"/>
  </r>
  <r>
    <x v="1"/>
  </r>
  <r>
    <x v="0"/>
  </r>
  <r>
    <x v="0"/>
  </r>
  <r>
    <x v="0"/>
  </r>
  <r>
    <x v="0"/>
  </r>
  <r>
    <x v="1"/>
  </r>
  <r>
    <x v="0"/>
  </r>
  <r>
    <x v="0"/>
  </r>
  <r>
    <x v="0"/>
  </r>
  <r>
    <x v="0"/>
  </r>
  <r>
    <x v="0"/>
  </r>
  <r>
    <x v="0"/>
  </r>
  <r>
    <x v="1"/>
  </r>
  <r>
    <x v="0"/>
  </r>
  <r>
    <x v="0"/>
  </r>
  <r>
    <x v="0"/>
  </r>
  <r>
    <x v="0"/>
  </r>
  <r>
    <x v="0"/>
  </r>
  <r>
    <x v="0"/>
  </r>
  <r>
    <x v="1"/>
  </r>
  <r>
    <x v="0"/>
  </r>
  <r>
    <x v="0"/>
  </r>
  <r>
    <x v="0"/>
  </r>
  <r>
    <x v="0"/>
  </r>
  <r>
    <x v="0"/>
  </r>
  <r>
    <x v="1"/>
  </r>
  <r>
    <x v="0"/>
  </r>
  <r>
    <x v="0"/>
  </r>
  <r>
    <x v="0"/>
  </r>
  <r>
    <x v="0"/>
  </r>
  <r>
    <x v="0"/>
  </r>
  <r>
    <x v="0"/>
  </r>
  <r>
    <x v="0"/>
  </r>
  <r>
    <x v="0"/>
  </r>
  <r>
    <x v="0"/>
  </r>
  <r>
    <x v="0"/>
  </r>
  <r>
    <x v="1"/>
  </r>
  <r>
    <x v="0"/>
  </r>
  <r>
    <x v="0"/>
  </r>
  <r>
    <x v="0"/>
  </r>
  <r>
    <x v="0"/>
  </r>
  <r>
    <x v="1"/>
  </r>
  <r>
    <x v="1"/>
  </r>
  <r>
    <x v="0"/>
  </r>
  <r>
    <x v="0"/>
  </r>
  <r>
    <x v="0"/>
  </r>
  <r>
    <x v="0"/>
  </r>
  <r>
    <x v="1"/>
  </r>
  <r>
    <x v="0"/>
  </r>
  <r>
    <x v="0"/>
  </r>
  <r>
    <x v="0"/>
  </r>
  <r>
    <x v="0"/>
  </r>
  <r>
    <x v="0"/>
  </r>
  <r>
    <x v="0"/>
  </r>
  <r>
    <x v="0"/>
  </r>
  <r>
    <x v="0"/>
  </r>
  <r>
    <x v="0"/>
  </r>
  <r>
    <x v="0"/>
  </r>
  <r>
    <x v="1"/>
  </r>
  <r>
    <x v="0"/>
  </r>
  <r>
    <x v="0"/>
  </r>
  <r>
    <x v="0"/>
  </r>
  <r>
    <x v="1"/>
  </r>
  <r>
    <x v="1"/>
  </r>
  <r>
    <x v="0"/>
  </r>
  <r>
    <x v="1"/>
  </r>
  <r>
    <x v="1"/>
  </r>
  <r>
    <x v="0"/>
  </r>
  <r>
    <x v="0"/>
  </r>
  <r>
    <x v="0"/>
  </r>
  <r>
    <x v="1"/>
  </r>
  <r>
    <x v="0"/>
  </r>
  <r>
    <x v="0"/>
  </r>
  <r>
    <x v="0"/>
  </r>
  <r>
    <x v="1"/>
  </r>
  <r>
    <x v="1"/>
  </r>
  <r>
    <x v="0"/>
  </r>
  <r>
    <x v="0"/>
  </r>
  <r>
    <x v="0"/>
  </r>
  <r>
    <x v="1"/>
  </r>
  <r>
    <x v="1"/>
  </r>
  <r>
    <x v="1"/>
  </r>
  <r>
    <x v="0"/>
  </r>
  <r>
    <x v="1"/>
  </r>
  <r>
    <x v="0"/>
  </r>
  <r>
    <x v="0"/>
  </r>
  <r>
    <x v="0"/>
  </r>
  <r>
    <x v="1"/>
  </r>
  <r>
    <x v="0"/>
  </r>
  <r>
    <x v="0"/>
  </r>
  <r>
    <x v="0"/>
  </r>
  <r>
    <x v="1"/>
  </r>
  <r>
    <x v="0"/>
  </r>
  <r>
    <x v="0"/>
  </r>
  <r>
    <x v="0"/>
  </r>
  <r>
    <x v="0"/>
  </r>
  <r>
    <x v="0"/>
  </r>
  <r>
    <x v="0"/>
  </r>
  <r>
    <x v="0"/>
  </r>
  <r>
    <x v="0"/>
  </r>
  <r>
    <x v="0"/>
  </r>
  <r>
    <x v="0"/>
  </r>
  <r>
    <x v="1"/>
  </r>
  <r>
    <x v="0"/>
  </r>
  <r>
    <x v="1"/>
  </r>
  <r>
    <x v="1"/>
  </r>
  <r>
    <x v="1"/>
  </r>
  <r>
    <x v="0"/>
  </r>
  <r>
    <x v="0"/>
  </r>
  <r>
    <x v="0"/>
  </r>
  <r>
    <x v="0"/>
  </r>
  <r>
    <x v="0"/>
  </r>
  <r>
    <x v="0"/>
  </r>
  <r>
    <x v="0"/>
  </r>
  <r>
    <x v="0"/>
  </r>
  <r>
    <x v="1"/>
  </r>
  <r>
    <x v="0"/>
  </r>
  <r>
    <x v="1"/>
  </r>
  <r>
    <x v="1"/>
  </r>
  <r>
    <x v="1"/>
  </r>
  <r>
    <x v="1"/>
  </r>
  <r>
    <x v="0"/>
  </r>
  <r>
    <x v="0"/>
  </r>
  <r>
    <x v="0"/>
  </r>
  <r>
    <x v="0"/>
  </r>
  <r>
    <x v="0"/>
  </r>
  <r>
    <x v="0"/>
  </r>
  <r>
    <x v="0"/>
  </r>
  <r>
    <x v="0"/>
  </r>
  <r>
    <x v="0"/>
  </r>
  <r>
    <x v="0"/>
  </r>
  <r>
    <x v="0"/>
  </r>
  <r>
    <x v="0"/>
  </r>
  <r>
    <x v="0"/>
  </r>
  <r>
    <x v="0"/>
  </r>
  <r>
    <x v="0"/>
  </r>
  <r>
    <x v="0"/>
  </r>
  <r>
    <x v="1"/>
  </r>
  <r>
    <x v="0"/>
  </r>
  <r>
    <x v="0"/>
  </r>
  <r>
    <x v="0"/>
  </r>
  <r>
    <x v="0"/>
  </r>
  <r>
    <x v="0"/>
  </r>
  <r>
    <x v="0"/>
  </r>
  <r>
    <x v="0"/>
  </r>
  <r>
    <x v="1"/>
  </r>
  <r>
    <x v="0"/>
  </r>
  <r>
    <x v="1"/>
  </r>
  <r>
    <x v="0"/>
  </r>
  <r>
    <x v="0"/>
  </r>
  <r>
    <x v="0"/>
  </r>
  <r>
    <x v="1"/>
  </r>
  <r>
    <x v="1"/>
  </r>
  <r>
    <x v="1"/>
  </r>
  <r>
    <x v="0"/>
  </r>
  <r>
    <x v="0"/>
  </r>
  <r>
    <x v="0"/>
  </r>
  <r>
    <x v="0"/>
  </r>
  <r>
    <x v="1"/>
  </r>
  <r>
    <x v="0"/>
  </r>
  <r>
    <x v="0"/>
  </r>
  <r>
    <x v="1"/>
  </r>
  <r>
    <x v="1"/>
  </r>
  <r>
    <x v="1"/>
  </r>
  <r>
    <x v="1"/>
  </r>
  <r>
    <x v="1"/>
  </r>
  <r>
    <x v="1"/>
  </r>
  <r>
    <x v="0"/>
  </r>
  <r>
    <x v="0"/>
  </r>
  <r>
    <x v="0"/>
  </r>
  <r>
    <x v="0"/>
  </r>
  <r>
    <x v="0"/>
  </r>
  <r>
    <x v="0"/>
  </r>
  <r>
    <x v="1"/>
  </r>
  <r>
    <x v="0"/>
  </r>
  <r>
    <x v="0"/>
  </r>
  <r>
    <x v="0"/>
  </r>
  <r>
    <x v="0"/>
  </r>
  <r>
    <x v="0"/>
  </r>
  <r>
    <x v="0"/>
  </r>
  <r>
    <x v="0"/>
  </r>
  <r>
    <x v="0"/>
  </r>
  <r>
    <x v="1"/>
  </r>
  <r>
    <x v="1"/>
  </r>
  <r>
    <x v="1"/>
  </r>
  <r>
    <x v="0"/>
  </r>
  <r>
    <x v="0"/>
  </r>
  <r>
    <x v="0"/>
  </r>
  <r>
    <x v="0"/>
  </r>
  <r>
    <x v="1"/>
  </r>
  <r>
    <x v="0"/>
  </r>
  <r>
    <x v="1"/>
  </r>
  <r>
    <x v="0"/>
  </r>
  <r>
    <x v="0"/>
  </r>
  <r>
    <x v="0"/>
  </r>
  <r>
    <x v="0"/>
  </r>
  <r>
    <x v="0"/>
  </r>
  <r>
    <x v="1"/>
  </r>
  <r>
    <x v="1"/>
  </r>
  <r>
    <x v="1"/>
  </r>
  <r>
    <x v="0"/>
  </r>
  <r>
    <x v="0"/>
  </r>
  <r>
    <x v="0"/>
  </r>
  <r>
    <x v="1"/>
  </r>
  <r>
    <x v="0"/>
  </r>
  <r>
    <x v="0"/>
  </r>
  <r>
    <x v="0"/>
  </r>
  <r>
    <x v="1"/>
  </r>
  <r>
    <x v="0"/>
  </r>
  <r>
    <x v="0"/>
  </r>
  <r>
    <x v="1"/>
  </r>
  <r>
    <x v="0"/>
  </r>
  <r>
    <x v="1"/>
  </r>
  <r>
    <x v="1"/>
  </r>
  <r>
    <x v="0"/>
  </r>
  <r>
    <x v="1"/>
  </r>
  <r>
    <x v="0"/>
  </r>
  <r>
    <x v="0"/>
  </r>
  <r>
    <x v="1"/>
  </r>
  <r>
    <x v="0"/>
  </r>
  <r>
    <x v="0"/>
  </r>
  <r>
    <x v="1"/>
  </r>
  <r>
    <x v="0"/>
  </r>
  <r>
    <x v="0"/>
  </r>
  <r>
    <x v="1"/>
  </r>
  <r>
    <x v="0"/>
  </r>
  <r>
    <x v="0"/>
  </r>
  <r>
    <x v="1"/>
  </r>
  <r>
    <x v="0"/>
  </r>
  <r>
    <x v="0"/>
  </r>
  <r>
    <x v="0"/>
  </r>
  <r>
    <x v="1"/>
  </r>
  <r>
    <x v="0"/>
  </r>
  <r>
    <x v="0"/>
  </r>
  <r>
    <x v="0"/>
  </r>
  <r>
    <x v="0"/>
  </r>
  <r>
    <x v="0"/>
  </r>
  <r>
    <x v="0"/>
  </r>
  <r>
    <x v="0"/>
  </r>
  <r>
    <x v="0"/>
  </r>
  <r>
    <x v="0"/>
  </r>
  <r>
    <x v="0"/>
  </r>
  <r>
    <x v="0"/>
  </r>
  <r>
    <x v="1"/>
  </r>
  <r>
    <x v="0"/>
  </r>
  <r>
    <x v="0"/>
  </r>
  <r>
    <x v="0"/>
  </r>
  <r>
    <x v="1"/>
  </r>
  <r>
    <x v="1"/>
  </r>
  <r>
    <x v="1"/>
  </r>
  <r>
    <x v="1"/>
  </r>
  <r>
    <x v="1"/>
  </r>
  <r>
    <x v="1"/>
  </r>
  <r>
    <x v="1"/>
  </r>
  <r>
    <x v="1"/>
  </r>
  <r>
    <x v="0"/>
  </r>
  <r>
    <x v="0"/>
  </r>
  <r>
    <x v="0"/>
  </r>
  <r>
    <x v="1"/>
  </r>
  <r>
    <x v="0"/>
  </r>
  <r>
    <x v="1"/>
  </r>
  <r>
    <x v="0"/>
  </r>
  <r>
    <x v="1"/>
  </r>
  <r>
    <x v="1"/>
  </r>
  <r>
    <x v="1"/>
  </r>
  <r>
    <x v="0"/>
  </r>
  <r>
    <x v="1"/>
  </r>
  <r>
    <x v="0"/>
  </r>
  <r>
    <x v="1"/>
  </r>
  <r>
    <x v="0"/>
  </r>
  <r>
    <x v="0"/>
  </r>
  <r>
    <x v="0"/>
  </r>
  <r>
    <x v="0"/>
  </r>
  <r>
    <x v="0"/>
  </r>
  <r>
    <x v="0"/>
  </r>
  <r>
    <x v="0"/>
  </r>
  <r>
    <x v="1"/>
  </r>
  <r>
    <x v="1"/>
  </r>
  <r>
    <x v="0"/>
  </r>
  <r>
    <x v="0"/>
  </r>
  <r>
    <x v="1"/>
  </r>
  <r>
    <x v="0"/>
  </r>
  <r>
    <x v="1"/>
  </r>
  <r>
    <x v="0"/>
  </r>
  <r>
    <x v="1"/>
  </r>
  <r>
    <x v="1"/>
  </r>
  <r>
    <x v="1"/>
  </r>
  <r>
    <x v="1"/>
  </r>
  <r>
    <x v="0"/>
  </r>
  <r>
    <x v="0"/>
  </r>
  <r>
    <x v="0"/>
  </r>
  <r>
    <x v="0"/>
  </r>
  <r>
    <x v="1"/>
  </r>
  <r>
    <x v="0"/>
  </r>
  <r>
    <x v="0"/>
  </r>
  <r>
    <x v="1"/>
  </r>
  <r>
    <x v="0"/>
  </r>
  <r>
    <x v="0"/>
  </r>
  <r>
    <x v="1"/>
  </r>
  <r>
    <x v="0"/>
  </r>
  <r>
    <x v="0"/>
  </r>
  <r>
    <x v="0"/>
  </r>
  <r>
    <x v="1"/>
  </r>
  <r>
    <x v="0"/>
  </r>
  <r>
    <x v="1"/>
  </r>
  <r>
    <x v="0"/>
  </r>
  <r>
    <x v="0"/>
  </r>
  <r>
    <x v="0"/>
  </r>
  <r>
    <x v="0"/>
  </r>
  <r>
    <x v="0"/>
  </r>
  <r>
    <x v="0"/>
  </r>
  <r>
    <x v="0"/>
  </r>
  <r>
    <x v="1"/>
  </r>
  <r>
    <x v="0"/>
  </r>
  <r>
    <x v="0"/>
  </r>
  <r>
    <x v="1"/>
  </r>
  <r>
    <x v="0"/>
  </r>
  <r>
    <x v="0"/>
  </r>
  <r>
    <x v="0"/>
  </r>
  <r>
    <x v="1"/>
  </r>
  <r>
    <x v="1"/>
  </r>
  <r>
    <x v="1"/>
  </r>
  <r>
    <x v="1"/>
  </r>
  <r>
    <x v="1"/>
  </r>
  <r>
    <x v="0"/>
  </r>
  <r>
    <x v="0"/>
  </r>
  <r>
    <x v="1"/>
  </r>
  <r>
    <x v="1"/>
  </r>
  <r>
    <x v="0"/>
  </r>
  <r>
    <x v="0"/>
  </r>
  <r>
    <x v="1"/>
  </r>
  <r>
    <x v="0"/>
  </r>
  <r>
    <x v="1"/>
  </r>
  <r>
    <x v="0"/>
  </r>
  <r>
    <x v="0"/>
  </r>
  <r>
    <x v="1"/>
  </r>
  <r>
    <x v="0"/>
  </r>
  <r>
    <x v="0"/>
  </r>
  <r>
    <x v="1"/>
  </r>
  <r>
    <x v="0"/>
  </r>
  <r>
    <x v="0"/>
  </r>
  <r>
    <x v="0"/>
  </r>
  <r>
    <x v="0"/>
  </r>
  <r>
    <x v="0"/>
  </r>
  <r>
    <x v="1"/>
  </r>
  <r>
    <x v="1"/>
  </r>
  <r>
    <x v="1"/>
  </r>
  <r>
    <x v="0"/>
  </r>
  <r>
    <x v="0"/>
  </r>
  <r>
    <x v="0"/>
  </r>
  <r>
    <x v="0"/>
  </r>
  <r>
    <x v="0"/>
  </r>
  <r>
    <x v="0"/>
  </r>
  <r>
    <x v="0"/>
  </r>
  <r>
    <x v="0"/>
  </r>
  <r>
    <x v="1"/>
  </r>
  <r>
    <x v="1"/>
  </r>
  <r>
    <x v="1"/>
  </r>
  <r>
    <x v="0"/>
  </r>
  <r>
    <x v="0"/>
  </r>
  <r>
    <x v="0"/>
  </r>
  <r>
    <x v="0"/>
  </r>
  <r>
    <x v="0"/>
  </r>
  <r>
    <x v="0"/>
  </r>
  <r>
    <x v="0"/>
  </r>
  <r>
    <x v="0"/>
  </r>
  <r>
    <x v="0"/>
  </r>
  <r>
    <x v="0"/>
  </r>
  <r>
    <x v="0"/>
  </r>
  <r>
    <x v="0"/>
  </r>
  <r>
    <x v="1"/>
  </r>
  <r>
    <x v="1"/>
  </r>
  <r>
    <x v="0"/>
  </r>
  <r>
    <x v="0"/>
  </r>
  <r>
    <x v="0"/>
  </r>
  <r>
    <x v="0"/>
  </r>
  <r>
    <x v="0"/>
  </r>
  <r>
    <x v="0"/>
  </r>
  <r>
    <x v="0"/>
  </r>
  <r>
    <x v="0"/>
  </r>
  <r>
    <x v="0"/>
  </r>
  <r>
    <x v="0"/>
  </r>
  <r>
    <x v="1"/>
  </r>
  <r>
    <x v="0"/>
  </r>
  <r>
    <x v="0"/>
  </r>
  <r>
    <x v="1"/>
  </r>
  <r>
    <x v="0"/>
  </r>
  <r>
    <x v="0"/>
  </r>
  <r>
    <x v="0"/>
  </r>
  <r>
    <x v="0"/>
  </r>
  <r>
    <x v="0"/>
  </r>
  <r>
    <x v="0"/>
  </r>
  <r>
    <x v="0"/>
  </r>
  <r>
    <x v="0"/>
  </r>
  <r>
    <x v="0"/>
  </r>
  <r>
    <x v="0"/>
  </r>
  <r>
    <x v="0"/>
  </r>
  <r>
    <x v="0"/>
  </r>
  <r>
    <x v="0"/>
  </r>
  <r>
    <x v="1"/>
  </r>
  <r>
    <x v="0"/>
  </r>
  <r>
    <x v="1"/>
  </r>
  <r>
    <x v="0"/>
  </r>
  <r>
    <x v="0"/>
  </r>
  <r>
    <x v="0"/>
  </r>
  <r>
    <x v="0"/>
  </r>
  <r>
    <x v="0"/>
  </r>
  <r>
    <x v="0"/>
  </r>
  <r>
    <x v="0"/>
  </r>
  <r>
    <x v="0"/>
  </r>
  <r>
    <x v="1"/>
  </r>
  <r>
    <x v="1"/>
  </r>
  <r>
    <x v="0"/>
  </r>
  <r>
    <x v="0"/>
  </r>
  <r>
    <x v="1"/>
  </r>
  <r>
    <x v="0"/>
  </r>
  <r>
    <x v="1"/>
  </r>
  <r>
    <x v="0"/>
  </r>
  <r>
    <x v="1"/>
  </r>
  <r>
    <x v="0"/>
  </r>
  <r>
    <x v="0"/>
  </r>
  <r>
    <x v="0"/>
  </r>
  <r>
    <x v="1"/>
  </r>
  <r>
    <x v="0"/>
  </r>
  <r>
    <x v="0"/>
  </r>
  <r>
    <x v="0"/>
  </r>
  <r>
    <x v="0"/>
  </r>
  <r>
    <x v="0"/>
  </r>
  <r>
    <x v="0"/>
  </r>
  <r>
    <x v="0"/>
  </r>
  <r>
    <x v="1"/>
  </r>
  <r>
    <x v="0"/>
  </r>
  <r>
    <x v="0"/>
  </r>
  <r>
    <x v="1"/>
  </r>
  <r>
    <x v="0"/>
  </r>
  <r>
    <x v="1"/>
  </r>
  <r>
    <x v="1"/>
  </r>
  <r>
    <x v="1"/>
  </r>
  <r>
    <x v="0"/>
  </r>
  <r>
    <x v="1"/>
  </r>
  <r>
    <x v="0"/>
  </r>
  <r>
    <x v="0"/>
  </r>
  <r>
    <x v="0"/>
  </r>
  <r>
    <x v="0"/>
  </r>
  <r>
    <x v="0"/>
  </r>
  <r>
    <x v="0"/>
  </r>
  <r>
    <x v="0"/>
  </r>
  <r>
    <x v="0"/>
  </r>
  <r>
    <x v="1"/>
  </r>
  <r>
    <x v="1"/>
  </r>
  <r>
    <x v="1"/>
  </r>
  <r>
    <x v="0"/>
  </r>
  <r>
    <x v="0"/>
  </r>
  <r>
    <x v="1"/>
  </r>
  <r>
    <x v="1"/>
  </r>
  <r>
    <x v="0"/>
  </r>
  <r>
    <x v="1"/>
  </r>
  <r>
    <x v="0"/>
  </r>
  <r>
    <x v="0"/>
  </r>
  <r>
    <x v="0"/>
  </r>
  <r>
    <x v="0"/>
  </r>
  <r>
    <x v="1"/>
  </r>
  <r>
    <x v="1"/>
  </r>
  <r>
    <x v="0"/>
  </r>
  <r>
    <x v="1"/>
  </r>
  <r>
    <x v="1"/>
  </r>
  <r>
    <x v="0"/>
  </r>
  <r>
    <x v="0"/>
  </r>
  <r>
    <x v="0"/>
  </r>
  <r>
    <x v="0"/>
  </r>
  <r>
    <x v="0"/>
  </r>
  <r>
    <x v="0"/>
  </r>
</pivotCacheRecords>
</file>

<file path=xl/pivotCache/pivotCacheRecords2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0"/>
  </r>
  <r>
    <x v="1"/>
  </r>
  <r>
    <x v="1"/>
  </r>
  <r>
    <x v="0"/>
  </r>
  <r>
    <x v="1"/>
  </r>
  <r>
    <x v="0"/>
  </r>
  <r>
    <x v="1"/>
  </r>
  <r>
    <x v="0"/>
  </r>
  <r>
    <x v="0"/>
  </r>
  <r>
    <x v="1"/>
  </r>
  <r>
    <x v="1"/>
  </r>
  <r>
    <x v="1"/>
  </r>
  <r>
    <x v="1"/>
  </r>
  <r>
    <x v="0"/>
  </r>
  <r>
    <x v="0"/>
  </r>
  <r>
    <x v="1"/>
  </r>
  <r>
    <x v="0"/>
  </r>
  <r>
    <x v="1"/>
  </r>
  <r>
    <x v="0"/>
  </r>
  <r>
    <x v="0"/>
  </r>
  <r>
    <x v="1"/>
  </r>
  <r>
    <x v="1"/>
  </r>
  <r>
    <x v="0"/>
  </r>
  <r>
    <x v="0"/>
  </r>
  <r>
    <x v="0"/>
  </r>
  <r>
    <x v="0"/>
  </r>
  <r>
    <x v="1"/>
  </r>
  <r>
    <x v="0"/>
  </r>
  <r>
    <x v="0"/>
  </r>
  <r>
    <x v="1"/>
  </r>
  <r>
    <x v="0"/>
  </r>
  <r>
    <x v="1"/>
  </r>
  <r>
    <x v="0"/>
  </r>
  <r>
    <x v="0"/>
  </r>
  <r>
    <x v="1"/>
  </r>
  <r>
    <x v="0"/>
  </r>
  <r>
    <x v="0"/>
  </r>
  <r>
    <x v="0"/>
  </r>
  <r>
    <x v="0"/>
  </r>
  <r>
    <x v="1"/>
  </r>
  <r>
    <x v="1"/>
  </r>
  <r>
    <x v="0"/>
  </r>
  <r>
    <x v="1"/>
  </r>
  <r>
    <x v="0"/>
  </r>
  <r>
    <x v="0"/>
  </r>
  <r>
    <x v="0"/>
  </r>
  <r>
    <x v="0"/>
  </r>
  <r>
    <x v="0"/>
  </r>
  <r>
    <x v="1"/>
  </r>
  <r>
    <x v="1"/>
  </r>
  <r>
    <x v="1"/>
  </r>
  <r>
    <x v="1"/>
  </r>
  <r>
    <x v="1"/>
  </r>
  <r>
    <x v="1"/>
  </r>
  <r>
    <x v="0"/>
  </r>
  <r>
    <x v="1"/>
  </r>
  <r>
    <x v="1"/>
  </r>
  <r>
    <x v="1"/>
  </r>
  <r>
    <x v="0"/>
  </r>
  <r>
    <x v="1"/>
  </r>
  <r>
    <x v="1"/>
  </r>
  <r>
    <x v="1"/>
  </r>
  <r>
    <x v="0"/>
  </r>
  <r>
    <x v="0"/>
  </r>
  <r>
    <x v="0"/>
  </r>
  <r>
    <x v="1"/>
  </r>
  <r>
    <x v="0"/>
  </r>
  <r>
    <x v="0"/>
  </r>
  <r>
    <x v="1"/>
  </r>
  <r>
    <x v="1"/>
  </r>
  <r>
    <x v="1"/>
  </r>
  <r>
    <x v="0"/>
  </r>
  <r>
    <x v="0"/>
  </r>
  <r>
    <x v="0"/>
  </r>
  <r>
    <x v="1"/>
  </r>
  <r>
    <x v="0"/>
  </r>
  <r>
    <x v="0"/>
  </r>
  <r>
    <x v="0"/>
  </r>
  <r>
    <x v="1"/>
  </r>
  <r>
    <x v="1"/>
  </r>
  <r>
    <x v="1"/>
  </r>
  <r>
    <x v="1"/>
  </r>
  <r>
    <x v="0"/>
  </r>
  <r>
    <x v="1"/>
  </r>
  <r>
    <x v="0"/>
  </r>
  <r>
    <x v="1"/>
  </r>
  <r>
    <x v="1"/>
  </r>
  <r>
    <x v="1"/>
  </r>
  <r>
    <x v="0"/>
  </r>
  <r>
    <x v="0"/>
  </r>
  <r>
    <x v="1"/>
  </r>
  <r>
    <x v="1"/>
  </r>
  <r>
    <x v="0"/>
  </r>
  <r>
    <x v="0"/>
  </r>
  <r>
    <x v="0"/>
  </r>
  <r>
    <x v="0"/>
  </r>
  <r>
    <x v="0"/>
  </r>
  <r>
    <x v="1"/>
  </r>
  <r>
    <x v="1"/>
  </r>
  <r>
    <x v="0"/>
  </r>
  <r>
    <x v="1"/>
  </r>
  <r>
    <x v="1"/>
  </r>
  <r>
    <x v="1"/>
  </r>
  <r>
    <x v="0"/>
  </r>
  <r>
    <x v="0"/>
  </r>
  <r>
    <x v="0"/>
  </r>
  <r>
    <x v="0"/>
  </r>
  <r>
    <x v="1"/>
  </r>
  <r>
    <x v="1"/>
  </r>
  <r>
    <x v="0"/>
  </r>
  <r>
    <x v="1"/>
  </r>
  <r>
    <x v="1"/>
  </r>
  <r>
    <x v="0"/>
  </r>
  <r>
    <x v="0"/>
  </r>
  <r>
    <x v="0"/>
  </r>
  <r>
    <x v="1"/>
  </r>
  <r>
    <x v="1"/>
  </r>
  <r>
    <x v="1"/>
  </r>
  <r>
    <x v="1"/>
  </r>
  <r>
    <x v="1"/>
  </r>
  <r>
    <x v="1"/>
  </r>
  <r>
    <x v="1"/>
  </r>
  <r>
    <x v="0"/>
  </r>
  <r>
    <x v="1"/>
  </r>
  <r>
    <x v="1"/>
  </r>
  <r>
    <x v="0"/>
  </r>
  <r>
    <x v="1"/>
  </r>
  <r>
    <x v="1"/>
  </r>
  <r>
    <x v="1"/>
  </r>
  <r>
    <x v="0"/>
  </r>
  <r>
    <x v="0"/>
  </r>
  <r>
    <x v="0"/>
  </r>
  <r>
    <x v="0"/>
  </r>
  <r>
    <x v="0"/>
  </r>
  <r>
    <x v="0"/>
  </r>
  <r>
    <x v="0"/>
  </r>
  <r>
    <x v="0"/>
  </r>
  <r>
    <x v="1"/>
  </r>
  <r>
    <x v="0"/>
  </r>
  <r>
    <x v="1"/>
  </r>
  <r>
    <x v="0"/>
  </r>
  <r>
    <x v="0"/>
  </r>
  <r>
    <x v="1"/>
  </r>
  <r>
    <x v="1"/>
  </r>
  <r>
    <x v="0"/>
  </r>
  <r>
    <x v="1"/>
  </r>
  <r>
    <x v="1"/>
  </r>
  <r>
    <x v="1"/>
  </r>
  <r>
    <x v="0"/>
  </r>
  <r>
    <x v="1"/>
  </r>
  <r>
    <x v="1"/>
  </r>
  <r>
    <x v="1"/>
  </r>
  <r>
    <x v="1"/>
  </r>
  <r>
    <x v="0"/>
  </r>
  <r>
    <x v="1"/>
  </r>
  <r>
    <x v="1"/>
  </r>
  <r>
    <x v="0"/>
  </r>
  <r>
    <x v="0"/>
  </r>
  <r>
    <x v="1"/>
  </r>
  <r>
    <x v="0"/>
  </r>
  <r>
    <x v="1"/>
  </r>
  <r>
    <x v="1"/>
  </r>
  <r>
    <x v="0"/>
  </r>
  <r>
    <x v="1"/>
  </r>
  <r>
    <x v="0"/>
  </r>
  <r>
    <x v="1"/>
  </r>
  <r>
    <x v="1"/>
  </r>
  <r>
    <x v="1"/>
  </r>
  <r>
    <x v="1"/>
  </r>
  <r>
    <x v="1"/>
  </r>
  <r>
    <x v="1"/>
  </r>
  <r>
    <x v="1"/>
  </r>
  <r>
    <x v="1"/>
  </r>
  <r>
    <x v="0"/>
  </r>
  <r>
    <x v="0"/>
  </r>
  <r>
    <x v="0"/>
  </r>
  <r>
    <x v="1"/>
  </r>
  <r>
    <x v="0"/>
  </r>
  <r>
    <x v="1"/>
  </r>
  <r>
    <x v="0"/>
  </r>
  <r>
    <x v="0"/>
  </r>
  <r>
    <x v="1"/>
  </r>
  <r>
    <x v="0"/>
  </r>
  <r>
    <x v="0"/>
  </r>
  <r>
    <x v="1"/>
  </r>
  <r>
    <x v="1"/>
  </r>
  <r>
    <x v="0"/>
  </r>
  <r>
    <x v="0"/>
  </r>
  <r>
    <x v="1"/>
  </r>
  <r>
    <x v="1"/>
  </r>
  <r>
    <x v="1"/>
  </r>
  <r>
    <x v="1"/>
  </r>
  <r>
    <x v="1"/>
  </r>
  <r>
    <x v="1"/>
  </r>
  <r>
    <x v="0"/>
  </r>
  <r>
    <x v="0"/>
  </r>
  <r>
    <x v="0"/>
  </r>
  <r>
    <x v="0"/>
  </r>
  <r>
    <x v="1"/>
  </r>
  <r>
    <x v="0"/>
  </r>
  <r>
    <x v="0"/>
  </r>
  <r>
    <x v="0"/>
  </r>
  <r>
    <x v="0"/>
  </r>
  <r>
    <x v="1"/>
  </r>
  <r>
    <x v="0"/>
  </r>
  <r>
    <x v="1"/>
  </r>
  <r>
    <x v="0"/>
  </r>
  <r>
    <x v="1"/>
  </r>
  <r>
    <x v="0"/>
  </r>
  <r>
    <x v="1"/>
  </r>
  <r>
    <x v="0"/>
  </r>
  <r>
    <x v="1"/>
  </r>
  <r>
    <x v="0"/>
  </r>
  <r>
    <x v="1"/>
  </r>
  <r>
    <x v="0"/>
  </r>
  <r>
    <x v="1"/>
  </r>
  <r>
    <x v="1"/>
  </r>
  <r>
    <x v="1"/>
  </r>
  <r>
    <x v="0"/>
  </r>
  <r>
    <x v="0"/>
  </r>
  <r>
    <x v="0"/>
  </r>
  <r>
    <x v="0"/>
  </r>
  <r>
    <x v="1"/>
  </r>
  <r>
    <x v="0"/>
  </r>
  <r>
    <x v="1"/>
  </r>
  <r>
    <x v="0"/>
  </r>
  <r>
    <x v="0"/>
  </r>
  <r>
    <x v="1"/>
  </r>
  <r>
    <x v="1"/>
  </r>
  <r>
    <x v="0"/>
  </r>
  <r>
    <x v="1"/>
  </r>
  <r>
    <x v="0"/>
  </r>
  <r>
    <x v="0"/>
  </r>
  <r>
    <x v="0"/>
  </r>
  <r>
    <x v="1"/>
  </r>
  <r>
    <x v="0"/>
  </r>
  <r>
    <x v="1"/>
  </r>
  <r>
    <x v="1"/>
  </r>
  <r>
    <x v="0"/>
  </r>
  <r>
    <x v="1"/>
  </r>
  <r>
    <x v="1"/>
  </r>
  <r>
    <x v="0"/>
  </r>
  <r>
    <x v="0"/>
  </r>
  <r>
    <x v="1"/>
  </r>
  <r>
    <x v="1"/>
  </r>
  <r>
    <x v="1"/>
  </r>
  <r>
    <x v="0"/>
  </r>
  <r>
    <x v="0"/>
  </r>
  <r>
    <x v="1"/>
  </r>
  <r>
    <x v="1"/>
  </r>
  <r>
    <x v="0"/>
  </r>
  <r>
    <x v="0"/>
  </r>
  <r>
    <x v="0"/>
  </r>
  <r>
    <x v="1"/>
  </r>
  <r>
    <x v="0"/>
  </r>
  <r>
    <x v="0"/>
  </r>
  <r>
    <x v="1"/>
  </r>
  <r>
    <x v="0"/>
  </r>
  <r>
    <x v="0"/>
  </r>
  <r>
    <x v="0"/>
  </r>
  <r>
    <x v="1"/>
  </r>
  <r>
    <x v="1"/>
  </r>
  <r>
    <x v="0"/>
  </r>
  <r>
    <x v="0"/>
  </r>
  <r>
    <x v="1"/>
  </r>
  <r>
    <x v="0"/>
  </r>
  <r>
    <x v="1"/>
  </r>
  <r>
    <x v="1"/>
  </r>
  <r>
    <x v="1"/>
  </r>
  <r>
    <x v="0"/>
  </r>
  <r>
    <x v="1"/>
  </r>
  <r>
    <x v="0"/>
  </r>
  <r>
    <x v="1"/>
  </r>
  <r>
    <x v="0"/>
  </r>
  <r>
    <x v="0"/>
  </r>
  <r>
    <x v="0"/>
  </r>
  <r>
    <x v="1"/>
  </r>
  <r>
    <x v="0"/>
  </r>
  <r>
    <x v="1"/>
  </r>
  <r>
    <x v="0"/>
  </r>
  <r>
    <x v="0"/>
  </r>
  <r>
    <x v="0"/>
  </r>
  <r>
    <x v="0"/>
  </r>
  <r>
    <x v="0"/>
  </r>
  <r>
    <x v="1"/>
  </r>
  <r>
    <x v="1"/>
  </r>
  <r>
    <x v="1"/>
  </r>
  <r>
    <x v="0"/>
  </r>
  <r>
    <x v="1"/>
  </r>
  <r>
    <x v="0"/>
  </r>
  <r>
    <x v="1"/>
  </r>
  <r>
    <x v="1"/>
  </r>
  <r>
    <x v="1"/>
  </r>
  <r>
    <x v="0"/>
  </r>
  <r>
    <x v="1"/>
  </r>
  <r>
    <x v="0"/>
  </r>
  <r>
    <x v="1"/>
  </r>
  <r>
    <x v="0"/>
  </r>
  <r>
    <x v="0"/>
  </r>
  <r>
    <x v="1"/>
  </r>
  <r>
    <x v="1"/>
  </r>
  <r>
    <x v="1"/>
  </r>
  <r>
    <x v="0"/>
  </r>
  <r>
    <x v="1"/>
  </r>
  <r>
    <x v="0"/>
  </r>
  <r>
    <x v="0"/>
  </r>
  <r>
    <x v="1"/>
  </r>
  <r>
    <x v="1"/>
  </r>
  <r>
    <x v="1"/>
  </r>
  <r>
    <x v="0"/>
  </r>
  <r>
    <x v="1"/>
  </r>
  <r>
    <x v="1"/>
  </r>
  <r>
    <x v="1"/>
  </r>
  <r>
    <x v="0"/>
  </r>
  <r>
    <x v="1"/>
  </r>
  <r>
    <x v="1"/>
  </r>
  <r>
    <x v="0"/>
  </r>
  <r>
    <x v="1"/>
  </r>
  <r>
    <x v="1"/>
  </r>
  <r>
    <x v="0"/>
  </r>
  <r>
    <x v="0"/>
  </r>
  <r>
    <x v="1"/>
  </r>
  <r>
    <x v="1"/>
  </r>
  <r>
    <x v="1"/>
  </r>
  <r>
    <x v="1"/>
  </r>
  <r>
    <x v="1"/>
  </r>
  <r>
    <x v="1"/>
  </r>
  <r>
    <x v="0"/>
  </r>
  <r>
    <x v="0"/>
  </r>
  <r>
    <x v="0"/>
  </r>
  <r>
    <x v="1"/>
  </r>
  <r>
    <x v="0"/>
  </r>
  <r>
    <x v="1"/>
  </r>
  <r>
    <x v="1"/>
  </r>
  <r>
    <x v="1"/>
  </r>
  <r>
    <x v="0"/>
  </r>
  <r>
    <x v="1"/>
  </r>
  <r>
    <x v="1"/>
  </r>
  <r>
    <x v="1"/>
  </r>
  <r>
    <x v="0"/>
  </r>
  <r>
    <x v="1"/>
  </r>
  <r>
    <x v="0"/>
  </r>
  <r>
    <x v="1"/>
  </r>
  <r>
    <x v="1"/>
  </r>
  <r>
    <x v="1"/>
  </r>
  <r>
    <x v="1"/>
  </r>
  <r>
    <x v="0"/>
  </r>
  <r>
    <x v="0"/>
  </r>
  <r>
    <x v="0"/>
  </r>
  <r>
    <x v="0"/>
  </r>
  <r>
    <x v="0"/>
  </r>
  <r>
    <x v="1"/>
  </r>
  <r>
    <x v="0"/>
  </r>
  <r>
    <x v="0"/>
  </r>
  <r>
    <x v="1"/>
  </r>
  <r>
    <x v="0"/>
  </r>
  <r>
    <x v="1"/>
  </r>
  <r>
    <x v="0"/>
  </r>
  <r>
    <x v="0"/>
  </r>
  <r>
    <x v="0"/>
  </r>
  <r>
    <x v="0"/>
  </r>
  <r>
    <x v="0"/>
  </r>
  <r>
    <x v="1"/>
  </r>
  <r>
    <x v="0"/>
  </r>
  <r>
    <x v="0"/>
  </r>
  <r>
    <x v="1"/>
  </r>
  <r>
    <x v="0"/>
  </r>
  <r>
    <x v="0"/>
  </r>
  <r>
    <x v="1"/>
  </r>
  <r>
    <x v="0"/>
  </r>
  <r>
    <x v="0"/>
  </r>
  <r>
    <x v="0"/>
  </r>
  <r>
    <x v="0"/>
  </r>
  <r>
    <x v="0"/>
  </r>
  <r>
    <x v="0"/>
  </r>
  <r>
    <x v="0"/>
  </r>
  <r>
    <x v="1"/>
  </r>
  <r>
    <x v="1"/>
  </r>
  <r>
    <x v="1"/>
  </r>
  <r>
    <x v="0"/>
  </r>
  <r>
    <x v="1"/>
  </r>
  <r>
    <x v="0"/>
  </r>
  <r>
    <x v="1"/>
  </r>
  <r>
    <x v="1"/>
  </r>
  <r>
    <x v="0"/>
  </r>
  <r>
    <x v="1"/>
  </r>
  <r>
    <x v="0"/>
  </r>
  <r>
    <x v="0"/>
  </r>
  <r>
    <x v="1"/>
  </r>
  <r>
    <x v="0"/>
  </r>
  <r>
    <x v="0"/>
  </r>
  <r>
    <x v="1"/>
  </r>
  <r>
    <x v="1"/>
  </r>
  <r>
    <x v="0"/>
  </r>
  <r>
    <x v="0"/>
  </r>
  <r>
    <x v="0"/>
  </r>
  <r>
    <x v="1"/>
  </r>
  <r>
    <x v="0"/>
  </r>
  <r>
    <x v="1"/>
  </r>
  <r>
    <x v="1"/>
  </r>
  <r>
    <x v="0"/>
  </r>
  <r>
    <x v="0"/>
  </r>
  <r>
    <x v="0"/>
  </r>
  <r>
    <x v="0"/>
  </r>
  <r>
    <x v="1"/>
  </r>
  <r>
    <x v="1"/>
  </r>
  <r>
    <x v="1"/>
  </r>
  <r>
    <x v="0"/>
  </r>
  <r>
    <x v="1"/>
  </r>
  <r>
    <x v="1"/>
  </r>
  <r>
    <x v="0"/>
  </r>
  <r>
    <x v="0"/>
  </r>
  <r>
    <x v="0"/>
  </r>
  <r>
    <x v="1"/>
  </r>
  <r>
    <x v="1"/>
  </r>
  <r>
    <x v="1"/>
  </r>
  <r>
    <x v="0"/>
  </r>
  <r>
    <x v="1"/>
  </r>
  <r>
    <x v="1"/>
  </r>
  <r>
    <x v="1"/>
  </r>
  <r>
    <x v="1"/>
  </r>
  <r>
    <x v="1"/>
  </r>
  <r>
    <x v="1"/>
  </r>
  <r>
    <x v="1"/>
  </r>
  <r>
    <x v="1"/>
  </r>
  <r>
    <x v="1"/>
  </r>
  <r>
    <x v="0"/>
  </r>
  <r>
    <x v="1"/>
  </r>
  <r>
    <x v="1"/>
  </r>
  <r>
    <x v="0"/>
  </r>
  <r>
    <x v="0"/>
  </r>
  <r>
    <x v="1"/>
  </r>
  <r>
    <x v="1"/>
  </r>
  <r>
    <x v="1"/>
  </r>
  <r>
    <x v="0"/>
  </r>
  <r>
    <x v="1"/>
  </r>
  <r>
    <x v="1"/>
  </r>
  <r>
    <x v="1"/>
  </r>
  <r>
    <x v="0"/>
  </r>
  <r>
    <x v="1"/>
  </r>
  <r>
    <x v="1"/>
  </r>
  <r>
    <x v="0"/>
  </r>
  <r>
    <x v="0"/>
  </r>
  <r>
    <x v="1"/>
  </r>
  <r>
    <x v="0"/>
  </r>
  <r>
    <x v="1"/>
  </r>
  <r>
    <x v="0"/>
  </r>
  <r>
    <x v="1"/>
  </r>
  <r>
    <x v="1"/>
  </r>
  <r>
    <x v="1"/>
  </r>
  <r>
    <x v="0"/>
  </r>
  <r>
    <x v="1"/>
  </r>
  <r>
    <x v="1"/>
  </r>
  <r>
    <x v="0"/>
  </r>
  <r>
    <x v="1"/>
  </r>
  <r>
    <x v="0"/>
  </r>
  <r>
    <x v="1"/>
  </r>
  <r>
    <x v="0"/>
  </r>
  <r>
    <x v="0"/>
  </r>
  <r>
    <x v="0"/>
  </r>
  <r>
    <x v="1"/>
  </r>
  <r>
    <x v="1"/>
  </r>
  <r>
    <x v="0"/>
  </r>
  <r>
    <x v="0"/>
  </r>
  <r>
    <x v="1"/>
  </r>
  <r>
    <x v="0"/>
  </r>
  <r>
    <x v="1"/>
  </r>
  <r>
    <x v="1"/>
  </r>
  <r>
    <x v="0"/>
  </r>
  <r>
    <x v="0"/>
  </r>
  <r>
    <x v="1"/>
  </r>
  <r>
    <x v="1"/>
  </r>
  <r>
    <x v="1"/>
  </r>
  <r>
    <x v="1"/>
  </r>
  <r>
    <x v="1"/>
  </r>
  <r>
    <x v="0"/>
  </r>
  <r>
    <x v="1"/>
  </r>
  <r>
    <x v="0"/>
  </r>
  <r>
    <x v="0"/>
  </r>
  <r>
    <x v="0"/>
  </r>
  <r>
    <x v="1"/>
  </r>
  <r>
    <x v="1"/>
  </r>
  <r>
    <x v="1"/>
  </r>
  <r>
    <x v="1"/>
  </r>
  <r>
    <x v="0"/>
  </r>
  <r>
    <x v="1"/>
  </r>
  <r>
    <x v="0"/>
  </r>
  <r>
    <x v="0"/>
  </r>
  <r>
    <x v="0"/>
  </r>
  <r>
    <x v="0"/>
  </r>
  <r>
    <x v="0"/>
  </r>
  <r>
    <x v="0"/>
  </r>
  <r>
    <x v="1"/>
  </r>
  <r>
    <x v="1"/>
  </r>
  <r>
    <x v="0"/>
  </r>
  <r>
    <x v="1"/>
  </r>
  <r>
    <x v="0"/>
  </r>
  <r>
    <x v="0"/>
  </r>
  <r>
    <x v="0"/>
  </r>
  <r>
    <x v="0"/>
  </r>
  <r>
    <x v="0"/>
  </r>
  <r>
    <x v="1"/>
  </r>
  <r>
    <x v="0"/>
  </r>
  <r>
    <x v="1"/>
  </r>
  <r>
    <x v="1"/>
  </r>
  <r>
    <x v="1"/>
  </r>
  <r>
    <x v="1"/>
  </r>
  <r>
    <x v="0"/>
  </r>
  <r>
    <x v="0"/>
  </r>
  <r>
    <x v="0"/>
  </r>
  <r>
    <x v="1"/>
  </r>
  <r>
    <x v="1"/>
  </r>
  <r>
    <x v="0"/>
  </r>
  <r>
    <x v="0"/>
  </r>
  <r>
    <x v="1"/>
  </r>
  <r>
    <x v="0"/>
  </r>
  <r>
    <x v="1"/>
  </r>
  <r>
    <x v="0"/>
  </r>
  <r>
    <x v="0"/>
  </r>
  <r>
    <x v="1"/>
  </r>
  <r>
    <x v="0"/>
  </r>
  <r>
    <x v="0"/>
  </r>
  <r>
    <x v="0"/>
  </r>
  <r>
    <x v="1"/>
  </r>
  <r>
    <x v="0"/>
  </r>
  <r>
    <x v="0"/>
  </r>
  <r>
    <x v="1"/>
  </r>
  <r>
    <x v="1"/>
  </r>
  <r>
    <x v="0"/>
  </r>
  <r>
    <x v="0"/>
  </r>
  <r>
    <x v="0"/>
  </r>
  <r>
    <x v="0"/>
  </r>
  <r>
    <x v="1"/>
  </r>
  <r>
    <x v="1"/>
  </r>
  <r>
    <x v="1"/>
  </r>
  <r>
    <x v="1"/>
  </r>
  <r>
    <x v="1"/>
  </r>
  <r>
    <x v="0"/>
  </r>
  <r>
    <x v="1"/>
  </r>
  <r>
    <x v="0"/>
  </r>
  <r>
    <x v="0"/>
  </r>
  <r>
    <x v="0"/>
  </r>
  <r>
    <x v="1"/>
  </r>
  <r>
    <x v="0"/>
  </r>
  <r>
    <x v="1"/>
  </r>
  <r>
    <x v="1"/>
  </r>
  <r>
    <x v="1"/>
  </r>
  <r>
    <x v="0"/>
  </r>
  <r>
    <x v="0"/>
  </r>
  <r>
    <x v="1"/>
  </r>
  <r>
    <x v="0"/>
  </r>
  <r>
    <x v="1"/>
  </r>
  <r>
    <x v="1"/>
  </r>
  <r>
    <x v="1"/>
  </r>
  <r>
    <x v="0"/>
  </r>
  <r>
    <x v="1"/>
  </r>
  <r>
    <x v="1"/>
  </r>
  <r>
    <x v="0"/>
  </r>
  <r>
    <x v="0"/>
  </r>
  <r>
    <x v="0"/>
  </r>
  <r>
    <x v="0"/>
  </r>
  <r>
    <x v="0"/>
  </r>
  <r>
    <x v="1"/>
  </r>
  <r>
    <x v="0"/>
  </r>
  <r>
    <x v="0"/>
  </r>
  <r>
    <x v="1"/>
  </r>
  <r>
    <x v="0"/>
  </r>
  <r>
    <x v="0"/>
  </r>
  <r>
    <x v="0"/>
  </r>
  <r>
    <x v="0"/>
  </r>
  <r>
    <x v="1"/>
  </r>
  <r>
    <x v="1"/>
  </r>
  <r>
    <x v="0"/>
  </r>
  <r>
    <x v="0"/>
  </r>
  <r>
    <x v="0"/>
  </r>
  <r>
    <x v="1"/>
  </r>
  <r>
    <x v="0"/>
  </r>
  <r>
    <x v="1"/>
  </r>
  <r>
    <x v="0"/>
  </r>
  <r>
    <x v="1"/>
  </r>
  <r>
    <x v="0"/>
  </r>
  <r>
    <x v="0"/>
  </r>
  <r>
    <x v="1"/>
  </r>
  <r>
    <x v="1"/>
  </r>
  <r>
    <x v="1"/>
  </r>
  <r>
    <x v="1"/>
  </r>
  <r>
    <x v="0"/>
  </r>
  <r>
    <x v="1"/>
  </r>
  <r>
    <x v="1"/>
  </r>
  <r>
    <x v="0"/>
  </r>
  <r>
    <x v="1"/>
  </r>
  <r>
    <x v="0"/>
  </r>
  <r>
    <x v="1"/>
  </r>
  <r>
    <x v="0"/>
  </r>
  <r>
    <x v="1"/>
  </r>
  <r>
    <x v="1"/>
  </r>
  <r>
    <x v="0"/>
  </r>
  <r>
    <x v="1"/>
  </r>
  <r>
    <x v="0"/>
  </r>
  <r>
    <x v="0"/>
  </r>
  <r>
    <x v="0"/>
  </r>
  <r>
    <x v="0"/>
  </r>
  <r>
    <x v="1"/>
  </r>
  <r>
    <x v="0"/>
  </r>
  <r>
    <x v="0"/>
  </r>
  <r>
    <x v="0"/>
  </r>
  <r>
    <x v="1"/>
  </r>
  <r>
    <x v="0"/>
  </r>
  <r>
    <x v="1"/>
  </r>
  <r>
    <x v="1"/>
  </r>
  <r>
    <x v="1"/>
  </r>
  <r>
    <x v="0"/>
  </r>
  <r>
    <x v="0"/>
  </r>
  <r>
    <x v="0"/>
  </r>
  <r>
    <x v="1"/>
  </r>
  <r>
    <x v="1"/>
  </r>
  <r>
    <x v="1"/>
  </r>
  <r>
    <x v="0"/>
  </r>
  <r>
    <x v="0"/>
  </r>
  <r>
    <x v="1"/>
  </r>
  <r>
    <x v="0"/>
  </r>
  <r>
    <x v="0"/>
  </r>
  <r>
    <x v="0"/>
  </r>
  <r>
    <x v="0"/>
  </r>
  <r>
    <x v="1"/>
  </r>
  <r>
    <x v="0"/>
  </r>
  <r>
    <x v="1"/>
  </r>
  <r>
    <x v="0"/>
  </r>
  <r>
    <x v="1"/>
  </r>
  <r>
    <x v="1"/>
  </r>
  <r>
    <x v="1"/>
  </r>
  <r>
    <x v="1"/>
  </r>
  <r>
    <x v="0"/>
  </r>
  <r>
    <x v="1"/>
  </r>
  <r>
    <x v="1"/>
  </r>
  <r>
    <x v="1"/>
  </r>
  <r>
    <x v="0"/>
  </r>
  <r>
    <x v="0"/>
  </r>
  <r>
    <x v="1"/>
  </r>
  <r>
    <x v="1"/>
  </r>
  <r>
    <x v="1"/>
  </r>
  <r>
    <x v="0"/>
  </r>
  <r>
    <x v="1"/>
  </r>
  <r>
    <x v="1"/>
  </r>
  <r>
    <x v="1"/>
  </r>
  <r>
    <x v="0"/>
  </r>
  <r>
    <x v="1"/>
  </r>
  <r>
    <x v="1"/>
  </r>
  <r>
    <x v="0"/>
  </r>
  <r>
    <x v="0"/>
  </r>
  <r>
    <x v="0"/>
  </r>
  <r>
    <x v="1"/>
  </r>
  <r>
    <x v="0"/>
  </r>
  <r>
    <x v="0"/>
  </r>
  <r>
    <x v="0"/>
  </r>
  <r>
    <x v="0"/>
  </r>
  <r>
    <x v="0"/>
  </r>
  <r>
    <x v="0"/>
  </r>
  <r>
    <x v="1"/>
  </r>
  <r>
    <x v="0"/>
  </r>
  <r>
    <x v="0"/>
  </r>
  <r>
    <x v="0"/>
  </r>
  <r>
    <x v="0"/>
  </r>
  <r>
    <x v="0"/>
  </r>
  <r>
    <x v="0"/>
  </r>
  <r>
    <x v="0"/>
  </r>
  <r>
    <x v="0"/>
  </r>
  <r>
    <x v="0"/>
  </r>
  <r>
    <x v="0"/>
  </r>
  <r>
    <x v="1"/>
  </r>
  <r>
    <x v="0"/>
  </r>
  <r>
    <x v="1"/>
  </r>
  <r>
    <x v="0"/>
  </r>
  <r>
    <x v="0"/>
  </r>
  <r>
    <x v="0"/>
  </r>
  <r>
    <x v="1"/>
  </r>
  <r>
    <x v="0"/>
  </r>
  <r>
    <x v="0"/>
  </r>
  <r>
    <x v="1"/>
  </r>
  <r>
    <x v="0"/>
  </r>
  <r>
    <x v="0"/>
  </r>
  <r>
    <x v="0"/>
  </r>
  <r>
    <x v="1"/>
  </r>
  <r>
    <x v="1"/>
  </r>
  <r>
    <x v="1"/>
  </r>
  <r>
    <x v="0"/>
  </r>
  <r>
    <x v="1"/>
  </r>
  <r>
    <x v="1"/>
  </r>
  <r>
    <x v="1"/>
  </r>
  <r>
    <x v="1"/>
  </r>
  <r>
    <x v="1"/>
  </r>
  <r>
    <x v="1"/>
  </r>
  <r>
    <x v="0"/>
  </r>
  <r>
    <x v="0"/>
  </r>
  <r>
    <x v="0"/>
  </r>
  <r>
    <x v="0"/>
  </r>
  <r>
    <x v="0"/>
  </r>
  <r>
    <x v="0"/>
  </r>
  <r>
    <x v="0"/>
  </r>
  <r>
    <x v="1"/>
  </r>
  <r>
    <x v="1"/>
  </r>
  <r>
    <x v="0"/>
  </r>
  <r>
    <x v="0"/>
  </r>
  <r>
    <x v="0"/>
  </r>
  <r>
    <x v="1"/>
  </r>
  <r>
    <x v="0"/>
  </r>
  <r>
    <x v="1"/>
  </r>
  <r>
    <x v="0"/>
  </r>
  <r>
    <x v="1"/>
  </r>
  <r>
    <x v="1"/>
  </r>
  <r>
    <x v="1"/>
  </r>
  <r>
    <x v="1"/>
  </r>
  <r>
    <x v="1"/>
  </r>
  <r>
    <x v="1"/>
  </r>
  <r>
    <x v="1"/>
  </r>
  <r>
    <x v="1"/>
  </r>
  <r>
    <x v="1"/>
  </r>
  <r>
    <x v="1"/>
  </r>
  <r>
    <x v="0"/>
  </r>
  <r>
    <x v="0"/>
  </r>
  <r>
    <x v="0"/>
  </r>
  <r>
    <x v="1"/>
  </r>
  <r>
    <x v="1"/>
  </r>
  <r>
    <x v="0"/>
  </r>
  <r>
    <x v="0"/>
  </r>
  <r>
    <x v="0"/>
  </r>
  <r>
    <x v="0"/>
  </r>
  <r>
    <x v="1"/>
  </r>
  <r>
    <x v="1"/>
  </r>
  <r>
    <x v="0"/>
  </r>
  <r>
    <x v="1"/>
  </r>
  <r>
    <x v="1"/>
  </r>
  <r>
    <x v="1"/>
  </r>
  <r>
    <x v="0"/>
  </r>
  <r>
    <x v="0"/>
  </r>
  <r>
    <x v="0"/>
  </r>
  <r>
    <x v="0"/>
  </r>
  <r>
    <x v="1"/>
  </r>
  <r>
    <x v="1"/>
  </r>
  <r>
    <x v="0"/>
  </r>
  <r>
    <x v="0"/>
  </r>
  <r>
    <x v="0"/>
  </r>
  <r>
    <x v="1"/>
  </r>
  <r>
    <x v="0"/>
  </r>
  <r>
    <x v="0"/>
  </r>
  <r>
    <x v="1"/>
  </r>
  <r>
    <x v="1"/>
  </r>
  <r>
    <x v="0"/>
  </r>
  <r>
    <x v="0"/>
  </r>
  <r>
    <x v="0"/>
  </r>
  <r>
    <x v="1"/>
  </r>
  <r>
    <x v="0"/>
  </r>
  <r>
    <x v="1"/>
  </r>
  <r>
    <x v="1"/>
  </r>
  <r>
    <x v="1"/>
  </r>
  <r>
    <x v="1"/>
  </r>
  <r>
    <x v="0"/>
  </r>
  <r>
    <x v="1"/>
  </r>
  <r>
    <x v="0"/>
  </r>
  <r>
    <x v="1"/>
  </r>
  <r>
    <x v="1"/>
  </r>
  <r>
    <x v="1"/>
  </r>
  <r>
    <x v="1"/>
  </r>
  <r>
    <x v="0"/>
  </r>
  <r>
    <x v="1"/>
  </r>
  <r>
    <x v="0"/>
  </r>
  <r>
    <x v="1"/>
  </r>
  <r>
    <x v="1"/>
  </r>
  <r>
    <x v="0"/>
  </r>
  <r>
    <x v="1"/>
  </r>
  <r>
    <x v="1"/>
  </r>
  <r>
    <x v="0"/>
  </r>
  <r>
    <x v="1"/>
  </r>
  <r>
    <x v="1"/>
  </r>
  <r>
    <x v="0"/>
  </r>
  <r>
    <x v="1"/>
  </r>
  <r>
    <x v="1"/>
  </r>
  <r>
    <x v="0"/>
  </r>
  <r>
    <x v="1"/>
  </r>
  <r>
    <x v="1"/>
  </r>
  <r>
    <x v="0"/>
  </r>
  <r>
    <x v="0"/>
  </r>
  <r>
    <x v="1"/>
  </r>
  <r>
    <x v="0"/>
  </r>
  <r>
    <x v="0"/>
  </r>
  <r>
    <x v="0"/>
  </r>
  <r>
    <x v="0"/>
  </r>
  <r>
    <x v="1"/>
  </r>
  <r>
    <x v="0"/>
  </r>
  <r>
    <x v="0"/>
  </r>
  <r>
    <x v="0"/>
  </r>
  <r>
    <x v="1"/>
  </r>
  <r>
    <x v="0"/>
  </r>
  <r>
    <x v="1"/>
  </r>
  <r>
    <x v="1"/>
  </r>
  <r>
    <x v="0"/>
  </r>
  <r>
    <x v="1"/>
  </r>
  <r>
    <x v="0"/>
  </r>
  <r>
    <x v="0"/>
  </r>
  <r>
    <x v="0"/>
  </r>
  <r>
    <x v="0"/>
  </r>
  <r>
    <x v="0"/>
  </r>
  <r>
    <x v="0"/>
  </r>
  <r>
    <x v="0"/>
  </r>
  <r>
    <x v="1"/>
  </r>
  <r>
    <x v="1"/>
  </r>
  <r>
    <x v="0"/>
  </r>
  <r>
    <x v="0"/>
  </r>
  <r>
    <x v="1"/>
  </r>
  <r>
    <x v="1"/>
  </r>
  <r>
    <x v="0"/>
  </r>
  <r>
    <x v="0"/>
  </r>
  <r>
    <x v="0"/>
  </r>
  <r>
    <x v="1"/>
  </r>
  <r>
    <x v="1"/>
  </r>
  <r>
    <x v="1"/>
  </r>
  <r>
    <x v="1"/>
  </r>
  <r>
    <x v="0"/>
  </r>
  <r>
    <x v="1"/>
  </r>
  <r>
    <x v="1"/>
  </r>
  <r>
    <x v="1"/>
  </r>
  <r>
    <x v="1"/>
  </r>
  <r>
    <x v="0"/>
  </r>
  <r>
    <x v="1"/>
  </r>
  <r>
    <x v="0"/>
  </r>
  <r>
    <x v="0"/>
  </r>
  <r>
    <x v="0"/>
  </r>
  <r>
    <x v="0"/>
  </r>
  <r>
    <x v="1"/>
  </r>
  <r>
    <x v="0"/>
  </r>
  <r>
    <x v="0"/>
  </r>
  <r>
    <x v="0"/>
  </r>
  <r>
    <x v="0"/>
  </r>
  <r>
    <x v="1"/>
  </r>
  <r>
    <x v="1"/>
  </r>
  <r>
    <x v="0"/>
  </r>
  <r>
    <x v="0"/>
  </r>
  <r>
    <x v="0"/>
  </r>
  <r>
    <x v="1"/>
  </r>
  <r>
    <x v="1"/>
  </r>
  <r>
    <x v="1"/>
  </r>
  <r>
    <x v="0"/>
  </r>
  <r>
    <x v="1"/>
  </r>
  <r>
    <x v="1"/>
  </r>
  <r>
    <x v="1"/>
  </r>
  <r>
    <x v="1"/>
  </r>
  <r>
    <x v="1"/>
  </r>
  <r>
    <x v="0"/>
  </r>
  <r>
    <x v="0"/>
  </r>
  <r>
    <x v="1"/>
  </r>
  <r>
    <x v="1"/>
  </r>
  <r>
    <x v="0"/>
  </r>
  <r>
    <x v="0"/>
  </r>
  <r>
    <x v="0"/>
  </r>
  <r>
    <x v="1"/>
  </r>
  <r>
    <x v="1"/>
  </r>
  <r>
    <x v="0"/>
  </r>
  <r>
    <x v="0"/>
  </r>
  <r>
    <x v="1"/>
  </r>
  <r>
    <x v="1"/>
  </r>
  <r>
    <x v="1"/>
  </r>
  <r>
    <x v="0"/>
  </r>
  <r>
    <x v="0"/>
  </r>
  <r>
    <x v="1"/>
  </r>
  <r>
    <x v="0"/>
  </r>
  <r>
    <x v="0"/>
  </r>
  <r>
    <x v="1"/>
  </r>
  <r>
    <x v="1"/>
  </r>
  <r>
    <x v="0"/>
  </r>
  <r>
    <x v="0"/>
  </r>
  <r>
    <x v="1"/>
  </r>
  <r>
    <x v="0"/>
  </r>
  <r>
    <x v="1"/>
  </r>
  <r>
    <x v="0"/>
  </r>
  <r>
    <x v="1"/>
  </r>
  <r>
    <x v="0"/>
  </r>
  <r>
    <x v="0"/>
  </r>
  <r>
    <x v="1"/>
  </r>
  <r>
    <x v="0"/>
  </r>
  <r>
    <x v="1"/>
  </r>
  <r>
    <x v="1"/>
  </r>
  <r>
    <x v="1"/>
  </r>
  <r>
    <x v="1"/>
  </r>
  <r>
    <x v="0"/>
  </r>
  <r>
    <x v="0"/>
  </r>
  <r>
    <x v="1"/>
  </r>
  <r>
    <x v="0"/>
  </r>
  <r>
    <x v="0"/>
  </r>
  <r>
    <x v="0"/>
  </r>
  <r>
    <x v="1"/>
  </r>
  <r>
    <x v="0"/>
  </r>
  <r>
    <x v="1"/>
  </r>
  <r>
    <x v="0"/>
  </r>
  <r>
    <x v="1"/>
  </r>
  <r>
    <x v="0"/>
  </r>
  <r>
    <x v="1"/>
  </r>
  <r>
    <x v="1"/>
  </r>
  <r>
    <x v="1"/>
  </r>
  <r>
    <x v="1"/>
  </r>
  <r>
    <x v="1"/>
  </r>
  <r>
    <x v="0"/>
  </r>
  <r>
    <x v="0"/>
  </r>
  <r>
    <x v="1"/>
  </r>
  <r>
    <x v="1"/>
  </r>
  <r>
    <x v="0"/>
  </r>
  <r>
    <x v="0"/>
  </r>
  <r>
    <x v="1"/>
  </r>
  <r>
    <x v="0"/>
  </r>
  <r>
    <x v="1"/>
  </r>
  <r>
    <x v="0"/>
  </r>
  <r>
    <x v="0"/>
  </r>
  <r>
    <x v="1"/>
  </r>
  <r>
    <x v="1"/>
  </r>
  <r>
    <x v="0"/>
  </r>
  <r>
    <x v="1"/>
  </r>
  <r>
    <x v="0"/>
  </r>
  <r>
    <x v="0"/>
  </r>
  <r>
    <x v="1"/>
  </r>
  <r>
    <x v="1"/>
  </r>
  <r>
    <x v="0"/>
  </r>
  <r>
    <x v="1"/>
  </r>
  <r>
    <x v="1"/>
  </r>
  <r>
    <x v="0"/>
  </r>
  <r>
    <x v="0"/>
  </r>
  <r>
    <x v="0"/>
  </r>
  <r>
    <x v="0"/>
  </r>
  <r>
    <x v="0"/>
  </r>
  <r>
    <x v="0"/>
  </r>
  <r>
    <x v="1"/>
  </r>
  <r>
    <x v="1"/>
  </r>
  <r>
    <x v="0"/>
  </r>
  <r>
    <x v="1"/>
  </r>
  <r>
    <x v="0"/>
  </r>
  <r>
    <x v="0"/>
  </r>
  <r>
    <x v="0"/>
  </r>
  <r>
    <x v="0"/>
  </r>
  <r>
    <x v="0"/>
  </r>
  <r>
    <x v="0"/>
  </r>
  <r>
    <x v="1"/>
  </r>
  <r>
    <x v="0"/>
  </r>
  <r>
    <x v="1"/>
  </r>
  <r>
    <x v="1"/>
  </r>
  <r>
    <x v="1"/>
  </r>
  <r>
    <x v="1"/>
  </r>
  <r>
    <x v="0"/>
  </r>
  <r>
    <x v="1"/>
  </r>
  <r>
    <x v="0"/>
  </r>
  <r>
    <x v="0"/>
  </r>
  <r>
    <x v="1"/>
  </r>
  <r>
    <x v="0"/>
  </r>
  <r>
    <x v="1"/>
  </r>
  <r>
    <x v="0"/>
  </r>
  <r>
    <x v="0"/>
  </r>
  <r>
    <x v="0"/>
  </r>
  <r>
    <x v="1"/>
  </r>
  <r>
    <x v="0"/>
  </r>
  <r>
    <x v="0"/>
  </r>
  <r>
    <x v="1"/>
  </r>
  <r>
    <x v="0"/>
  </r>
  <r>
    <x v="0"/>
  </r>
  <r>
    <x v="1"/>
  </r>
  <r>
    <x v="0"/>
  </r>
  <r>
    <x v="1"/>
  </r>
  <r>
    <x v="0"/>
  </r>
  <r>
    <x v="0"/>
  </r>
  <r>
    <x v="0"/>
  </r>
  <r>
    <x v="1"/>
  </r>
  <r>
    <x v="1"/>
  </r>
  <r>
    <x v="0"/>
  </r>
  <r>
    <x v="0"/>
  </r>
  <r>
    <x v="0"/>
  </r>
  <r>
    <x v="1"/>
  </r>
  <r>
    <x v="0"/>
  </r>
  <r>
    <x v="1"/>
  </r>
  <r>
    <x v="0"/>
  </r>
  <r>
    <x v="1"/>
  </r>
  <r>
    <x v="1"/>
  </r>
  <r>
    <x v="1"/>
  </r>
  <r>
    <x v="1"/>
  </r>
  <r>
    <x v="1"/>
  </r>
  <r>
    <x v="1"/>
  </r>
  <r>
    <x v="0"/>
  </r>
  <r>
    <x v="1"/>
  </r>
  <r>
    <x v="0"/>
  </r>
  <r>
    <x v="0"/>
  </r>
  <r>
    <x v="1"/>
  </r>
  <r>
    <x v="1"/>
  </r>
  <r>
    <x v="0"/>
  </r>
  <r>
    <x v="1"/>
  </r>
  <r>
    <x v="1"/>
  </r>
</pivotCacheRecords>
</file>

<file path=xl/pivotCache/pivotCacheRecords2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pivotCacheRecords>
</file>

<file path=xl/pivotCache/pivotCacheRecords2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r>
  <r>
    <x v="1"/>
  </r>
  <r>
    <x v="0"/>
  </r>
  <r>
    <x v="1"/>
  </r>
  <r>
    <x v="1"/>
  </r>
  <r>
    <x v="0"/>
  </r>
  <r>
    <x v="1"/>
  </r>
  <r>
    <x v="0"/>
  </r>
  <r>
    <x v="1"/>
  </r>
  <r>
    <x v="1"/>
  </r>
  <r>
    <x v="1"/>
  </r>
  <r>
    <x v="1"/>
  </r>
  <r>
    <x v="1"/>
  </r>
  <r>
    <x v="1"/>
  </r>
  <r>
    <x v="1"/>
  </r>
  <r>
    <x v="1"/>
  </r>
  <r>
    <x v="0"/>
  </r>
  <r>
    <x v="1"/>
  </r>
  <r>
    <x v="1"/>
  </r>
  <r>
    <x v="1"/>
  </r>
  <r>
    <x v="1"/>
  </r>
  <r>
    <x v="1"/>
  </r>
  <r>
    <x v="0"/>
  </r>
  <r>
    <x v="1"/>
  </r>
  <r>
    <x v="1"/>
  </r>
  <r>
    <x v="1"/>
  </r>
  <r>
    <x v="1"/>
  </r>
  <r>
    <x v="1"/>
  </r>
  <r>
    <x v="1"/>
  </r>
  <r>
    <x v="1"/>
  </r>
  <r>
    <x v="0"/>
  </r>
  <r>
    <x v="1"/>
  </r>
  <r>
    <x v="1"/>
  </r>
  <r>
    <x v="1"/>
  </r>
  <r>
    <x v="1"/>
  </r>
  <r>
    <x v="0"/>
  </r>
  <r>
    <x v="1"/>
  </r>
  <r>
    <x v="1"/>
  </r>
  <r>
    <x v="1"/>
  </r>
  <r>
    <x v="1"/>
  </r>
  <r>
    <x v="1"/>
  </r>
  <r>
    <x v="0"/>
  </r>
  <r>
    <x v="1"/>
  </r>
  <r>
    <x v="0"/>
  </r>
  <r>
    <x v="1"/>
  </r>
  <r>
    <x v="1"/>
  </r>
  <r>
    <x v="0"/>
  </r>
  <r>
    <x v="0"/>
  </r>
  <r>
    <x v="1"/>
  </r>
  <r>
    <x v="1"/>
  </r>
  <r>
    <x v="1"/>
  </r>
  <r>
    <x v="1"/>
  </r>
  <r>
    <x v="1"/>
  </r>
  <r>
    <x v="0"/>
  </r>
  <r>
    <x v="0"/>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0"/>
  </r>
  <r>
    <x v="1"/>
  </r>
  <r>
    <x v="0"/>
  </r>
  <r>
    <x v="1"/>
  </r>
  <r>
    <x v="0"/>
  </r>
  <r>
    <x v="1"/>
  </r>
  <r>
    <x v="1"/>
  </r>
  <r>
    <x v="1"/>
  </r>
  <r>
    <x v="1"/>
  </r>
  <r>
    <x v="1"/>
  </r>
  <r>
    <x v="1"/>
  </r>
  <r>
    <x v="1"/>
  </r>
  <r>
    <x v="1"/>
  </r>
  <r>
    <x v="1"/>
  </r>
  <r>
    <x v="1"/>
  </r>
  <r>
    <x v="1"/>
  </r>
  <r>
    <x v="1"/>
  </r>
  <r>
    <x v="1"/>
  </r>
  <r>
    <x v="0"/>
  </r>
  <r>
    <x v="0"/>
  </r>
  <r>
    <x v="1"/>
  </r>
  <r>
    <x v="1"/>
  </r>
  <r>
    <x v="1"/>
  </r>
  <r>
    <x v="0"/>
  </r>
  <r>
    <x v="1"/>
  </r>
  <r>
    <x v="1"/>
  </r>
  <r>
    <x v="1"/>
  </r>
  <r>
    <x v="1"/>
  </r>
  <r>
    <x v="0"/>
  </r>
  <r>
    <x v="1"/>
  </r>
  <r>
    <x v="1"/>
  </r>
  <r>
    <x v="1"/>
  </r>
  <r>
    <x v="0"/>
  </r>
  <r>
    <x v="1"/>
  </r>
  <r>
    <x v="1"/>
  </r>
  <r>
    <x v="1"/>
  </r>
  <r>
    <x v="1"/>
  </r>
  <r>
    <x v="1"/>
  </r>
  <r>
    <x v="1"/>
  </r>
  <r>
    <x v="0"/>
  </r>
  <r>
    <x v="0"/>
  </r>
  <r>
    <x v="0"/>
  </r>
  <r>
    <x v="1"/>
  </r>
  <r>
    <x v="1"/>
  </r>
  <r>
    <x v="1"/>
  </r>
  <r>
    <x v="1"/>
  </r>
  <r>
    <x v="1"/>
  </r>
  <r>
    <x v="1"/>
  </r>
  <r>
    <x v="1"/>
  </r>
  <r>
    <x v="1"/>
  </r>
  <r>
    <x v="1"/>
  </r>
  <r>
    <x v="1"/>
  </r>
  <r>
    <x v="0"/>
  </r>
  <r>
    <x v="0"/>
  </r>
  <r>
    <x v="1"/>
  </r>
  <r>
    <x v="1"/>
  </r>
  <r>
    <x v="1"/>
  </r>
  <r>
    <x v="0"/>
  </r>
  <r>
    <x v="0"/>
  </r>
  <r>
    <x v="1"/>
  </r>
  <r>
    <x v="1"/>
  </r>
  <r>
    <x v="1"/>
  </r>
  <r>
    <x v="1"/>
  </r>
  <r>
    <x v="1"/>
  </r>
  <r>
    <x v="1"/>
  </r>
  <r>
    <x v="0"/>
  </r>
  <r>
    <x v="1"/>
  </r>
  <r>
    <x v="1"/>
  </r>
  <r>
    <x v="1"/>
  </r>
  <r>
    <x v="0"/>
  </r>
  <r>
    <x v="1"/>
  </r>
  <r>
    <x v="1"/>
  </r>
  <r>
    <x v="1"/>
  </r>
  <r>
    <x v="1"/>
  </r>
  <r>
    <x v="1"/>
  </r>
  <r>
    <x v="1"/>
  </r>
  <r>
    <x v="1"/>
  </r>
  <r>
    <x v="1"/>
  </r>
  <r>
    <x v="0"/>
  </r>
  <r>
    <x v="1"/>
  </r>
  <r>
    <x v="0"/>
  </r>
  <r>
    <x v="1"/>
  </r>
  <r>
    <x v="0"/>
  </r>
  <r>
    <x v="1"/>
  </r>
  <r>
    <x v="1"/>
  </r>
  <r>
    <x v="1"/>
  </r>
  <r>
    <x v="0"/>
  </r>
  <r>
    <x v="1"/>
  </r>
  <r>
    <x v="1"/>
  </r>
  <r>
    <x v="1"/>
  </r>
  <r>
    <x v="1"/>
  </r>
  <r>
    <x v="1"/>
  </r>
  <r>
    <x v="1"/>
  </r>
  <r>
    <x v="0"/>
  </r>
  <r>
    <x v="1"/>
  </r>
  <r>
    <x v="1"/>
  </r>
  <r>
    <x v="1"/>
  </r>
  <r>
    <x v="1"/>
  </r>
  <r>
    <x v="0"/>
  </r>
  <r>
    <x v="1"/>
  </r>
  <r>
    <x v="1"/>
  </r>
  <r>
    <x v="1"/>
  </r>
  <r>
    <x v="1"/>
  </r>
  <r>
    <x v="1"/>
  </r>
  <r>
    <x v="0"/>
  </r>
  <r>
    <x v="1"/>
  </r>
  <r>
    <x v="1"/>
  </r>
  <r>
    <x v="1"/>
  </r>
  <r>
    <x v="1"/>
  </r>
  <r>
    <x v="1"/>
  </r>
  <r>
    <x v="1"/>
  </r>
  <r>
    <x v="1"/>
  </r>
  <r>
    <x v="1"/>
  </r>
  <r>
    <x v="1"/>
  </r>
  <r>
    <x v="1"/>
  </r>
  <r>
    <x v="1"/>
  </r>
  <r>
    <x v="0"/>
  </r>
  <r>
    <x v="0"/>
  </r>
  <r>
    <x v="1"/>
  </r>
  <r>
    <x v="1"/>
  </r>
  <r>
    <x v="0"/>
  </r>
  <r>
    <x v="1"/>
  </r>
  <r>
    <x v="0"/>
  </r>
  <r>
    <x v="1"/>
  </r>
  <r>
    <x v="1"/>
  </r>
  <r>
    <x v="1"/>
  </r>
  <r>
    <x v="1"/>
  </r>
  <r>
    <x v="1"/>
  </r>
  <r>
    <x v="1"/>
  </r>
  <r>
    <x v="0"/>
  </r>
  <r>
    <x v="1"/>
  </r>
  <r>
    <x v="1"/>
  </r>
  <r>
    <x v="0"/>
  </r>
  <r>
    <x v="0"/>
  </r>
  <r>
    <x v="1"/>
  </r>
  <r>
    <x v="1"/>
  </r>
  <r>
    <x v="1"/>
  </r>
  <r>
    <x v="0"/>
  </r>
  <r>
    <x v="0"/>
  </r>
  <r>
    <x v="1"/>
  </r>
  <r>
    <x v="1"/>
  </r>
  <r>
    <x v="0"/>
  </r>
  <r>
    <x v="0"/>
  </r>
  <r>
    <x v="1"/>
  </r>
  <r>
    <x v="1"/>
  </r>
  <r>
    <x v="1"/>
  </r>
  <r>
    <x v="1"/>
  </r>
  <r>
    <x v="1"/>
  </r>
  <r>
    <x v="1"/>
  </r>
  <r>
    <x v="0"/>
  </r>
  <r>
    <x v="1"/>
  </r>
  <r>
    <x v="0"/>
  </r>
  <r>
    <x v="0"/>
  </r>
  <r>
    <x v="1"/>
  </r>
  <r>
    <x v="1"/>
  </r>
  <r>
    <x v="1"/>
  </r>
  <r>
    <x v="1"/>
  </r>
  <r>
    <x v="0"/>
  </r>
  <r>
    <x v="1"/>
  </r>
  <r>
    <x v="0"/>
  </r>
  <r>
    <x v="1"/>
  </r>
  <r>
    <x v="1"/>
  </r>
  <r>
    <x v="1"/>
  </r>
  <r>
    <x v="0"/>
  </r>
  <r>
    <x v="1"/>
  </r>
  <r>
    <x v="1"/>
  </r>
  <r>
    <x v="1"/>
  </r>
  <r>
    <x v="1"/>
  </r>
  <r>
    <x v="1"/>
  </r>
  <r>
    <x v="1"/>
  </r>
  <r>
    <x v="1"/>
  </r>
  <r>
    <x v="1"/>
  </r>
  <r>
    <x v="1"/>
  </r>
  <r>
    <x v="1"/>
  </r>
  <r>
    <x v="1"/>
  </r>
  <r>
    <x v="1"/>
  </r>
  <r>
    <x v="1"/>
  </r>
  <r>
    <x v="1"/>
  </r>
  <r>
    <x v="1"/>
  </r>
  <r>
    <x v="1"/>
  </r>
  <r>
    <x v="1"/>
  </r>
  <r>
    <x v="1"/>
  </r>
  <r>
    <x v="0"/>
  </r>
  <r>
    <x v="1"/>
  </r>
  <r>
    <x v="1"/>
  </r>
  <r>
    <x v="0"/>
  </r>
  <r>
    <x v="1"/>
  </r>
  <r>
    <x v="1"/>
  </r>
  <r>
    <x v="1"/>
  </r>
  <r>
    <x v="1"/>
  </r>
  <r>
    <x v="0"/>
  </r>
  <r>
    <x v="1"/>
  </r>
  <r>
    <x v="1"/>
  </r>
  <r>
    <x v="0"/>
  </r>
  <r>
    <x v="1"/>
  </r>
  <r>
    <x v="1"/>
  </r>
  <r>
    <x v="0"/>
  </r>
  <r>
    <x v="1"/>
  </r>
  <r>
    <x v="1"/>
  </r>
  <r>
    <x v="1"/>
  </r>
  <r>
    <x v="1"/>
  </r>
  <r>
    <x v="1"/>
  </r>
  <r>
    <x v="1"/>
  </r>
  <r>
    <x v="1"/>
  </r>
  <r>
    <x v="1"/>
  </r>
  <r>
    <x v="1"/>
  </r>
  <r>
    <x v="1"/>
  </r>
  <r>
    <x v="0"/>
  </r>
  <r>
    <x v="1"/>
  </r>
  <r>
    <x v="1"/>
  </r>
  <r>
    <x v="1"/>
  </r>
  <r>
    <x v="0"/>
  </r>
  <r>
    <x v="1"/>
  </r>
  <r>
    <x v="1"/>
  </r>
  <r>
    <x v="1"/>
  </r>
  <r>
    <x v="1"/>
  </r>
  <r>
    <x v="1"/>
  </r>
  <r>
    <x v="1"/>
  </r>
  <r>
    <x v="1"/>
  </r>
  <r>
    <x v="1"/>
  </r>
  <r>
    <x v="0"/>
  </r>
  <r>
    <x v="1"/>
  </r>
  <r>
    <x v="0"/>
  </r>
  <r>
    <x v="1"/>
  </r>
  <r>
    <x v="1"/>
  </r>
  <r>
    <x v="1"/>
  </r>
  <r>
    <x v="1"/>
  </r>
  <r>
    <x v="1"/>
  </r>
  <r>
    <x v="1"/>
  </r>
  <r>
    <x v="1"/>
  </r>
  <r>
    <x v="0"/>
  </r>
  <r>
    <x v="1"/>
  </r>
  <r>
    <x v="1"/>
  </r>
  <r>
    <x v="1"/>
  </r>
  <r>
    <x v="1"/>
  </r>
  <r>
    <x v="1"/>
  </r>
  <r>
    <x v="0"/>
  </r>
  <r>
    <x v="1"/>
  </r>
  <r>
    <x v="1"/>
  </r>
  <r>
    <x v="1"/>
  </r>
  <r>
    <x v="1"/>
  </r>
  <r>
    <x v="0"/>
  </r>
  <r>
    <x v="1"/>
  </r>
  <r>
    <x v="1"/>
  </r>
  <r>
    <x v="1"/>
  </r>
  <r>
    <x v="1"/>
  </r>
  <r>
    <x v="1"/>
  </r>
  <r>
    <x v="0"/>
  </r>
  <r>
    <x v="1"/>
  </r>
  <r>
    <x v="0"/>
  </r>
  <r>
    <x v="1"/>
  </r>
  <r>
    <x v="1"/>
  </r>
  <r>
    <x v="0"/>
  </r>
  <r>
    <x v="0"/>
  </r>
  <r>
    <x v="0"/>
  </r>
  <r>
    <x v="1"/>
  </r>
  <r>
    <x v="1"/>
  </r>
  <r>
    <x v="1"/>
  </r>
  <r>
    <x v="1"/>
  </r>
  <r>
    <x v="1"/>
  </r>
  <r>
    <x v="1"/>
  </r>
  <r>
    <x v="1"/>
  </r>
  <r>
    <x v="1"/>
  </r>
  <r>
    <x v="1"/>
  </r>
  <r>
    <x v="1"/>
  </r>
  <r>
    <x v="1"/>
  </r>
  <r>
    <x v="1"/>
  </r>
  <r>
    <x v="1"/>
  </r>
  <r>
    <x v="1"/>
  </r>
  <r>
    <x v="1"/>
  </r>
  <r>
    <x v="1"/>
  </r>
  <r>
    <x v="0"/>
  </r>
  <r>
    <x v="1"/>
  </r>
  <r>
    <x v="1"/>
  </r>
  <r>
    <x v="1"/>
  </r>
  <r>
    <x v="0"/>
  </r>
  <r>
    <x v="1"/>
  </r>
  <r>
    <x v="1"/>
  </r>
  <r>
    <x v="1"/>
  </r>
  <r>
    <x v="1"/>
  </r>
  <r>
    <x v="1"/>
  </r>
  <r>
    <x v="1"/>
  </r>
  <r>
    <x v="1"/>
  </r>
  <r>
    <x v="1"/>
  </r>
  <r>
    <x v="1"/>
  </r>
  <r>
    <x v="1"/>
  </r>
  <r>
    <x v="1"/>
  </r>
  <r>
    <x v="1"/>
  </r>
  <r>
    <x v="1"/>
  </r>
  <r>
    <x v="1"/>
  </r>
  <r>
    <x v="0"/>
  </r>
  <r>
    <x v="1"/>
  </r>
  <r>
    <x v="1"/>
  </r>
  <r>
    <x v="0"/>
  </r>
  <r>
    <x v="1"/>
  </r>
  <r>
    <x v="1"/>
  </r>
  <r>
    <x v="1"/>
  </r>
  <r>
    <x v="1"/>
  </r>
  <r>
    <x v="1"/>
  </r>
  <r>
    <x v="1"/>
  </r>
  <r>
    <x v="1"/>
  </r>
  <r>
    <x v="1"/>
  </r>
  <r>
    <x v="1"/>
  </r>
  <r>
    <x v="1"/>
  </r>
  <r>
    <x v="1"/>
  </r>
  <r>
    <x v="1"/>
  </r>
  <r>
    <x v="0"/>
  </r>
  <r>
    <x v="0"/>
  </r>
  <r>
    <x v="1"/>
  </r>
  <r>
    <x v="1"/>
  </r>
  <r>
    <x v="1"/>
  </r>
  <r>
    <x v="1"/>
  </r>
  <r>
    <x v="1"/>
  </r>
  <r>
    <x v="0"/>
  </r>
  <r>
    <x v="1"/>
  </r>
  <r>
    <x v="1"/>
  </r>
  <r>
    <x v="1"/>
  </r>
  <r>
    <x v="1"/>
  </r>
  <r>
    <x v="1"/>
  </r>
  <r>
    <x v="1"/>
  </r>
  <r>
    <x v="0"/>
  </r>
  <r>
    <x v="1"/>
  </r>
  <r>
    <x v="1"/>
  </r>
  <r>
    <x v="1"/>
  </r>
  <r>
    <x v="1"/>
  </r>
  <r>
    <x v="1"/>
  </r>
  <r>
    <x v="1"/>
  </r>
  <r>
    <x v="0"/>
  </r>
  <r>
    <x v="1"/>
  </r>
  <r>
    <x v="1"/>
  </r>
  <r>
    <x v="0"/>
  </r>
  <r>
    <x v="1"/>
  </r>
  <r>
    <x v="1"/>
  </r>
  <r>
    <x v="1"/>
  </r>
  <r>
    <x v="0"/>
  </r>
  <r>
    <x v="1"/>
  </r>
  <r>
    <x v="0"/>
  </r>
  <r>
    <x v="1"/>
  </r>
  <r>
    <x v="1"/>
  </r>
  <r>
    <x v="1"/>
  </r>
  <r>
    <x v="1"/>
  </r>
  <r>
    <x v="1"/>
  </r>
  <r>
    <x v="1"/>
  </r>
  <r>
    <x v="0"/>
  </r>
  <r>
    <x v="0"/>
  </r>
  <r>
    <x v="1"/>
  </r>
  <r>
    <x v="1"/>
  </r>
  <r>
    <x v="0"/>
  </r>
  <r>
    <x v="1"/>
  </r>
  <r>
    <x v="1"/>
  </r>
  <r>
    <x v="1"/>
  </r>
  <r>
    <x v="1"/>
  </r>
  <r>
    <x v="1"/>
  </r>
  <r>
    <x v="1"/>
  </r>
  <r>
    <x v="1"/>
  </r>
  <r>
    <x v="1"/>
  </r>
  <r>
    <x v="1"/>
  </r>
  <r>
    <x v="1"/>
  </r>
  <r>
    <x v="0"/>
  </r>
  <r>
    <x v="1"/>
  </r>
  <r>
    <x v="1"/>
  </r>
  <r>
    <x v="1"/>
  </r>
  <r>
    <x v="0"/>
  </r>
  <r>
    <x v="1"/>
  </r>
  <r>
    <x v="1"/>
  </r>
  <r>
    <x v="1"/>
  </r>
  <r>
    <x v="1"/>
  </r>
  <r>
    <x v="1"/>
  </r>
  <r>
    <x v="1"/>
  </r>
  <r>
    <x v="1"/>
  </r>
  <r>
    <x v="1"/>
  </r>
  <r>
    <x v="1"/>
  </r>
  <r>
    <x v="0"/>
  </r>
  <r>
    <x v="1"/>
  </r>
  <r>
    <x v="1"/>
  </r>
  <r>
    <x v="1"/>
  </r>
  <r>
    <x v="1"/>
  </r>
  <r>
    <x v="0"/>
  </r>
  <r>
    <x v="1"/>
  </r>
  <r>
    <x v="1"/>
  </r>
  <r>
    <x v="1"/>
  </r>
  <r>
    <x v="0"/>
  </r>
  <r>
    <x v="1"/>
  </r>
  <r>
    <x v="1"/>
  </r>
  <r>
    <x v="1"/>
  </r>
  <r>
    <x v="0"/>
  </r>
  <r>
    <x v="1"/>
  </r>
  <r>
    <x v="1"/>
  </r>
  <r>
    <x v="1"/>
  </r>
  <r>
    <x v="0"/>
  </r>
  <r>
    <x v="1"/>
  </r>
  <r>
    <x v="1"/>
  </r>
  <r>
    <x v="1"/>
  </r>
  <r>
    <x v="1"/>
  </r>
  <r>
    <x v="1"/>
  </r>
  <r>
    <x v="1"/>
  </r>
  <r>
    <x v="1"/>
  </r>
  <r>
    <x v="1"/>
  </r>
  <r>
    <x v="0"/>
  </r>
  <r>
    <x v="1"/>
  </r>
  <r>
    <x v="1"/>
  </r>
  <r>
    <x v="0"/>
  </r>
  <r>
    <x v="1"/>
  </r>
  <r>
    <x v="1"/>
  </r>
  <r>
    <x v="1"/>
  </r>
  <r>
    <x v="1"/>
  </r>
  <r>
    <x v="1"/>
  </r>
  <r>
    <x v="0"/>
  </r>
  <r>
    <x v="0"/>
  </r>
  <r>
    <x v="1"/>
  </r>
  <r>
    <x v="1"/>
  </r>
  <r>
    <x v="1"/>
  </r>
  <r>
    <x v="1"/>
  </r>
  <r>
    <x v="0"/>
  </r>
  <r>
    <x v="1"/>
  </r>
  <r>
    <x v="1"/>
  </r>
  <r>
    <x v="0"/>
  </r>
  <r>
    <x v="1"/>
  </r>
  <r>
    <x v="1"/>
  </r>
  <r>
    <x v="1"/>
  </r>
  <r>
    <x v="1"/>
  </r>
  <r>
    <x v="1"/>
  </r>
  <r>
    <x v="1"/>
  </r>
  <r>
    <x v="1"/>
  </r>
  <r>
    <x v="1"/>
  </r>
  <r>
    <x v="1"/>
  </r>
  <r>
    <x v="1"/>
  </r>
  <r>
    <x v="1"/>
  </r>
  <r>
    <x v="0"/>
  </r>
  <r>
    <x v="1"/>
  </r>
  <r>
    <x v="0"/>
  </r>
  <r>
    <x v="1"/>
  </r>
  <r>
    <x v="0"/>
  </r>
  <r>
    <x v="1"/>
  </r>
  <r>
    <x v="0"/>
  </r>
  <r>
    <x v="1"/>
  </r>
  <r>
    <x v="1"/>
  </r>
  <r>
    <x v="1"/>
  </r>
  <r>
    <x v="1"/>
  </r>
  <r>
    <x v="1"/>
  </r>
  <r>
    <x v="1"/>
  </r>
  <r>
    <x v="1"/>
  </r>
  <r>
    <x v="0"/>
  </r>
  <r>
    <x v="1"/>
  </r>
  <r>
    <x v="1"/>
  </r>
  <r>
    <x v="1"/>
  </r>
  <r>
    <x v="1"/>
  </r>
  <r>
    <x v="1"/>
  </r>
  <r>
    <x v="1"/>
  </r>
  <r>
    <x v="0"/>
  </r>
  <r>
    <x v="1"/>
  </r>
  <r>
    <x v="1"/>
  </r>
  <r>
    <x v="0"/>
  </r>
  <r>
    <x v="0"/>
  </r>
  <r>
    <x v="1"/>
  </r>
  <r>
    <x v="1"/>
  </r>
  <r>
    <x v="1"/>
  </r>
  <r>
    <x v="0"/>
  </r>
  <r>
    <x v="0"/>
  </r>
  <r>
    <x v="1"/>
  </r>
  <r>
    <x v="1"/>
  </r>
  <r>
    <x v="1"/>
  </r>
  <r>
    <x v="1"/>
  </r>
  <r>
    <x v="1"/>
  </r>
  <r>
    <x v="1"/>
  </r>
  <r>
    <x v="0"/>
  </r>
  <r>
    <x v="1"/>
  </r>
  <r>
    <x v="1"/>
  </r>
  <r>
    <x v="1"/>
  </r>
  <r>
    <x v="0"/>
  </r>
  <r>
    <x v="1"/>
  </r>
  <r>
    <x v="0"/>
  </r>
  <r>
    <x v="1"/>
  </r>
  <r>
    <x v="1"/>
  </r>
  <r>
    <x v="1"/>
  </r>
  <r>
    <x v="1"/>
  </r>
  <r>
    <x v="1"/>
  </r>
  <r>
    <x v="0"/>
  </r>
  <r>
    <x v="1"/>
  </r>
  <r>
    <x v="1"/>
  </r>
  <r>
    <x v="0"/>
  </r>
  <r>
    <x v="1"/>
  </r>
  <r>
    <x v="1"/>
  </r>
  <r>
    <x v="1"/>
  </r>
  <r>
    <x v="1"/>
  </r>
  <r>
    <x v="0"/>
  </r>
  <r>
    <x v="1"/>
  </r>
  <r>
    <x v="0"/>
  </r>
  <r>
    <x v="1"/>
  </r>
  <r>
    <x v="1"/>
  </r>
  <r>
    <x v="1"/>
  </r>
  <r>
    <x v="1"/>
  </r>
  <r>
    <x v="1"/>
  </r>
  <r>
    <x v="1"/>
  </r>
  <r>
    <x v="1"/>
  </r>
  <r>
    <x v="0"/>
  </r>
  <r>
    <x v="1"/>
  </r>
  <r>
    <x v="1"/>
  </r>
  <r>
    <x v="0"/>
  </r>
  <r>
    <x v="0"/>
  </r>
  <r>
    <x v="0"/>
  </r>
  <r>
    <x v="1"/>
  </r>
  <r>
    <x v="1"/>
  </r>
  <r>
    <x v="0"/>
  </r>
  <r>
    <x v="0"/>
  </r>
  <r>
    <x v="1"/>
  </r>
  <r>
    <x v="1"/>
  </r>
  <r>
    <x v="1"/>
  </r>
  <r>
    <x v="1"/>
  </r>
  <r>
    <x v="1"/>
  </r>
  <r>
    <x v="1"/>
  </r>
  <r>
    <x v="1"/>
  </r>
  <r>
    <x v="0"/>
  </r>
  <r>
    <x v="1"/>
  </r>
  <r>
    <x v="0"/>
  </r>
  <r>
    <x v="1"/>
  </r>
  <r>
    <x v="1"/>
  </r>
  <r>
    <x v="0"/>
  </r>
  <r>
    <x v="1"/>
  </r>
  <r>
    <x v="1"/>
  </r>
  <r>
    <x v="1"/>
  </r>
  <r>
    <x v="1"/>
  </r>
  <r>
    <x v="1"/>
  </r>
  <r>
    <x v="1"/>
  </r>
  <r>
    <x v="1"/>
  </r>
  <r>
    <x v="1"/>
  </r>
  <r>
    <x v="1"/>
  </r>
  <r>
    <x v="1"/>
  </r>
  <r>
    <x v="1"/>
  </r>
  <r>
    <x v="0"/>
  </r>
  <r>
    <x v="1"/>
  </r>
  <r>
    <x v="0"/>
  </r>
  <r>
    <x v="1"/>
  </r>
  <r>
    <x v="1"/>
  </r>
  <r>
    <x v="1"/>
  </r>
  <r>
    <x v="1"/>
  </r>
  <r>
    <x v="1"/>
  </r>
  <r>
    <x v="1"/>
  </r>
  <r>
    <x v="1"/>
  </r>
  <r>
    <x v="1"/>
  </r>
  <r>
    <x v="1"/>
  </r>
  <r>
    <x v="1"/>
  </r>
  <r>
    <x v="1"/>
  </r>
  <r>
    <x v="1"/>
  </r>
  <r>
    <x v="0"/>
  </r>
  <r>
    <x v="0"/>
  </r>
  <r>
    <x v="1"/>
  </r>
  <r>
    <x v="1"/>
  </r>
  <r>
    <x v="0"/>
  </r>
  <r>
    <x v="1"/>
  </r>
  <r>
    <x v="1"/>
  </r>
  <r>
    <x v="1"/>
  </r>
  <r>
    <x v="1"/>
  </r>
  <r>
    <x v="1"/>
  </r>
  <r>
    <x v="0"/>
  </r>
  <r>
    <x v="1"/>
  </r>
  <r>
    <x v="1"/>
  </r>
  <r>
    <x v="0"/>
  </r>
  <r>
    <x v="0"/>
  </r>
  <r>
    <x v="0"/>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0"/>
  </r>
  <r>
    <x v="1"/>
  </r>
  <r>
    <x v="0"/>
  </r>
  <r>
    <x v="0"/>
  </r>
  <r>
    <x v="1"/>
  </r>
  <r>
    <x v="1"/>
  </r>
  <r>
    <x v="1"/>
  </r>
  <r>
    <x v="1"/>
  </r>
  <r>
    <x v="1"/>
  </r>
  <r>
    <x v="1"/>
  </r>
  <r>
    <x v="1"/>
  </r>
  <r>
    <x v="0"/>
  </r>
  <r>
    <x v="0"/>
  </r>
  <r>
    <x v="1"/>
  </r>
  <r>
    <x v="1"/>
  </r>
  <r>
    <x v="1"/>
  </r>
  <r>
    <x v="1"/>
  </r>
  <r>
    <x v="1"/>
  </r>
  <r>
    <x v="1"/>
  </r>
  <r>
    <x v="1"/>
  </r>
  <r>
    <x v="0"/>
  </r>
  <r>
    <x v="1"/>
  </r>
  <r>
    <x v="1"/>
  </r>
  <r>
    <x v="1"/>
  </r>
  <r>
    <x v="1"/>
  </r>
  <r>
    <x v="1"/>
  </r>
  <r>
    <x v="1"/>
  </r>
  <r>
    <x v="1"/>
  </r>
  <r>
    <x v="1"/>
  </r>
  <r>
    <x v="0"/>
  </r>
  <r>
    <x v="1"/>
  </r>
  <r>
    <x v="1"/>
  </r>
  <r>
    <x v="1"/>
  </r>
  <r>
    <x v="1"/>
  </r>
  <r>
    <x v="1"/>
  </r>
  <r>
    <x v="0"/>
  </r>
  <r>
    <x v="0"/>
  </r>
  <r>
    <x v="1"/>
  </r>
  <r>
    <x v="1"/>
  </r>
  <r>
    <x v="1"/>
  </r>
  <r>
    <x v="1"/>
  </r>
  <r>
    <x v="1"/>
  </r>
  <r>
    <x v="1"/>
  </r>
  <r>
    <x v="1"/>
  </r>
  <r>
    <x v="0"/>
  </r>
  <r>
    <x v="1"/>
  </r>
  <r>
    <x v="1"/>
  </r>
  <r>
    <x v="1"/>
  </r>
  <r>
    <x v="0"/>
  </r>
  <r>
    <x v="0"/>
  </r>
  <r>
    <x v="1"/>
  </r>
  <r>
    <x v="1"/>
  </r>
  <r>
    <x v="1"/>
  </r>
  <r>
    <x v="1"/>
  </r>
  <r>
    <x v="1"/>
  </r>
  <r>
    <x v="1"/>
  </r>
  <r>
    <x v="1"/>
  </r>
  <r>
    <x v="1"/>
  </r>
  <r>
    <x v="0"/>
  </r>
  <r>
    <x v="1"/>
  </r>
  <r>
    <x v="1"/>
  </r>
  <r>
    <x v="1"/>
  </r>
  <r>
    <x v="1"/>
  </r>
  <r>
    <x v="1"/>
  </r>
  <r>
    <x v="1"/>
  </r>
  <r>
    <x v="1"/>
  </r>
  <r>
    <x v="1"/>
  </r>
  <r>
    <x v="1"/>
  </r>
  <r>
    <x v="1"/>
  </r>
  <r>
    <x v="1"/>
  </r>
  <r>
    <x v="1"/>
  </r>
  <r>
    <x v="1"/>
  </r>
  <r>
    <x v="1"/>
  </r>
  <r>
    <x v="1"/>
  </r>
  <r>
    <x v="1"/>
  </r>
  <r>
    <x v="1"/>
  </r>
  <r>
    <x v="0"/>
  </r>
  <r>
    <x v="0"/>
  </r>
  <r>
    <x v="1"/>
  </r>
  <r>
    <x v="0"/>
  </r>
  <r>
    <x v="1"/>
  </r>
  <r>
    <x v="1"/>
  </r>
  <r>
    <x v="0"/>
  </r>
  <r>
    <x v="1"/>
  </r>
  <r>
    <x v="0"/>
  </r>
  <r>
    <x v="0"/>
  </r>
  <r>
    <x v="1"/>
  </r>
  <r>
    <x v="1"/>
  </r>
  <r>
    <x v="1"/>
  </r>
  <r>
    <x v="0"/>
  </r>
  <r>
    <x v="1"/>
  </r>
  <r>
    <x v="0"/>
  </r>
  <r>
    <x v="0"/>
  </r>
  <r>
    <x v="1"/>
  </r>
  <r>
    <x v="1"/>
  </r>
  <r>
    <x v="1"/>
  </r>
  <r>
    <x v="1"/>
  </r>
  <r>
    <x v="1"/>
  </r>
  <r>
    <x v="1"/>
  </r>
  <r>
    <x v="0"/>
  </r>
  <r>
    <x v="1"/>
  </r>
  <r>
    <x v="1"/>
  </r>
  <r>
    <x v="1"/>
  </r>
  <r>
    <x v="1"/>
  </r>
  <r>
    <x v="1"/>
  </r>
  <r>
    <x v="1"/>
  </r>
  <r>
    <x v="1"/>
  </r>
  <r>
    <x v="1"/>
  </r>
  <r>
    <x v="1"/>
  </r>
  <r>
    <x v="1"/>
  </r>
  <r>
    <x v="1"/>
  </r>
  <r>
    <x v="1"/>
  </r>
  <r>
    <x v="1"/>
  </r>
  <r>
    <x v="1"/>
  </r>
  <r>
    <x v="1"/>
  </r>
  <r>
    <x v="1"/>
  </r>
  <r>
    <x v="1"/>
  </r>
  <r>
    <x v="1"/>
  </r>
  <r>
    <x v="1"/>
  </r>
  <r>
    <x v="1"/>
  </r>
  <r>
    <x v="0"/>
  </r>
  <r>
    <x v="1"/>
  </r>
  <r>
    <x v="1"/>
  </r>
  <r>
    <x v="1"/>
  </r>
  <r>
    <x v="1"/>
  </r>
  <r>
    <x v="1"/>
  </r>
  <r>
    <x v="1"/>
  </r>
  <r>
    <x v="1"/>
  </r>
  <r>
    <x v="0"/>
  </r>
  <r>
    <x v="1"/>
  </r>
  <r>
    <x v="1"/>
  </r>
  <r>
    <x v="1"/>
  </r>
  <r>
    <x v="0"/>
  </r>
  <r>
    <x v="1"/>
  </r>
  <r>
    <x v="1"/>
  </r>
  <r>
    <x v="1"/>
  </r>
  <r>
    <x v="1"/>
  </r>
  <r>
    <x v="1"/>
  </r>
  <r>
    <x v="0"/>
  </r>
  <r>
    <x v="1"/>
  </r>
  <r>
    <x v="1"/>
  </r>
  <r>
    <x v="1"/>
  </r>
  <r>
    <x v="1"/>
  </r>
  <r>
    <x v="1"/>
  </r>
  <r>
    <x v="1"/>
  </r>
  <r>
    <x v="1"/>
  </r>
  <r>
    <x v="1"/>
  </r>
  <r>
    <x v="1"/>
  </r>
  <r>
    <x v="1"/>
  </r>
  <r>
    <x v="1"/>
  </r>
  <r>
    <x v="1"/>
  </r>
  <r>
    <x v="1"/>
  </r>
  <r>
    <x v="1"/>
  </r>
  <r>
    <x v="0"/>
  </r>
  <r>
    <x v="1"/>
  </r>
  <r>
    <x v="0"/>
  </r>
  <r>
    <x v="1"/>
  </r>
  <r>
    <x v="1"/>
  </r>
  <r>
    <x v="0"/>
  </r>
  <r>
    <x v="1"/>
  </r>
  <r>
    <x v="1"/>
  </r>
  <r>
    <x v="1"/>
  </r>
  <r>
    <x v="1"/>
  </r>
  <r>
    <x v="1"/>
  </r>
  <r>
    <x v="1"/>
  </r>
  <r>
    <x v="1"/>
  </r>
  <r>
    <x v="0"/>
  </r>
  <r>
    <x v="1"/>
  </r>
  <r>
    <x v="1"/>
  </r>
  <r>
    <x v="1"/>
  </r>
  <r>
    <x v="1"/>
  </r>
  <r>
    <x v="0"/>
  </r>
  <r>
    <x v="1"/>
  </r>
  <r>
    <x v="1"/>
  </r>
  <r>
    <x v="0"/>
  </r>
  <r>
    <x v="0"/>
  </r>
  <r>
    <x v="0"/>
  </r>
  <r>
    <x v="1"/>
  </r>
  <r>
    <x v="1"/>
  </r>
  <r>
    <x v="1"/>
  </r>
  <r>
    <x v="1"/>
  </r>
  <r>
    <x v="1"/>
  </r>
  <r>
    <x v="0"/>
  </r>
  <r>
    <x v="0"/>
  </r>
  <r>
    <x v="1"/>
  </r>
  <r>
    <x v="1"/>
  </r>
  <r>
    <x v="0"/>
  </r>
  <r>
    <x v="1"/>
  </r>
  <r>
    <x v="1"/>
  </r>
  <r>
    <x v="1"/>
  </r>
  <r>
    <x v="1"/>
  </r>
  <r>
    <x v="1"/>
  </r>
  <r>
    <x v="1"/>
  </r>
  <r>
    <x v="1"/>
  </r>
  <r>
    <x v="1"/>
  </r>
  <r>
    <x v="0"/>
  </r>
  <r>
    <x v="0"/>
  </r>
  <r>
    <x v="1"/>
  </r>
  <r>
    <x v="0"/>
  </r>
  <r>
    <x v="1"/>
  </r>
  <r>
    <x v="1"/>
  </r>
  <r>
    <x v="1"/>
  </r>
  <r>
    <x v="1"/>
  </r>
  <r>
    <x v="1"/>
  </r>
  <r>
    <x v="1"/>
  </r>
  <r>
    <x v="1"/>
  </r>
  <r>
    <x v="1"/>
  </r>
  <r>
    <x v="1"/>
  </r>
  <r>
    <x v="0"/>
  </r>
  <r>
    <x v="0"/>
  </r>
  <r>
    <x v="1"/>
  </r>
  <r>
    <x v="1"/>
  </r>
  <r>
    <x v="1"/>
  </r>
  <r>
    <x v="0"/>
  </r>
  <r>
    <x v="1"/>
  </r>
  <r>
    <x v="0"/>
  </r>
  <r>
    <x v="1"/>
  </r>
  <r>
    <x v="1"/>
  </r>
  <r>
    <x v="1"/>
  </r>
  <r>
    <x v="0"/>
  </r>
  <r>
    <x v="0"/>
  </r>
  <r>
    <x v="1"/>
  </r>
  <r>
    <x v="0"/>
  </r>
  <r>
    <x v="1"/>
  </r>
  <r>
    <x v="1"/>
  </r>
  <r>
    <x v="1"/>
  </r>
  <r>
    <x v="1"/>
  </r>
  <r>
    <x v="1"/>
  </r>
  <r>
    <x v="1"/>
  </r>
  <r>
    <x v="1"/>
  </r>
  <r>
    <x v="1"/>
  </r>
  <r>
    <x v="0"/>
  </r>
  <r>
    <x v="1"/>
  </r>
  <r>
    <x v="1"/>
  </r>
  <r>
    <x v="1"/>
  </r>
  <r>
    <x v="1"/>
  </r>
  <r>
    <x v="0"/>
  </r>
  <r>
    <x v="0"/>
  </r>
  <r>
    <x v="1"/>
  </r>
  <r>
    <x v="1"/>
  </r>
  <r>
    <x v="1"/>
  </r>
  <r>
    <x v="1"/>
  </r>
  <r>
    <x v="1"/>
  </r>
  <r>
    <x v="1"/>
  </r>
  <r>
    <x v="1"/>
  </r>
  <r>
    <x v="1"/>
  </r>
  <r>
    <x v="1"/>
  </r>
  <r>
    <x v="1"/>
  </r>
  <r>
    <x v="0"/>
  </r>
  <r>
    <x v="1"/>
  </r>
  <r>
    <x v="1"/>
  </r>
  <r>
    <x v="0"/>
  </r>
  <r>
    <x v="1"/>
  </r>
  <r>
    <x v="1"/>
  </r>
  <r>
    <x v="1"/>
  </r>
  <r>
    <x v="1"/>
  </r>
  <r>
    <x v="1"/>
  </r>
  <r>
    <x v="0"/>
  </r>
  <r>
    <x v="1"/>
  </r>
  <r>
    <x v="1"/>
  </r>
  <r>
    <x v="1"/>
  </r>
  <r>
    <x v="0"/>
  </r>
  <r>
    <x v="0"/>
  </r>
  <r>
    <x v="1"/>
  </r>
  <r>
    <x v="0"/>
  </r>
  <r>
    <x v="1"/>
  </r>
  <r>
    <x v="1"/>
  </r>
  <r>
    <x v="1"/>
  </r>
  <r>
    <x v="1"/>
  </r>
  <r>
    <x v="0"/>
  </r>
  <r>
    <x v="1"/>
  </r>
  <r>
    <x v="1"/>
  </r>
  <r>
    <x v="1"/>
  </r>
  <r>
    <x v="1"/>
  </r>
  <r>
    <x v="1"/>
  </r>
  <r>
    <x v="1"/>
  </r>
  <r>
    <x v="1"/>
  </r>
  <r>
    <x v="1"/>
  </r>
  <r>
    <x v="0"/>
  </r>
  <r>
    <x v="0"/>
  </r>
  <r>
    <x v="1"/>
  </r>
  <r>
    <x v="1"/>
  </r>
  <r>
    <x v="1"/>
  </r>
  <r>
    <x v="1"/>
  </r>
  <r>
    <x v="1"/>
  </r>
  <r>
    <x v="1"/>
  </r>
  <r>
    <x v="1"/>
  </r>
  <r>
    <x v="1"/>
  </r>
  <r>
    <x v="1"/>
  </r>
  <r>
    <x v="1"/>
  </r>
  <r>
    <x v="1"/>
  </r>
  <r>
    <x v="0"/>
  </r>
  <r>
    <x v="1"/>
  </r>
  <r>
    <x v="1"/>
  </r>
  <r>
    <x v="1"/>
  </r>
  <r>
    <x v="1"/>
  </r>
  <r>
    <x v="1"/>
  </r>
  <r>
    <x v="1"/>
  </r>
  <r>
    <x v="0"/>
  </r>
  <r>
    <x v="1"/>
  </r>
  <r>
    <x v="1"/>
  </r>
  <r>
    <x v="1"/>
  </r>
  <r>
    <x v="0"/>
  </r>
  <r>
    <x v="1"/>
  </r>
  <r>
    <x v="0"/>
  </r>
  <r>
    <x v="1"/>
  </r>
</pivotCacheRecords>
</file>

<file path=xl/pivotCache/pivotCacheRecords2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0"/>
  </r>
  <r>
    <x v="1"/>
  </r>
  <r>
    <x v="1"/>
  </r>
  <r>
    <x v="2"/>
  </r>
  <r>
    <x v="0"/>
  </r>
  <r>
    <x v="0"/>
  </r>
  <r>
    <x v="2"/>
  </r>
  <r>
    <x v="2"/>
  </r>
  <r>
    <x v="0"/>
  </r>
  <r>
    <x v="0"/>
  </r>
  <r>
    <x v="0"/>
  </r>
  <r>
    <x v="0"/>
  </r>
  <r>
    <x v="0"/>
  </r>
  <r>
    <x v="1"/>
  </r>
  <r>
    <x v="1"/>
  </r>
  <r>
    <x v="0"/>
  </r>
  <r>
    <x v="0"/>
  </r>
  <r>
    <x v="1"/>
  </r>
  <r>
    <x v="0"/>
  </r>
  <r>
    <x v="1"/>
  </r>
  <r>
    <x v="0"/>
  </r>
  <r>
    <x v="0"/>
  </r>
  <r>
    <x v="2"/>
  </r>
  <r>
    <x v="0"/>
  </r>
  <r>
    <x v="0"/>
  </r>
  <r>
    <x v="2"/>
  </r>
  <r>
    <x v="1"/>
  </r>
  <r>
    <x v="2"/>
  </r>
  <r>
    <x v="1"/>
  </r>
  <r>
    <x v="1"/>
  </r>
  <r>
    <x v="0"/>
  </r>
  <r>
    <x v="2"/>
  </r>
  <r>
    <x v="0"/>
  </r>
  <r>
    <x v="0"/>
  </r>
  <r>
    <x v="1"/>
  </r>
  <r>
    <x v="0"/>
  </r>
  <r>
    <x v="1"/>
  </r>
  <r>
    <x v="0"/>
  </r>
  <r>
    <x v="0"/>
  </r>
  <r>
    <x v="1"/>
  </r>
  <r>
    <x v="0"/>
  </r>
  <r>
    <x v="0"/>
  </r>
  <r>
    <x v="1"/>
  </r>
  <r>
    <x v="0"/>
  </r>
  <r>
    <x v="1"/>
  </r>
  <r>
    <x v="0"/>
  </r>
  <r>
    <x v="0"/>
  </r>
  <r>
    <x v="0"/>
  </r>
  <r>
    <x v="0"/>
  </r>
  <r>
    <x v="1"/>
  </r>
  <r>
    <x v="0"/>
  </r>
  <r>
    <x v="1"/>
  </r>
  <r>
    <x v="0"/>
  </r>
  <r>
    <x v="0"/>
  </r>
  <r>
    <x v="1"/>
  </r>
  <r>
    <x v="0"/>
  </r>
  <r>
    <x v="0"/>
  </r>
  <r>
    <x v="2"/>
  </r>
  <r>
    <x v="1"/>
  </r>
  <r>
    <x v="0"/>
  </r>
  <r>
    <x v="0"/>
  </r>
  <r>
    <x v="1"/>
  </r>
  <r>
    <x v="2"/>
  </r>
  <r>
    <x v="0"/>
  </r>
  <r>
    <x v="0"/>
  </r>
  <r>
    <x v="2"/>
  </r>
  <r>
    <x v="2"/>
  </r>
  <r>
    <x v="0"/>
  </r>
  <r>
    <x v="1"/>
  </r>
  <r>
    <x v="0"/>
  </r>
  <r>
    <x v="1"/>
  </r>
  <r>
    <x v="0"/>
  </r>
  <r>
    <x v="1"/>
  </r>
  <r>
    <x v="1"/>
  </r>
  <r>
    <x v="2"/>
  </r>
  <r>
    <x v="1"/>
  </r>
  <r>
    <x v="1"/>
  </r>
  <r>
    <x v="0"/>
  </r>
  <r>
    <x v="2"/>
  </r>
  <r>
    <x v="0"/>
  </r>
  <r>
    <x v="0"/>
  </r>
  <r>
    <x v="1"/>
  </r>
  <r>
    <x v="0"/>
  </r>
  <r>
    <x v="0"/>
  </r>
  <r>
    <x v="1"/>
  </r>
  <r>
    <x v="0"/>
  </r>
  <r>
    <x v="0"/>
  </r>
  <r>
    <x v="0"/>
  </r>
  <r>
    <x v="0"/>
  </r>
  <r>
    <x v="0"/>
  </r>
  <r>
    <x v="0"/>
  </r>
  <r>
    <x v="0"/>
  </r>
  <r>
    <x v="2"/>
  </r>
  <r>
    <x v="0"/>
  </r>
  <r>
    <x v="1"/>
  </r>
  <r>
    <x v="0"/>
  </r>
  <r>
    <x v="0"/>
  </r>
  <r>
    <x v="0"/>
  </r>
  <r>
    <x v="0"/>
  </r>
  <r>
    <x v="1"/>
  </r>
  <r>
    <x v="1"/>
  </r>
  <r>
    <x v="1"/>
  </r>
  <r>
    <x v="1"/>
  </r>
  <r>
    <x v="0"/>
  </r>
  <r>
    <x v="0"/>
  </r>
  <r>
    <x v="1"/>
  </r>
  <r>
    <x v="0"/>
  </r>
  <r>
    <x v="2"/>
  </r>
  <r>
    <x v="0"/>
  </r>
  <r>
    <x v="1"/>
  </r>
  <r>
    <x v="0"/>
  </r>
  <r>
    <x v="0"/>
  </r>
  <r>
    <x v="2"/>
  </r>
  <r>
    <x v="0"/>
  </r>
  <r>
    <x v="0"/>
  </r>
  <r>
    <x v="1"/>
  </r>
  <r>
    <x v="2"/>
  </r>
  <r>
    <x v="1"/>
  </r>
  <r>
    <x v="0"/>
  </r>
  <r>
    <x v="0"/>
  </r>
  <r>
    <x v="0"/>
  </r>
  <r>
    <x v="1"/>
  </r>
  <r>
    <x v="0"/>
  </r>
  <r>
    <x v="0"/>
  </r>
  <r>
    <x v="0"/>
  </r>
  <r>
    <x v="0"/>
  </r>
  <r>
    <x v="0"/>
  </r>
  <r>
    <x v="1"/>
  </r>
  <r>
    <x v="1"/>
  </r>
  <r>
    <x v="0"/>
  </r>
  <r>
    <x v="0"/>
  </r>
  <r>
    <x v="0"/>
  </r>
  <r>
    <x v="2"/>
  </r>
  <r>
    <x v="0"/>
  </r>
  <r>
    <x v="0"/>
  </r>
  <r>
    <x v="2"/>
  </r>
  <r>
    <x v="2"/>
  </r>
  <r>
    <x v="2"/>
  </r>
  <r>
    <x v="0"/>
  </r>
  <r>
    <x v="0"/>
  </r>
  <r>
    <x v="1"/>
  </r>
  <r>
    <x v="2"/>
  </r>
  <r>
    <x v="1"/>
  </r>
  <r>
    <x v="0"/>
  </r>
  <r>
    <x v="2"/>
  </r>
  <r>
    <x v="1"/>
  </r>
  <r>
    <x v="0"/>
  </r>
  <r>
    <x v="0"/>
  </r>
  <r>
    <x v="0"/>
  </r>
  <r>
    <x v="2"/>
  </r>
  <r>
    <x v="2"/>
  </r>
  <r>
    <x v="0"/>
  </r>
  <r>
    <x v="0"/>
  </r>
  <r>
    <x v="1"/>
  </r>
  <r>
    <x v="0"/>
  </r>
  <r>
    <x v="1"/>
  </r>
  <r>
    <x v="2"/>
  </r>
  <r>
    <x v="0"/>
  </r>
  <r>
    <x v="1"/>
  </r>
  <r>
    <x v="1"/>
  </r>
  <r>
    <x v="0"/>
  </r>
  <r>
    <x v="0"/>
  </r>
  <r>
    <x v="0"/>
  </r>
  <r>
    <x v="0"/>
  </r>
  <r>
    <x v="0"/>
  </r>
  <r>
    <x v="0"/>
  </r>
  <r>
    <x v="0"/>
  </r>
  <r>
    <x v="0"/>
  </r>
  <r>
    <x v="0"/>
  </r>
  <r>
    <x v="0"/>
  </r>
  <r>
    <x v="1"/>
  </r>
  <r>
    <x v="1"/>
  </r>
  <r>
    <x v="2"/>
  </r>
  <r>
    <x v="0"/>
  </r>
  <r>
    <x v="0"/>
  </r>
  <r>
    <x v="0"/>
  </r>
  <r>
    <x v="0"/>
  </r>
  <r>
    <x v="0"/>
  </r>
  <r>
    <x v="0"/>
  </r>
  <r>
    <x v="2"/>
  </r>
  <r>
    <x v="1"/>
  </r>
  <r>
    <x v="0"/>
  </r>
  <r>
    <x v="0"/>
  </r>
  <r>
    <x v="0"/>
  </r>
  <r>
    <x v="0"/>
  </r>
  <r>
    <x v="1"/>
  </r>
  <r>
    <x v="0"/>
  </r>
  <r>
    <x v="0"/>
  </r>
  <r>
    <x v="1"/>
  </r>
  <r>
    <x v="0"/>
  </r>
  <r>
    <x v="0"/>
  </r>
  <r>
    <x v="1"/>
  </r>
  <r>
    <x v="0"/>
  </r>
  <r>
    <x v="0"/>
  </r>
  <r>
    <x v="0"/>
  </r>
  <r>
    <x v="0"/>
  </r>
  <r>
    <x v="1"/>
  </r>
  <r>
    <x v="1"/>
  </r>
  <r>
    <x v="0"/>
  </r>
  <r>
    <x v="0"/>
  </r>
  <r>
    <x v="1"/>
  </r>
  <r>
    <x v="1"/>
  </r>
  <r>
    <x v="1"/>
  </r>
  <r>
    <x v="0"/>
  </r>
  <r>
    <x v="0"/>
  </r>
  <r>
    <x v="1"/>
  </r>
  <r>
    <x v="0"/>
  </r>
  <r>
    <x v="2"/>
  </r>
  <r>
    <x v="0"/>
  </r>
  <r>
    <x v="1"/>
  </r>
  <r>
    <x v="0"/>
  </r>
  <r>
    <x v="1"/>
  </r>
  <r>
    <x v="0"/>
  </r>
  <r>
    <x v="0"/>
  </r>
  <r>
    <x v="0"/>
  </r>
  <r>
    <x v="1"/>
  </r>
  <r>
    <x v="0"/>
  </r>
  <r>
    <x v="1"/>
  </r>
  <r>
    <x v="1"/>
  </r>
  <r>
    <x v="1"/>
  </r>
  <r>
    <x v="1"/>
  </r>
  <r>
    <x v="0"/>
  </r>
  <r>
    <x v="0"/>
  </r>
  <r>
    <x v="2"/>
  </r>
  <r>
    <x v="1"/>
  </r>
  <r>
    <x v="0"/>
  </r>
  <r>
    <x v="0"/>
  </r>
  <r>
    <x v="1"/>
  </r>
  <r>
    <x v="0"/>
  </r>
  <r>
    <x v="0"/>
  </r>
  <r>
    <x v="1"/>
  </r>
  <r>
    <x v="0"/>
  </r>
  <r>
    <x v="2"/>
  </r>
  <r>
    <x v="0"/>
  </r>
  <r>
    <x v="0"/>
  </r>
  <r>
    <x v="0"/>
  </r>
  <r>
    <x v="0"/>
  </r>
  <r>
    <x v="0"/>
  </r>
  <r>
    <x v="0"/>
  </r>
  <r>
    <x v="0"/>
  </r>
  <r>
    <x v="0"/>
  </r>
  <r>
    <x v="2"/>
  </r>
  <r>
    <x v="0"/>
  </r>
  <r>
    <x v="1"/>
  </r>
  <r>
    <x v="0"/>
  </r>
  <r>
    <x v="1"/>
  </r>
  <r>
    <x v="1"/>
  </r>
  <r>
    <x v="2"/>
  </r>
  <r>
    <x v="0"/>
  </r>
  <r>
    <x v="0"/>
  </r>
  <r>
    <x v="2"/>
  </r>
  <r>
    <x v="0"/>
  </r>
  <r>
    <x v="0"/>
  </r>
  <r>
    <x v="1"/>
  </r>
  <r>
    <x v="1"/>
  </r>
  <r>
    <x v="0"/>
  </r>
  <r>
    <x v="0"/>
  </r>
  <r>
    <x v="0"/>
  </r>
  <r>
    <x v="0"/>
  </r>
  <r>
    <x v="0"/>
  </r>
  <r>
    <x v="0"/>
  </r>
  <r>
    <x v="0"/>
  </r>
  <r>
    <x v="0"/>
  </r>
  <r>
    <x v="0"/>
  </r>
  <r>
    <x v="0"/>
  </r>
  <r>
    <x v="0"/>
  </r>
  <r>
    <x v="0"/>
  </r>
  <r>
    <x v="0"/>
  </r>
  <r>
    <x v="0"/>
  </r>
  <r>
    <x v="1"/>
  </r>
  <r>
    <x v="0"/>
  </r>
  <r>
    <x v="0"/>
  </r>
  <r>
    <x v="0"/>
  </r>
  <r>
    <x v="0"/>
  </r>
  <r>
    <x v="0"/>
  </r>
  <r>
    <x v="1"/>
  </r>
  <r>
    <x v="0"/>
  </r>
  <r>
    <x v="0"/>
  </r>
  <r>
    <x v="0"/>
  </r>
  <r>
    <x v="0"/>
  </r>
  <r>
    <x v="1"/>
  </r>
  <r>
    <x v="1"/>
  </r>
  <r>
    <x v="2"/>
  </r>
  <r>
    <x v="0"/>
  </r>
  <r>
    <x v="0"/>
  </r>
  <r>
    <x v="2"/>
  </r>
  <r>
    <x v="0"/>
  </r>
  <r>
    <x v="0"/>
  </r>
  <r>
    <x v="0"/>
  </r>
  <r>
    <x v="2"/>
  </r>
  <r>
    <x v="0"/>
  </r>
  <r>
    <x v="0"/>
  </r>
  <r>
    <x v="1"/>
  </r>
  <r>
    <x v="0"/>
  </r>
  <r>
    <x v="0"/>
  </r>
  <r>
    <x v="1"/>
  </r>
  <r>
    <x v="0"/>
  </r>
  <r>
    <x v="1"/>
  </r>
  <r>
    <x v="0"/>
  </r>
  <r>
    <x v="0"/>
  </r>
  <r>
    <x v="2"/>
  </r>
  <r>
    <x v="0"/>
  </r>
  <r>
    <x v="2"/>
  </r>
  <r>
    <x v="0"/>
  </r>
  <r>
    <x v="0"/>
  </r>
  <r>
    <x v="0"/>
  </r>
  <r>
    <x v="0"/>
  </r>
  <r>
    <x v="1"/>
  </r>
  <r>
    <x v="0"/>
  </r>
  <r>
    <x v="0"/>
  </r>
  <r>
    <x v="0"/>
  </r>
  <r>
    <x v="1"/>
  </r>
  <r>
    <x v="0"/>
  </r>
  <r>
    <x v="0"/>
  </r>
  <r>
    <x v="0"/>
  </r>
  <r>
    <x v="0"/>
  </r>
  <r>
    <x v="0"/>
  </r>
  <r>
    <x v="0"/>
  </r>
  <r>
    <x v="0"/>
  </r>
  <r>
    <x v="1"/>
  </r>
  <r>
    <x v="2"/>
  </r>
  <r>
    <x v="0"/>
  </r>
  <r>
    <x v="0"/>
  </r>
  <r>
    <x v="0"/>
  </r>
  <r>
    <x v="0"/>
  </r>
  <r>
    <x v="0"/>
  </r>
  <r>
    <x v="0"/>
  </r>
  <r>
    <x v="1"/>
  </r>
  <r>
    <x v="1"/>
  </r>
  <r>
    <x v="1"/>
  </r>
  <r>
    <x v="0"/>
  </r>
  <r>
    <x v="0"/>
  </r>
  <r>
    <x v="0"/>
  </r>
  <r>
    <x v="0"/>
  </r>
  <r>
    <x v="0"/>
  </r>
  <r>
    <x v="0"/>
  </r>
  <r>
    <x v="0"/>
  </r>
  <r>
    <x v="0"/>
  </r>
  <r>
    <x v="2"/>
  </r>
  <r>
    <x v="0"/>
  </r>
  <r>
    <x v="2"/>
  </r>
  <r>
    <x v="1"/>
  </r>
  <r>
    <x v="0"/>
  </r>
  <r>
    <x v="0"/>
  </r>
  <r>
    <x v="1"/>
  </r>
  <r>
    <x v="0"/>
  </r>
  <r>
    <x v="2"/>
  </r>
  <r>
    <x v="1"/>
  </r>
  <r>
    <x v="2"/>
  </r>
  <r>
    <x v="0"/>
  </r>
  <r>
    <x v="1"/>
  </r>
  <r>
    <x v="0"/>
  </r>
  <r>
    <x v="1"/>
  </r>
  <r>
    <x v="1"/>
  </r>
  <r>
    <x v="1"/>
  </r>
  <r>
    <x v="2"/>
  </r>
  <r>
    <x v="1"/>
  </r>
  <r>
    <x v="2"/>
  </r>
  <r>
    <x v="1"/>
  </r>
  <r>
    <x v="0"/>
  </r>
  <r>
    <x v="0"/>
  </r>
  <r>
    <x v="1"/>
  </r>
  <r>
    <x v="2"/>
  </r>
  <r>
    <x v="1"/>
  </r>
  <r>
    <x v="0"/>
  </r>
  <r>
    <x v="0"/>
  </r>
  <r>
    <x v="2"/>
  </r>
  <r>
    <x v="0"/>
  </r>
  <r>
    <x v="2"/>
  </r>
  <r>
    <x v="1"/>
  </r>
  <r>
    <x v="0"/>
  </r>
  <r>
    <x v="1"/>
  </r>
  <r>
    <x v="0"/>
  </r>
  <r>
    <x v="1"/>
  </r>
  <r>
    <x v="0"/>
  </r>
  <r>
    <x v="1"/>
  </r>
  <r>
    <x v="1"/>
  </r>
  <r>
    <x v="0"/>
  </r>
  <r>
    <x v="0"/>
  </r>
  <r>
    <x v="0"/>
  </r>
  <r>
    <x v="0"/>
  </r>
  <r>
    <x v="0"/>
  </r>
  <r>
    <x v="1"/>
  </r>
  <r>
    <x v="0"/>
  </r>
  <r>
    <x v="1"/>
  </r>
  <r>
    <x v="2"/>
  </r>
  <r>
    <x v="1"/>
  </r>
  <r>
    <x v="0"/>
  </r>
  <r>
    <x v="0"/>
  </r>
  <r>
    <x v="0"/>
  </r>
  <r>
    <x v="0"/>
  </r>
  <r>
    <x v="0"/>
  </r>
  <r>
    <x v="0"/>
  </r>
  <r>
    <x v="1"/>
  </r>
  <r>
    <x v="0"/>
  </r>
  <r>
    <x v="1"/>
  </r>
  <r>
    <x v="1"/>
  </r>
  <r>
    <x v="0"/>
  </r>
  <r>
    <x v="0"/>
  </r>
  <r>
    <x v="0"/>
  </r>
  <r>
    <x v="0"/>
  </r>
  <r>
    <x v="0"/>
  </r>
  <r>
    <x v="0"/>
  </r>
  <r>
    <x v="0"/>
  </r>
  <r>
    <x v="1"/>
  </r>
  <r>
    <x v="0"/>
  </r>
  <r>
    <x v="0"/>
  </r>
  <r>
    <x v="0"/>
  </r>
  <r>
    <x v="1"/>
  </r>
  <r>
    <x v="1"/>
  </r>
  <r>
    <x v="1"/>
  </r>
  <r>
    <x v="1"/>
  </r>
  <r>
    <x v="0"/>
  </r>
  <r>
    <x v="1"/>
  </r>
  <r>
    <x v="0"/>
  </r>
  <r>
    <x v="0"/>
  </r>
  <r>
    <x v="0"/>
  </r>
  <r>
    <x v="1"/>
  </r>
  <r>
    <x v="0"/>
  </r>
  <r>
    <x v="0"/>
  </r>
  <r>
    <x v="0"/>
  </r>
  <r>
    <x v="2"/>
  </r>
  <r>
    <x v="0"/>
  </r>
  <r>
    <x v="1"/>
  </r>
  <r>
    <x v="0"/>
  </r>
  <r>
    <x v="0"/>
  </r>
  <r>
    <x v="0"/>
  </r>
  <r>
    <x v="0"/>
  </r>
  <r>
    <x v="1"/>
  </r>
  <r>
    <x v="0"/>
  </r>
  <r>
    <x v="0"/>
  </r>
  <r>
    <x v="1"/>
  </r>
  <r>
    <x v="0"/>
  </r>
  <r>
    <x v="2"/>
  </r>
  <r>
    <x v="2"/>
  </r>
  <r>
    <x v="1"/>
  </r>
  <r>
    <x v="1"/>
  </r>
  <r>
    <x v="0"/>
  </r>
  <r>
    <x v="2"/>
  </r>
  <r>
    <x v="0"/>
  </r>
  <r>
    <x v="0"/>
  </r>
  <r>
    <x v="1"/>
  </r>
  <r>
    <x v="1"/>
  </r>
  <r>
    <x v="0"/>
  </r>
  <r>
    <x v="0"/>
  </r>
  <r>
    <x v="0"/>
  </r>
  <r>
    <x v="0"/>
  </r>
  <r>
    <x v="0"/>
  </r>
  <r>
    <x v="0"/>
  </r>
  <r>
    <x v="1"/>
  </r>
  <r>
    <x v="1"/>
  </r>
  <r>
    <x v="0"/>
  </r>
  <r>
    <x v="1"/>
  </r>
  <r>
    <x v="1"/>
  </r>
  <r>
    <x v="0"/>
  </r>
  <r>
    <x v="2"/>
  </r>
  <r>
    <x v="1"/>
  </r>
  <r>
    <x v="0"/>
  </r>
  <r>
    <x v="0"/>
  </r>
  <r>
    <x v="0"/>
  </r>
  <r>
    <x v="0"/>
  </r>
  <r>
    <x v="0"/>
  </r>
  <r>
    <x v="1"/>
  </r>
  <r>
    <x v="0"/>
  </r>
  <r>
    <x v="0"/>
  </r>
  <r>
    <x v="0"/>
  </r>
  <r>
    <x v="0"/>
  </r>
  <r>
    <x v="1"/>
  </r>
  <r>
    <x v="0"/>
  </r>
  <r>
    <x v="0"/>
  </r>
  <r>
    <x v="0"/>
  </r>
  <r>
    <x v="2"/>
  </r>
  <r>
    <x v="1"/>
  </r>
  <r>
    <x v="0"/>
  </r>
  <r>
    <x v="0"/>
  </r>
  <r>
    <x v="0"/>
  </r>
  <r>
    <x v="0"/>
  </r>
  <r>
    <x v="0"/>
  </r>
  <r>
    <x v="0"/>
  </r>
  <r>
    <x v="0"/>
  </r>
  <r>
    <x v="2"/>
  </r>
  <r>
    <x v="0"/>
  </r>
  <r>
    <x v="0"/>
  </r>
  <r>
    <x v="0"/>
  </r>
  <r>
    <x v="0"/>
  </r>
  <r>
    <x v="1"/>
  </r>
  <r>
    <x v="0"/>
  </r>
  <r>
    <x v="0"/>
  </r>
  <r>
    <x v="0"/>
  </r>
  <r>
    <x v="0"/>
  </r>
  <r>
    <x v="0"/>
  </r>
  <r>
    <x v="0"/>
  </r>
  <r>
    <x v="2"/>
  </r>
  <r>
    <x v="1"/>
  </r>
  <r>
    <x v="2"/>
  </r>
  <r>
    <x v="1"/>
  </r>
  <r>
    <x v="0"/>
  </r>
  <r>
    <x v="1"/>
  </r>
  <r>
    <x v="1"/>
  </r>
  <r>
    <x v="0"/>
  </r>
  <r>
    <x v="0"/>
  </r>
  <r>
    <x v="0"/>
  </r>
  <r>
    <x v="0"/>
  </r>
  <r>
    <x v="1"/>
  </r>
  <r>
    <x v="1"/>
  </r>
  <r>
    <x v="0"/>
  </r>
  <r>
    <x v="0"/>
  </r>
  <r>
    <x v="1"/>
  </r>
  <r>
    <x v="0"/>
  </r>
  <r>
    <x v="2"/>
  </r>
  <r>
    <x v="0"/>
  </r>
  <r>
    <x v="0"/>
  </r>
  <r>
    <x v="0"/>
  </r>
  <r>
    <x v="0"/>
  </r>
  <r>
    <x v="1"/>
  </r>
  <r>
    <x v="2"/>
  </r>
  <r>
    <x v="0"/>
  </r>
  <r>
    <x v="0"/>
  </r>
  <r>
    <x v="0"/>
  </r>
  <r>
    <x v="1"/>
  </r>
  <r>
    <x v="0"/>
  </r>
  <r>
    <x v="0"/>
  </r>
  <r>
    <x v="0"/>
  </r>
  <r>
    <x v="0"/>
  </r>
  <r>
    <x v="0"/>
  </r>
  <r>
    <x v="0"/>
  </r>
  <r>
    <x v="0"/>
  </r>
  <r>
    <x v="2"/>
  </r>
  <r>
    <x v="0"/>
  </r>
  <r>
    <x v="0"/>
  </r>
  <r>
    <x v="0"/>
  </r>
  <r>
    <x v="0"/>
  </r>
  <r>
    <x v="0"/>
  </r>
  <r>
    <x v="0"/>
  </r>
  <r>
    <x v="0"/>
  </r>
  <r>
    <x v="0"/>
  </r>
  <r>
    <x v="0"/>
  </r>
  <r>
    <x v="1"/>
  </r>
  <r>
    <x v="0"/>
  </r>
  <r>
    <x v="2"/>
  </r>
  <r>
    <x v="0"/>
  </r>
  <r>
    <x v="0"/>
  </r>
  <r>
    <x v="1"/>
  </r>
  <r>
    <x v="0"/>
  </r>
  <r>
    <x v="0"/>
  </r>
  <r>
    <x v="0"/>
  </r>
  <r>
    <x v="0"/>
  </r>
  <r>
    <x v="1"/>
  </r>
  <r>
    <x v="1"/>
  </r>
  <r>
    <x v="0"/>
  </r>
  <r>
    <x v="1"/>
  </r>
  <r>
    <x v="0"/>
  </r>
  <r>
    <x v="1"/>
  </r>
  <r>
    <x v="1"/>
  </r>
  <r>
    <x v="1"/>
  </r>
  <r>
    <x v="0"/>
  </r>
  <r>
    <x v="0"/>
  </r>
  <r>
    <x v="0"/>
  </r>
  <r>
    <x v="0"/>
  </r>
  <r>
    <x v="0"/>
  </r>
  <r>
    <x v="0"/>
  </r>
  <r>
    <x v="0"/>
  </r>
  <r>
    <x v="0"/>
  </r>
  <r>
    <x v="0"/>
  </r>
  <r>
    <x v="0"/>
  </r>
  <r>
    <x v="0"/>
  </r>
  <r>
    <x v="2"/>
  </r>
  <r>
    <x v="1"/>
  </r>
  <r>
    <x v="0"/>
  </r>
  <r>
    <x v="0"/>
  </r>
  <r>
    <x v="2"/>
  </r>
  <r>
    <x v="0"/>
  </r>
  <r>
    <x v="0"/>
  </r>
  <r>
    <x v="1"/>
  </r>
  <r>
    <x v="0"/>
  </r>
  <r>
    <x v="1"/>
  </r>
  <r>
    <x v="0"/>
  </r>
  <r>
    <x v="0"/>
  </r>
  <r>
    <x v="0"/>
  </r>
  <r>
    <x v="0"/>
  </r>
  <r>
    <x v="1"/>
  </r>
  <r>
    <x v="0"/>
  </r>
  <r>
    <x v="2"/>
  </r>
  <r>
    <x v="1"/>
  </r>
  <r>
    <x v="0"/>
  </r>
  <r>
    <x v="1"/>
  </r>
  <r>
    <x v="0"/>
  </r>
  <r>
    <x v="0"/>
  </r>
  <r>
    <x v="0"/>
  </r>
  <r>
    <x v="0"/>
  </r>
  <r>
    <x v="0"/>
  </r>
  <r>
    <x v="0"/>
  </r>
  <r>
    <x v="1"/>
  </r>
  <r>
    <x v="2"/>
  </r>
  <r>
    <x v="1"/>
  </r>
  <r>
    <x v="2"/>
  </r>
  <r>
    <x v="0"/>
  </r>
  <r>
    <x v="1"/>
  </r>
  <r>
    <x v="2"/>
  </r>
  <r>
    <x v="1"/>
  </r>
  <r>
    <x v="1"/>
  </r>
  <r>
    <x v="1"/>
  </r>
  <r>
    <x v="0"/>
  </r>
  <r>
    <x v="1"/>
  </r>
  <r>
    <x v="0"/>
  </r>
  <r>
    <x v="0"/>
  </r>
  <r>
    <x v="0"/>
  </r>
  <r>
    <x v="1"/>
  </r>
  <r>
    <x v="0"/>
  </r>
  <r>
    <x v="0"/>
  </r>
  <r>
    <x v="0"/>
  </r>
  <r>
    <x v="0"/>
  </r>
  <r>
    <x v="0"/>
  </r>
  <r>
    <x v="1"/>
  </r>
  <r>
    <x v="0"/>
  </r>
  <r>
    <x v="1"/>
  </r>
  <r>
    <x v="0"/>
  </r>
  <r>
    <x v="0"/>
  </r>
  <r>
    <x v="1"/>
  </r>
  <r>
    <x v="2"/>
  </r>
  <r>
    <x v="0"/>
  </r>
  <r>
    <x v="1"/>
  </r>
  <r>
    <x v="0"/>
  </r>
  <r>
    <x v="0"/>
  </r>
  <r>
    <x v="0"/>
  </r>
  <r>
    <x v="0"/>
  </r>
  <r>
    <x v="0"/>
  </r>
  <r>
    <x v="0"/>
  </r>
  <r>
    <x v="1"/>
  </r>
  <r>
    <x v="1"/>
  </r>
  <r>
    <x v="0"/>
  </r>
  <r>
    <x v="1"/>
  </r>
  <r>
    <x v="0"/>
  </r>
  <r>
    <x v="2"/>
  </r>
  <r>
    <x v="0"/>
  </r>
  <r>
    <x v="0"/>
  </r>
  <r>
    <x v="0"/>
  </r>
  <r>
    <x v="0"/>
  </r>
  <r>
    <x v="0"/>
  </r>
  <r>
    <x v="2"/>
  </r>
  <r>
    <x v="1"/>
  </r>
  <r>
    <x v="1"/>
  </r>
  <r>
    <x v="0"/>
  </r>
  <r>
    <x v="0"/>
  </r>
  <r>
    <x v="0"/>
  </r>
  <r>
    <x v="0"/>
  </r>
  <r>
    <x v="0"/>
  </r>
  <r>
    <x v="2"/>
  </r>
  <r>
    <x v="0"/>
  </r>
  <r>
    <x v="1"/>
  </r>
  <r>
    <x v="0"/>
  </r>
  <r>
    <x v="2"/>
  </r>
  <r>
    <x v="0"/>
  </r>
  <r>
    <x v="0"/>
  </r>
  <r>
    <x v="1"/>
  </r>
  <r>
    <x v="0"/>
  </r>
  <r>
    <x v="0"/>
  </r>
  <r>
    <x v="2"/>
  </r>
  <r>
    <x v="0"/>
  </r>
  <r>
    <x v="1"/>
  </r>
  <r>
    <x v="0"/>
  </r>
  <r>
    <x v="0"/>
  </r>
  <r>
    <x v="0"/>
  </r>
  <r>
    <x v="0"/>
  </r>
  <r>
    <x v="1"/>
  </r>
  <r>
    <x v="0"/>
  </r>
  <r>
    <x v="0"/>
  </r>
  <r>
    <x v="0"/>
  </r>
  <r>
    <x v="0"/>
  </r>
  <r>
    <x v="0"/>
  </r>
  <r>
    <x v="2"/>
  </r>
  <r>
    <x v="1"/>
  </r>
  <r>
    <x v="0"/>
  </r>
  <r>
    <x v="0"/>
  </r>
  <r>
    <x v="2"/>
  </r>
  <r>
    <x v="0"/>
  </r>
  <r>
    <x v="2"/>
  </r>
  <r>
    <x v="0"/>
  </r>
  <r>
    <x v="0"/>
  </r>
  <r>
    <x v="0"/>
  </r>
  <r>
    <x v="2"/>
  </r>
  <r>
    <x v="0"/>
  </r>
  <r>
    <x v="0"/>
  </r>
  <r>
    <x v="0"/>
  </r>
  <r>
    <x v="1"/>
  </r>
  <r>
    <x v="2"/>
  </r>
  <r>
    <x v="1"/>
  </r>
  <r>
    <x v="0"/>
  </r>
  <r>
    <x v="0"/>
  </r>
  <r>
    <x v="0"/>
  </r>
  <r>
    <x v="0"/>
  </r>
  <r>
    <x v="2"/>
  </r>
  <r>
    <x v="0"/>
  </r>
  <r>
    <x v="1"/>
  </r>
  <r>
    <x v="0"/>
  </r>
  <r>
    <x v="0"/>
  </r>
  <r>
    <x v="2"/>
  </r>
  <r>
    <x v="2"/>
  </r>
  <r>
    <x v="0"/>
  </r>
  <r>
    <x v="0"/>
  </r>
  <r>
    <x v="2"/>
  </r>
  <r>
    <x v="0"/>
  </r>
  <r>
    <x v="2"/>
  </r>
  <r>
    <x v="0"/>
  </r>
  <r>
    <x v="1"/>
  </r>
  <r>
    <x v="0"/>
  </r>
  <r>
    <x v="1"/>
  </r>
  <r>
    <x v="0"/>
  </r>
  <r>
    <x v="1"/>
  </r>
  <r>
    <x v="2"/>
  </r>
  <r>
    <x v="0"/>
  </r>
  <r>
    <x v="1"/>
  </r>
  <r>
    <x v="0"/>
  </r>
  <r>
    <x v="0"/>
  </r>
  <r>
    <x v="0"/>
  </r>
  <r>
    <x v="0"/>
  </r>
  <r>
    <x v="0"/>
  </r>
  <r>
    <x v="0"/>
  </r>
  <r>
    <x v="0"/>
  </r>
  <r>
    <x v="0"/>
  </r>
  <r>
    <x v="1"/>
  </r>
  <r>
    <x v="0"/>
  </r>
  <r>
    <x v="0"/>
  </r>
  <r>
    <x v="0"/>
  </r>
  <r>
    <x v="1"/>
  </r>
  <r>
    <x v="0"/>
  </r>
  <r>
    <x v="0"/>
  </r>
  <r>
    <x v="0"/>
  </r>
  <r>
    <x v="1"/>
  </r>
  <r>
    <x v="0"/>
  </r>
  <r>
    <x v="1"/>
  </r>
  <r>
    <x v="0"/>
  </r>
  <r>
    <x v="1"/>
  </r>
  <r>
    <x v="0"/>
  </r>
  <r>
    <x v="1"/>
  </r>
  <r>
    <x v="0"/>
  </r>
  <r>
    <x v="2"/>
  </r>
  <r>
    <x v="1"/>
  </r>
  <r>
    <x v="0"/>
  </r>
  <r>
    <x v="0"/>
  </r>
  <r>
    <x v="0"/>
  </r>
  <r>
    <x v="0"/>
  </r>
  <r>
    <x v="0"/>
  </r>
  <r>
    <x v="1"/>
  </r>
  <r>
    <x v="0"/>
  </r>
  <r>
    <x v="1"/>
  </r>
  <r>
    <x v="0"/>
  </r>
  <r>
    <x v="0"/>
  </r>
  <r>
    <x v="0"/>
  </r>
  <r>
    <x v="1"/>
  </r>
  <r>
    <x v="0"/>
  </r>
  <r>
    <x v="0"/>
  </r>
  <r>
    <x v="0"/>
  </r>
  <r>
    <x v="1"/>
  </r>
  <r>
    <x v="0"/>
  </r>
  <r>
    <x v="0"/>
  </r>
  <r>
    <x v="0"/>
  </r>
  <r>
    <x v="1"/>
  </r>
  <r>
    <x v="1"/>
  </r>
  <r>
    <x v="0"/>
  </r>
  <r>
    <x v="0"/>
  </r>
  <r>
    <x v="1"/>
  </r>
  <r>
    <x v="0"/>
  </r>
  <r>
    <x v="0"/>
  </r>
  <r>
    <x v="0"/>
  </r>
  <r>
    <x v="0"/>
  </r>
  <r>
    <x v="0"/>
  </r>
  <r>
    <x v="0"/>
  </r>
  <r>
    <x v="0"/>
  </r>
  <r>
    <x v="0"/>
  </r>
  <r>
    <x v="1"/>
  </r>
  <r>
    <x v="0"/>
  </r>
  <r>
    <x v="1"/>
  </r>
  <r>
    <x v="1"/>
  </r>
  <r>
    <x v="1"/>
  </r>
  <r>
    <x v="2"/>
  </r>
  <r>
    <x v="0"/>
  </r>
  <r>
    <x v="0"/>
  </r>
  <r>
    <x v="0"/>
  </r>
  <r>
    <x v="1"/>
  </r>
  <r>
    <x v="0"/>
  </r>
  <r>
    <x v="1"/>
  </r>
  <r>
    <x v="0"/>
  </r>
  <r>
    <x v="0"/>
  </r>
  <r>
    <x v="0"/>
  </r>
  <r>
    <x v="0"/>
  </r>
</pivotCacheRecords>
</file>

<file path=xl/pivotCache/pivotCacheRecords3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1"/>
  </r>
  <r>
    <x v="0"/>
  </r>
  <r>
    <x v="1"/>
  </r>
  <r>
    <x v="1"/>
  </r>
  <r>
    <x v="1"/>
  </r>
  <r>
    <x v="1"/>
  </r>
  <r>
    <x v="0"/>
  </r>
  <r>
    <x v="1"/>
  </r>
  <r>
    <x v="1"/>
  </r>
  <r>
    <x v="0"/>
  </r>
  <r>
    <x v="2"/>
  </r>
  <r>
    <x v="0"/>
  </r>
  <r>
    <x v="0"/>
  </r>
  <r>
    <x v="1"/>
  </r>
  <r>
    <x v="1"/>
  </r>
  <r>
    <x v="0"/>
  </r>
  <r>
    <x v="1"/>
  </r>
  <r>
    <x v="1"/>
  </r>
  <r>
    <x v="1"/>
  </r>
  <r>
    <x v="2"/>
  </r>
  <r>
    <x v="1"/>
  </r>
  <r>
    <x v="2"/>
  </r>
  <r>
    <x v="1"/>
  </r>
  <r>
    <x v="1"/>
  </r>
  <r>
    <x v="2"/>
  </r>
  <r>
    <x v="0"/>
  </r>
  <r>
    <x v="0"/>
  </r>
  <r>
    <x v="0"/>
  </r>
  <r>
    <x v="0"/>
  </r>
  <r>
    <x v="1"/>
  </r>
  <r>
    <x v="2"/>
  </r>
  <r>
    <x v="0"/>
  </r>
  <r>
    <x v="1"/>
  </r>
  <r>
    <x v="0"/>
  </r>
  <r>
    <x v="2"/>
  </r>
  <r>
    <x v="2"/>
  </r>
  <r>
    <x v="2"/>
  </r>
  <r>
    <x v="2"/>
  </r>
  <r>
    <x v="2"/>
  </r>
  <r>
    <x v="1"/>
  </r>
  <r>
    <x v="1"/>
  </r>
  <r>
    <x v="1"/>
  </r>
  <r>
    <x v="2"/>
  </r>
  <r>
    <x v="1"/>
  </r>
  <r>
    <x v="2"/>
  </r>
  <r>
    <x v="2"/>
  </r>
  <r>
    <x v="0"/>
  </r>
  <r>
    <x v="0"/>
  </r>
  <r>
    <x v="2"/>
  </r>
  <r>
    <x v="2"/>
  </r>
  <r>
    <x v="2"/>
  </r>
  <r>
    <x v="2"/>
  </r>
  <r>
    <x v="2"/>
  </r>
  <r>
    <x v="1"/>
  </r>
  <r>
    <x v="1"/>
  </r>
  <r>
    <x v="0"/>
  </r>
  <r>
    <x v="2"/>
  </r>
  <r>
    <x v="1"/>
  </r>
  <r>
    <x v="1"/>
  </r>
  <r>
    <x v="1"/>
  </r>
  <r>
    <x v="1"/>
  </r>
  <r>
    <x v="0"/>
  </r>
  <r>
    <x v="2"/>
  </r>
  <r>
    <x v="1"/>
  </r>
  <r>
    <x v="1"/>
  </r>
  <r>
    <x v="1"/>
  </r>
  <r>
    <x v="1"/>
  </r>
  <r>
    <x v="0"/>
  </r>
  <r>
    <x v="1"/>
  </r>
  <r>
    <x v="2"/>
  </r>
  <r>
    <x v="1"/>
  </r>
  <r>
    <x v="1"/>
  </r>
  <r>
    <x v="1"/>
  </r>
  <r>
    <x v="0"/>
  </r>
  <r>
    <x v="0"/>
  </r>
  <r>
    <x v="0"/>
  </r>
  <r>
    <x v="2"/>
  </r>
  <r>
    <x v="0"/>
  </r>
  <r>
    <x v="1"/>
  </r>
  <r>
    <x v="1"/>
  </r>
  <r>
    <x v="1"/>
  </r>
  <r>
    <x v="1"/>
  </r>
  <r>
    <x v="0"/>
  </r>
  <r>
    <x v="2"/>
  </r>
  <r>
    <x v="2"/>
  </r>
  <r>
    <x v="0"/>
  </r>
  <r>
    <x v="2"/>
  </r>
  <r>
    <x v="2"/>
  </r>
  <r>
    <x v="1"/>
  </r>
  <r>
    <x v="0"/>
  </r>
  <r>
    <x v="2"/>
  </r>
  <r>
    <x v="2"/>
  </r>
  <r>
    <x v="1"/>
  </r>
  <r>
    <x v="2"/>
  </r>
  <r>
    <x v="1"/>
  </r>
  <r>
    <x v="0"/>
  </r>
  <r>
    <x v="1"/>
  </r>
  <r>
    <x v="2"/>
  </r>
  <r>
    <x v="1"/>
  </r>
  <r>
    <x v="1"/>
  </r>
  <r>
    <x v="1"/>
  </r>
  <r>
    <x v="1"/>
  </r>
  <r>
    <x v="2"/>
  </r>
  <r>
    <x v="1"/>
  </r>
  <r>
    <x v="1"/>
  </r>
  <r>
    <x v="2"/>
  </r>
  <r>
    <x v="2"/>
  </r>
  <r>
    <x v="2"/>
  </r>
  <r>
    <x v="1"/>
  </r>
  <r>
    <x v="2"/>
  </r>
  <r>
    <x v="1"/>
  </r>
  <r>
    <x v="1"/>
  </r>
  <r>
    <x v="0"/>
  </r>
  <r>
    <x v="0"/>
  </r>
  <r>
    <x v="1"/>
  </r>
  <r>
    <x v="1"/>
  </r>
  <r>
    <x v="1"/>
  </r>
  <r>
    <x v="0"/>
  </r>
  <r>
    <x v="0"/>
  </r>
  <r>
    <x v="1"/>
  </r>
  <r>
    <x v="1"/>
  </r>
  <r>
    <x v="1"/>
  </r>
  <r>
    <x v="0"/>
  </r>
  <r>
    <x v="1"/>
  </r>
  <r>
    <x v="2"/>
  </r>
  <r>
    <x v="0"/>
  </r>
  <r>
    <x v="1"/>
  </r>
  <r>
    <x v="1"/>
  </r>
  <r>
    <x v="0"/>
  </r>
  <r>
    <x v="2"/>
  </r>
  <r>
    <x v="0"/>
  </r>
  <r>
    <x v="2"/>
  </r>
  <r>
    <x v="1"/>
  </r>
  <r>
    <x v="2"/>
  </r>
  <r>
    <x v="1"/>
  </r>
  <r>
    <x v="1"/>
  </r>
  <r>
    <x v="0"/>
  </r>
  <r>
    <x v="1"/>
  </r>
  <r>
    <x v="2"/>
  </r>
  <r>
    <x v="0"/>
  </r>
  <r>
    <x v="0"/>
  </r>
  <r>
    <x v="1"/>
  </r>
  <r>
    <x v="2"/>
  </r>
  <r>
    <x v="1"/>
  </r>
  <r>
    <x v="1"/>
  </r>
  <r>
    <x v="1"/>
  </r>
  <r>
    <x v="0"/>
  </r>
  <r>
    <x v="0"/>
  </r>
  <r>
    <x v="2"/>
  </r>
  <r>
    <x v="1"/>
  </r>
  <r>
    <x v="1"/>
  </r>
  <r>
    <x v="1"/>
  </r>
  <r>
    <x v="0"/>
  </r>
  <r>
    <x v="1"/>
  </r>
  <r>
    <x v="0"/>
  </r>
  <r>
    <x v="2"/>
  </r>
  <r>
    <x v="1"/>
  </r>
  <r>
    <x v="1"/>
  </r>
  <r>
    <x v="0"/>
  </r>
  <r>
    <x v="1"/>
  </r>
  <r>
    <x v="0"/>
  </r>
  <r>
    <x v="1"/>
  </r>
  <r>
    <x v="1"/>
  </r>
  <r>
    <x v="1"/>
  </r>
  <r>
    <x v="2"/>
  </r>
  <r>
    <x v="1"/>
  </r>
  <r>
    <x v="1"/>
  </r>
  <r>
    <x v="1"/>
  </r>
  <r>
    <x v="2"/>
  </r>
  <r>
    <x v="1"/>
  </r>
  <r>
    <x v="0"/>
  </r>
  <r>
    <x v="1"/>
  </r>
  <r>
    <x v="0"/>
  </r>
  <r>
    <x v="1"/>
  </r>
  <r>
    <x v="1"/>
  </r>
  <r>
    <x v="1"/>
  </r>
  <r>
    <x v="2"/>
  </r>
  <r>
    <x v="1"/>
  </r>
  <r>
    <x v="1"/>
  </r>
  <r>
    <x v="1"/>
  </r>
  <r>
    <x v="2"/>
  </r>
  <r>
    <x v="1"/>
  </r>
  <r>
    <x v="1"/>
  </r>
  <r>
    <x v="1"/>
  </r>
  <r>
    <x v="0"/>
  </r>
  <r>
    <x v="2"/>
  </r>
  <r>
    <x v="1"/>
  </r>
  <r>
    <x v="0"/>
  </r>
  <r>
    <x v="2"/>
  </r>
  <r>
    <x v="1"/>
  </r>
  <r>
    <x v="2"/>
  </r>
  <r>
    <x v="2"/>
  </r>
  <r>
    <x v="0"/>
  </r>
  <r>
    <x v="1"/>
  </r>
  <r>
    <x v="2"/>
  </r>
  <r>
    <x v="0"/>
  </r>
  <r>
    <x v="0"/>
  </r>
  <r>
    <x v="1"/>
  </r>
  <r>
    <x v="2"/>
  </r>
  <r>
    <x v="1"/>
  </r>
  <r>
    <x v="2"/>
  </r>
  <r>
    <x v="2"/>
  </r>
  <r>
    <x v="0"/>
  </r>
  <r>
    <x v="1"/>
  </r>
  <r>
    <x v="1"/>
  </r>
  <r>
    <x v="0"/>
  </r>
  <r>
    <x v="0"/>
  </r>
  <r>
    <x v="1"/>
  </r>
  <r>
    <x v="1"/>
  </r>
  <r>
    <x v="2"/>
  </r>
  <r>
    <x v="0"/>
  </r>
  <r>
    <x v="2"/>
  </r>
  <r>
    <x v="1"/>
  </r>
  <r>
    <x v="2"/>
  </r>
  <r>
    <x v="0"/>
  </r>
  <r>
    <x v="1"/>
  </r>
  <r>
    <x v="1"/>
  </r>
  <r>
    <x v="1"/>
  </r>
  <r>
    <x v="0"/>
  </r>
  <r>
    <x v="1"/>
  </r>
  <r>
    <x v="1"/>
  </r>
  <r>
    <x v="1"/>
  </r>
  <r>
    <x v="0"/>
  </r>
  <r>
    <x v="1"/>
  </r>
  <r>
    <x v="0"/>
  </r>
  <r>
    <x v="0"/>
  </r>
  <r>
    <x v="2"/>
  </r>
  <r>
    <x v="0"/>
  </r>
  <r>
    <x v="1"/>
  </r>
  <r>
    <x v="1"/>
  </r>
  <r>
    <x v="1"/>
  </r>
  <r>
    <x v="1"/>
  </r>
  <r>
    <x v="1"/>
  </r>
  <r>
    <x v="1"/>
  </r>
  <r>
    <x v="1"/>
  </r>
  <r>
    <x v="0"/>
  </r>
  <r>
    <x v="1"/>
  </r>
  <r>
    <x v="1"/>
  </r>
  <r>
    <x v="1"/>
  </r>
  <r>
    <x v="1"/>
  </r>
  <r>
    <x v="2"/>
  </r>
  <r>
    <x v="2"/>
  </r>
  <r>
    <x v="1"/>
  </r>
  <r>
    <x v="2"/>
  </r>
  <r>
    <x v="1"/>
  </r>
  <r>
    <x v="2"/>
  </r>
  <r>
    <x v="0"/>
  </r>
  <r>
    <x v="0"/>
  </r>
  <r>
    <x v="0"/>
  </r>
  <r>
    <x v="0"/>
  </r>
  <r>
    <x v="1"/>
  </r>
  <r>
    <x v="0"/>
  </r>
  <r>
    <x v="1"/>
  </r>
  <r>
    <x v="1"/>
  </r>
  <r>
    <x v="1"/>
  </r>
  <r>
    <x v="1"/>
  </r>
  <r>
    <x v="1"/>
  </r>
  <r>
    <x v="2"/>
  </r>
  <r>
    <x v="2"/>
  </r>
  <r>
    <x v="1"/>
  </r>
  <r>
    <x v="0"/>
  </r>
  <r>
    <x v="2"/>
  </r>
  <r>
    <x v="0"/>
  </r>
  <r>
    <x v="2"/>
  </r>
  <r>
    <x v="1"/>
  </r>
  <r>
    <x v="1"/>
  </r>
  <r>
    <x v="0"/>
  </r>
  <r>
    <x v="1"/>
  </r>
  <r>
    <x v="1"/>
  </r>
  <r>
    <x v="1"/>
  </r>
  <r>
    <x v="2"/>
  </r>
  <r>
    <x v="2"/>
  </r>
  <r>
    <x v="2"/>
  </r>
  <r>
    <x v="1"/>
  </r>
  <r>
    <x v="0"/>
  </r>
  <r>
    <x v="0"/>
  </r>
  <r>
    <x v="0"/>
  </r>
  <r>
    <x v="0"/>
  </r>
  <r>
    <x v="1"/>
  </r>
  <r>
    <x v="1"/>
  </r>
  <r>
    <x v="0"/>
  </r>
  <r>
    <x v="1"/>
  </r>
  <r>
    <x v="1"/>
  </r>
  <r>
    <x v="0"/>
  </r>
  <r>
    <x v="1"/>
  </r>
  <r>
    <x v="2"/>
  </r>
  <r>
    <x v="1"/>
  </r>
  <r>
    <x v="0"/>
  </r>
  <r>
    <x v="2"/>
  </r>
  <r>
    <x v="2"/>
  </r>
  <r>
    <x v="2"/>
  </r>
  <r>
    <x v="1"/>
  </r>
  <r>
    <x v="0"/>
  </r>
  <r>
    <x v="2"/>
  </r>
  <r>
    <x v="2"/>
  </r>
  <r>
    <x v="2"/>
  </r>
  <r>
    <x v="2"/>
  </r>
  <r>
    <x v="1"/>
  </r>
  <r>
    <x v="0"/>
  </r>
  <r>
    <x v="0"/>
  </r>
  <r>
    <x v="1"/>
  </r>
  <r>
    <x v="1"/>
  </r>
  <r>
    <x v="2"/>
  </r>
  <r>
    <x v="2"/>
  </r>
  <r>
    <x v="2"/>
  </r>
  <r>
    <x v="1"/>
  </r>
  <r>
    <x v="0"/>
  </r>
  <r>
    <x v="0"/>
  </r>
  <r>
    <x v="0"/>
  </r>
  <r>
    <x v="1"/>
  </r>
  <r>
    <x v="2"/>
  </r>
  <r>
    <x v="2"/>
  </r>
  <r>
    <x v="0"/>
  </r>
  <r>
    <x v="2"/>
  </r>
  <r>
    <x v="1"/>
  </r>
  <r>
    <x v="2"/>
  </r>
  <r>
    <x v="1"/>
  </r>
  <r>
    <x v="1"/>
  </r>
  <r>
    <x v="2"/>
  </r>
  <r>
    <x v="0"/>
  </r>
  <r>
    <x v="0"/>
  </r>
  <r>
    <x v="1"/>
  </r>
  <r>
    <x v="1"/>
  </r>
  <r>
    <x v="0"/>
  </r>
  <r>
    <x v="2"/>
  </r>
  <r>
    <x v="2"/>
  </r>
  <r>
    <x v="0"/>
  </r>
  <r>
    <x v="1"/>
  </r>
  <r>
    <x v="0"/>
  </r>
  <r>
    <x v="0"/>
  </r>
  <r>
    <x v="0"/>
  </r>
  <r>
    <x v="1"/>
  </r>
  <r>
    <x v="1"/>
  </r>
  <r>
    <x v="1"/>
  </r>
  <r>
    <x v="1"/>
  </r>
  <r>
    <x v="1"/>
  </r>
  <r>
    <x v="1"/>
  </r>
  <r>
    <x v="1"/>
  </r>
  <r>
    <x v="2"/>
  </r>
  <r>
    <x v="1"/>
  </r>
  <r>
    <x v="2"/>
  </r>
  <r>
    <x v="2"/>
  </r>
  <r>
    <x v="2"/>
  </r>
  <r>
    <x v="1"/>
  </r>
  <r>
    <x v="1"/>
  </r>
  <r>
    <x v="2"/>
  </r>
  <r>
    <x v="1"/>
  </r>
  <r>
    <x v="1"/>
  </r>
  <r>
    <x v="2"/>
  </r>
  <r>
    <x v="1"/>
  </r>
  <r>
    <x v="1"/>
  </r>
  <r>
    <x v="1"/>
  </r>
  <r>
    <x v="1"/>
  </r>
  <r>
    <x v="1"/>
  </r>
  <r>
    <x v="1"/>
  </r>
  <r>
    <x v="1"/>
  </r>
  <r>
    <x v="0"/>
  </r>
  <r>
    <x v="2"/>
  </r>
  <r>
    <x v="1"/>
  </r>
  <r>
    <x v="0"/>
  </r>
  <r>
    <x v="0"/>
  </r>
  <r>
    <x v="1"/>
  </r>
  <r>
    <x v="1"/>
  </r>
  <r>
    <x v="1"/>
  </r>
  <r>
    <x v="1"/>
  </r>
  <r>
    <x v="0"/>
  </r>
  <r>
    <x v="2"/>
  </r>
  <r>
    <x v="1"/>
  </r>
  <r>
    <x v="0"/>
  </r>
  <r>
    <x v="0"/>
  </r>
  <r>
    <x v="1"/>
  </r>
  <r>
    <x v="0"/>
  </r>
  <r>
    <x v="1"/>
  </r>
  <r>
    <x v="1"/>
  </r>
  <r>
    <x v="0"/>
  </r>
  <r>
    <x v="1"/>
  </r>
  <r>
    <x v="1"/>
  </r>
  <r>
    <x v="1"/>
  </r>
  <r>
    <x v="2"/>
  </r>
  <r>
    <x v="1"/>
  </r>
  <r>
    <x v="1"/>
  </r>
  <r>
    <x v="1"/>
  </r>
  <r>
    <x v="0"/>
  </r>
  <r>
    <x v="1"/>
  </r>
  <r>
    <x v="1"/>
  </r>
  <r>
    <x v="2"/>
  </r>
  <r>
    <x v="1"/>
  </r>
  <r>
    <x v="1"/>
  </r>
  <r>
    <x v="1"/>
  </r>
  <r>
    <x v="2"/>
  </r>
  <r>
    <x v="0"/>
  </r>
  <r>
    <x v="1"/>
  </r>
  <r>
    <x v="1"/>
  </r>
  <r>
    <x v="2"/>
  </r>
  <r>
    <x v="1"/>
  </r>
  <r>
    <x v="1"/>
  </r>
  <r>
    <x v="2"/>
  </r>
  <r>
    <x v="0"/>
  </r>
  <r>
    <x v="1"/>
  </r>
  <r>
    <x v="0"/>
  </r>
  <r>
    <x v="0"/>
  </r>
  <r>
    <x v="1"/>
  </r>
  <r>
    <x v="2"/>
  </r>
  <r>
    <x v="2"/>
  </r>
  <r>
    <x v="1"/>
  </r>
  <r>
    <x v="0"/>
  </r>
  <r>
    <x v="2"/>
  </r>
  <r>
    <x v="2"/>
  </r>
  <r>
    <x v="0"/>
  </r>
  <r>
    <x v="1"/>
  </r>
  <r>
    <x v="0"/>
  </r>
  <r>
    <x v="2"/>
  </r>
  <r>
    <x v="1"/>
  </r>
  <r>
    <x v="1"/>
  </r>
  <r>
    <x v="0"/>
  </r>
  <r>
    <x v="2"/>
  </r>
  <r>
    <x v="1"/>
  </r>
  <r>
    <x v="1"/>
  </r>
  <r>
    <x v="1"/>
  </r>
  <r>
    <x v="1"/>
  </r>
  <r>
    <x v="1"/>
  </r>
  <r>
    <x v="0"/>
  </r>
  <r>
    <x v="0"/>
  </r>
  <r>
    <x v="1"/>
  </r>
  <r>
    <x v="0"/>
  </r>
  <r>
    <x v="1"/>
  </r>
  <r>
    <x v="2"/>
  </r>
  <r>
    <x v="0"/>
  </r>
  <r>
    <x v="1"/>
  </r>
  <r>
    <x v="1"/>
  </r>
  <r>
    <x v="1"/>
  </r>
  <r>
    <x v="0"/>
  </r>
  <r>
    <x v="1"/>
  </r>
  <r>
    <x v="2"/>
  </r>
  <r>
    <x v="1"/>
  </r>
  <r>
    <x v="1"/>
  </r>
  <r>
    <x v="2"/>
  </r>
  <r>
    <x v="0"/>
  </r>
  <r>
    <x v="1"/>
  </r>
  <r>
    <x v="2"/>
  </r>
  <r>
    <x v="2"/>
  </r>
  <r>
    <x v="0"/>
  </r>
  <r>
    <x v="0"/>
  </r>
  <r>
    <x v="2"/>
  </r>
  <r>
    <x v="0"/>
  </r>
  <r>
    <x v="0"/>
  </r>
  <r>
    <x v="0"/>
  </r>
  <r>
    <x v="1"/>
  </r>
  <r>
    <x v="0"/>
  </r>
  <r>
    <x v="2"/>
  </r>
  <r>
    <x v="1"/>
  </r>
  <r>
    <x v="1"/>
  </r>
  <r>
    <x v="1"/>
  </r>
  <r>
    <x v="0"/>
  </r>
  <r>
    <x v="1"/>
  </r>
  <r>
    <x v="0"/>
  </r>
  <r>
    <x v="1"/>
  </r>
  <r>
    <x v="1"/>
  </r>
  <r>
    <x v="1"/>
  </r>
  <r>
    <x v="0"/>
  </r>
  <r>
    <x v="0"/>
  </r>
  <r>
    <x v="2"/>
  </r>
  <r>
    <x v="1"/>
  </r>
  <r>
    <x v="1"/>
  </r>
  <r>
    <x v="1"/>
  </r>
  <r>
    <x v="1"/>
  </r>
  <r>
    <x v="0"/>
  </r>
  <r>
    <x v="0"/>
  </r>
  <r>
    <x v="2"/>
  </r>
  <r>
    <x v="0"/>
  </r>
  <r>
    <x v="2"/>
  </r>
  <r>
    <x v="2"/>
  </r>
  <r>
    <x v="0"/>
  </r>
  <r>
    <x v="1"/>
  </r>
  <r>
    <x v="1"/>
  </r>
  <r>
    <x v="1"/>
  </r>
  <r>
    <x v="1"/>
  </r>
  <r>
    <x v="1"/>
  </r>
  <r>
    <x v="1"/>
  </r>
  <r>
    <x v="2"/>
  </r>
  <r>
    <x v="1"/>
  </r>
  <r>
    <x v="1"/>
  </r>
  <r>
    <x v="1"/>
  </r>
  <r>
    <x v="0"/>
  </r>
  <r>
    <x v="2"/>
  </r>
  <r>
    <x v="0"/>
  </r>
  <r>
    <x v="0"/>
  </r>
  <r>
    <x v="0"/>
  </r>
  <r>
    <x v="1"/>
  </r>
  <r>
    <x v="0"/>
  </r>
  <r>
    <x v="2"/>
  </r>
  <r>
    <x v="2"/>
  </r>
  <r>
    <x v="0"/>
  </r>
  <r>
    <x v="0"/>
  </r>
  <r>
    <x v="1"/>
  </r>
  <r>
    <x v="1"/>
  </r>
  <r>
    <x v="1"/>
  </r>
  <r>
    <x v="0"/>
  </r>
  <r>
    <x v="0"/>
  </r>
  <r>
    <x v="2"/>
  </r>
  <r>
    <x v="0"/>
  </r>
  <r>
    <x v="0"/>
  </r>
  <r>
    <x v="1"/>
  </r>
  <r>
    <x v="1"/>
  </r>
  <r>
    <x v="1"/>
  </r>
  <r>
    <x v="1"/>
  </r>
  <r>
    <x v="1"/>
  </r>
  <r>
    <x v="1"/>
  </r>
  <r>
    <x v="1"/>
  </r>
  <r>
    <x v="1"/>
  </r>
  <r>
    <x v="1"/>
  </r>
  <r>
    <x v="1"/>
  </r>
  <r>
    <x v="1"/>
  </r>
  <r>
    <x v="1"/>
  </r>
  <r>
    <x v="0"/>
  </r>
  <r>
    <x v="2"/>
  </r>
  <r>
    <x v="0"/>
  </r>
  <r>
    <x v="2"/>
  </r>
  <r>
    <x v="1"/>
  </r>
  <r>
    <x v="1"/>
  </r>
  <r>
    <x v="2"/>
  </r>
  <r>
    <x v="0"/>
  </r>
  <r>
    <x v="1"/>
  </r>
  <r>
    <x v="1"/>
  </r>
  <r>
    <x v="1"/>
  </r>
  <r>
    <x v="1"/>
  </r>
  <r>
    <x v="1"/>
  </r>
  <r>
    <x v="1"/>
  </r>
  <r>
    <x v="0"/>
  </r>
  <r>
    <x v="1"/>
  </r>
  <r>
    <x v="2"/>
  </r>
  <r>
    <x v="1"/>
  </r>
  <r>
    <x v="1"/>
  </r>
  <r>
    <x v="0"/>
  </r>
  <r>
    <x v="0"/>
  </r>
  <r>
    <x v="1"/>
  </r>
  <r>
    <x v="0"/>
  </r>
  <r>
    <x v="0"/>
  </r>
  <r>
    <x v="0"/>
  </r>
  <r>
    <x v="1"/>
  </r>
  <r>
    <x v="0"/>
  </r>
  <r>
    <x v="2"/>
  </r>
  <r>
    <x v="2"/>
  </r>
  <r>
    <x v="1"/>
  </r>
  <r>
    <x v="1"/>
  </r>
  <r>
    <x v="1"/>
  </r>
  <r>
    <x v="2"/>
  </r>
  <r>
    <x v="1"/>
  </r>
  <r>
    <x v="2"/>
  </r>
  <r>
    <x v="1"/>
  </r>
  <r>
    <x v="1"/>
  </r>
  <r>
    <x v="1"/>
  </r>
  <r>
    <x v="0"/>
  </r>
  <r>
    <x v="2"/>
  </r>
  <r>
    <x v="1"/>
  </r>
  <r>
    <x v="1"/>
  </r>
  <r>
    <x v="0"/>
  </r>
  <r>
    <x v="0"/>
  </r>
  <r>
    <x v="2"/>
  </r>
  <r>
    <x v="2"/>
  </r>
  <r>
    <x v="1"/>
  </r>
  <r>
    <x v="1"/>
  </r>
  <r>
    <x v="1"/>
  </r>
  <r>
    <x v="1"/>
  </r>
  <r>
    <x v="2"/>
  </r>
  <r>
    <x v="0"/>
  </r>
  <r>
    <x v="1"/>
  </r>
  <r>
    <x v="1"/>
  </r>
  <r>
    <x v="2"/>
  </r>
  <r>
    <x v="0"/>
  </r>
  <r>
    <x v="1"/>
  </r>
  <r>
    <x v="1"/>
  </r>
  <r>
    <x v="1"/>
  </r>
  <r>
    <x v="1"/>
  </r>
  <r>
    <x v="1"/>
  </r>
  <r>
    <x v="1"/>
  </r>
  <r>
    <x v="1"/>
  </r>
  <r>
    <x v="1"/>
  </r>
  <r>
    <x v="1"/>
  </r>
  <r>
    <x v="1"/>
  </r>
  <r>
    <x v="1"/>
  </r>
  <r>
    <x v="0"/>
  </r>
  <r>
    <x v="1"/>
  </r>
  <r>
    <x v="0"/>
  </r>
  <r>
    <x v="1"/>
  </r>
  <r>
    <x v="1"/>
  </r>
  <r>
    <x v="1"/>
  </r>
  <r>
    <x v="1"/>
  </r>
  <r>
    <x v="1"/>
  </r>
  <r>
    <x v="1"/>
  </r>
  <r>
    <x v="1"/>
  </r>
  <r>
    <x v="1"/>
  </r>
  <r>
    <x v="1"/>
  </r>
  <r>
    <x v="0"/>
  </r>
  <r>
    <x v="0"/>
  </r>
  <r>
    <x v="2"/>
  </r>
  <r>
    <x v="1"/>
  </r>
  <r>
    <x v="2"/>
  </r>
  <r>
    <x v="1"/>
  </r>
  <r>
    <x v="2"/>
  </r>
  <r>
    <x v="0"/>
  </r>
  <r>
    <x v="1"/>
  </r>
  <r>
    <x v="2"/>
  </r>
  <r>
    <x v="0"/>
  </r>
  <r>
    <x v="1"/>
  </r>
  <r>
    <x v="1"/>
  </r>
  <r>
    <x v="1"/>
  </r>
  <r>
    <x v="2"/>
  </r>
  <r>
    <x v="0"/>
  </r>
  <r>
    <x v="1"/>
  </r>
  <r>
    <x v="0"/>
  </r>
  <r>
    <x v="1"/>
  </r>
  <r>
    <x v="1"/>
  </r>
  <r>
    <x v="1"/>
  </r>
  <r>
    <x v="1"/>
  </r>
  <r>
    <x v="1"/>
  </r>
  <r>
    <x v="0"/>
  </r>
  <r>
    <x v="1"/>
  </r>
  <r>
    <x v="1"/>
  </r>
  <r>
    <x v="1"/>
  </r>
  <r>
    <x v="1"/>
  </r>
  <r>
    <x v="0"/>
  </r>
  <r>
    <x v="1"/>
  </r>
  <r>
    <x v="2"/>
  </r>
  <r>
    <x v="0"/>
  </r>
  <r>
    <x v="0"/>
  </r>
  <r>
    <x v="1"/>
  </r>
  <r>
    <x v="1"/>
  </r>
  <r>
    <x v="2"/>
  </r>
  <r>
    <x v="2"/>
  </r>
  <r>
    <x v="1"/>
  </r>
  <r>
    <x v="2"/>
  </r>
  <r>
    <x v="1"/>
  </r>
  <r>
    <x v="2"/>
  </r>
  <r>
    <x v="1"/>
  </r>
  <r>
    <x v="2"/>
  </r>
  <r>
    <x v="1"/>
  </r>
  <r>
    <x v="2"/>
  </r>
  <r>
    <x v="2"/>
  </r>
  <r>
    <x v="0"/>
  </r>
  <r>
    <x v="1"/>
  </r>
  <r>
    <x v="1"/>
  </r>
  <r>
    <x v="1"/>
  </r>
  <r>
    <x v="2"/>
  </r>
  <r>
    <x v="1"/>
  </r>
  <r>
    <x v="1"/>
  </r>
  <r>
    <x v="0"/>
  </r>
  <r>
    <x v="0"/>
  </r>
  <r>
    <x v="1"/>
  </r>
  <r>
    <x v="1"/>
  </r>
  <r>
    <x v="1"/>
  </r>
  <r>
    <x v="0"/>
  </r>
  <r>
    <x v="1"/>
  </r>
  <r>
    <x v="2"/>
  </r>
  <r>
    <x v="1"/>
  </r>
  <r>
    <x v="0"/>
  </r>
  <r>
    <x v="0"/>
  </r>
  <r>
    <x v="2"/>
  </r>
  <r>
    <x v="1"/>
  </r>
  <r>
    <x v="0"/>
  </r>
  <r>
    <x v="2"/>
  </r>
  <r>
    <x v="1"/>
  </r>
  <r>
    <x v="1"/>
  </r>
  <r>
    <x v="0"/>
  </r>
  <r>
    <x v="2"/>
  </r>
  <r>
    <x v="2"/>
  </r>
  <r>
    <x v="1"/>
  </r>
  <r>
    <x v="1"/>
  </r>
  <r>
    <x v="0"/>
  </r>
  <r>
    <x v="2"/>
  </r>
  <r>
    <x v="1"/>
  </r>
  <r>
    <x v="1"/>
  </r>
  <r>
    <x v="2"/>
  </r>
  <r>
    <x v="1"/>
  </r>
  <r>
    <x v="1"/>
  </r>
  <r>
    <x v="2"/>
  </r>
  <r>
    <x v="1"/>
  </r>
  <r>
    <x v="0"/>
  </r>
  <r>
    <x v="1"/>
  </r>
  <r>
    <x v="2"/>
  </r>
  <r>
    <x v="2"/>
  </r>
  <r>
    <x v="1"/>
  </r>
  <r>
    <x v="1"/>
  </r>
  <r>
    <x v="0"/>
  </r>
  <r>
    <x v="0"/>
  </r>
  <r>
    <x v="0"/>
  </r>
  <r>
    <x v="1"/>
  </r>
  <r>
    <x v="1"/>
  </r>
  <r>
    <x v="1"/>
  </r>
  <r>
    <x v="2"/>
  </r>
  <r>
    <x v="1"/>
  </r>
  <r>
    <x v="1"/>
  </r>
  <r>
    <x v="1"/>
  </r>
  <r>
    <x v="1"/>
  </r>
  <r>
    <x v="1"/>
  </r>
  <r>
    <x v="1"/>
  </r>
  <r>
    <x v="1"/>
  </r>
  <r>
    <x v="2"/>
  </r>
  <r>
    <x v="0"/>
  </r>
  <r>
    <x v="1"/>
  </r>
  <r>
    <x v="1"/>
  </r>
  <r>
    <x v="1"/>
  </r>
  <r>
    <x v="1"/>
  </r>
  <r>
    <x v="1"/>
  </r>
  <r>
    <x v="0"/>
  </r>
  <r>
    <x v="1"/>
  </r>
  <r>
    <x v="2"/>
  </r>
  <r>
    <x v="1"/>
  </r>
  <r>
    <x v="0"/>
  </r>
  <r>
    <x v="2"/>
  </r>
  <r>
    <x v="1"/>
  </r>
  <r>
    <x v="2"/>
  </r>
  <r>
    <x v="1"/>
  </r>
  <r>
    <x v="1"/>
  </r>
  <r>
    <x v="2"/>
  </r>
  <r>
    <x v="1"/>
  </r>
  <r>
    <x v="1"/>
  </r>
  <r>
    <x v="1"/>
  </r>
  <r>
    <x v="1"/>
  </r>
  <r>
    <x v="0"/>
  </r>
  <r>
    <x v="0"/>
  </r>
  <r>
    <x v="1"/>
  </r>
  <r>
    <x v="0"/>
  </r>
  <r>
    <x v="0"/>
  </r>
  <r>
    <x v="2"/>
  </r>
  <r>
    <x v="1"/>
  </r>
  <r>
    <x v="1"/>
  </r>
  <r>
    <x v="1"/>
  </r>
  <r>
    <x v="0"/>
  </r>
  <r>
    <x v="0"/>
  </r>
  <r>
    <x v="1"/>
  </r>
  <r>
    <x v="2"/>
  </r>
  <r>
    <x v="1"/>
  </r>
  <r>
    <x v="2"/>
  </r>
  <r>
    <x v="0"/>
  </r>
  <r>
    <x v="2"/>
  </r>
  <r>
    <x v="2"/>
  </r>
  <r>
    <x v="1"/>
  </r>
  <r>
    <x v="0"/>
  </r>
  <r>
    <x v="2"/>
  </r>
  <r>
    <x v="2"/>
  </r>
  <r>
    <x v="0"/>
  </r>
  <r>
    <x v="1"/>
  </r>
  <r>
    <x v="2"/>
  </r>
  <r>
    <x v="1"/>
  </r>
  <r>
    <x v="1"/>
  </r>
  <r>
    <x v="0"/>
  </r>
  <r>
    <x v="1"/>
  </r>
  <r>
    <x v="2"/>
  </r>
  <r>
    <x v="1"/>
  </r>
  <r>
    <x v="0"/>
  </r>
  <r>
    <x v="1"/>
  </r>
  <r>
    <x v="1"/>
  </r>
  <r>
    <x v="2"/>
  </r>
  <r>
    <x v="2"/>
  </r>
  <r>
    <x v="0"/>
  </r>
  <r>
    <x v="1"/>
  </r>
  <r>
    <x v="0"/>
  </r>
  <r>
    <x v="0"/>
  </r>
  <r>
    <x v="0"/>
  </r>
  <r>
    <x v="1"/>
  </r>
  <r>
    <x v="2"/>
  </r>
  <r>
    <x v="0"/>
  </r>
  <r>
    <x v="0"/>
  </r>
  <r>
    <x v="1"/>
  </r>
  <r>
    <x v="1"/>
  </r>
  <r>
    <x v="0"/>
  </r>
  <r>
    <x v="1"/>
  </r>
  <r>
    <x v="2"/>
  </r>
  <r>
    <x v="1"/>
  </r>
  <r>
    <x v="1"/>
  </r>
  <r>
    <x v="2"/>
  </r>
  <r>
    <x v="0"/>
  </r>
  <r>
    <x v="1"/>
  </r>
  <r>
    <x v="0"/>
  </r>
  <r>
    <x v="1"/>
  </r>
  <r>
    <x v="1"/>
  </r>
  <r>
    <x v="1"/>
  </r>
  <r>
    <x v="1"/>
  </r>
  <r>
    <x v="2"/>
  </r>
  <r>
    <x v="1"/>
  </r>
  <r>
    <x v="1"/>
  </r>
  <r>
    <x v="2"/>
  </r>
  <r>
    <x v="1"/>
  </r>
  <r>
    <x v="0"/>
  </r>
  <r>
    <x v="1"/>
  </r>
</pivotCacheRecords>
</file>

<file path=xl/pivotCache/pivotCacheRecords3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0"/>
  </r>
  <r>
    <x v="0"/>
  </r>
  <r>
    <x v="1"/>
  </r>
  <r>
    <x v="1"/>
  </r>
  <r>
    <x v="1"/>
  </r>
  <r>
    <x v="1"/>
  </r>
  <r>
    <x v="1"/>
  </r>
  <r>
    <x v="0"/>
  </r>
  <r>
    <x v="0"/>
  </r>
  <r>
    <x v="0"/>
  </r>
  <r>
    <x v="1"/>
  </r>
  <r>
    <x v="0"/>
  </r>
  <r>
    <x v="1"/>
  </r>
  <r>
    <x v="0"/>
  </r>
  <r>
    <x v="1"/>
  </r>
  <r>
    <x v="0"/>
  </r>
  <r>
    <x v="1"/>
  </r>
  <r>
    <x v="0"/>
  </r>
  <r>
    <x v="1"/>
  </r>
  <r>
    <x v="1"/>
  </r>
  <r>
    <x v="1"/>
  </r>
  <r>
    <x v="0"/>
  </r>
  <r>
    <x v="1"/>
  </r>
  <r>
    <x v="1"/>
  </r>
  <r>
    <x v="1"/>
  </r>
  <r>
    <x v="0"/>
  </r>
  <r>
    <x v="0"/>
  </r>
  <r>
    <x v="1"/>
  </r>
  <r>
    <x v="1"/>
  </r>
  <r>
    <x v="1"/>
  </r>
  <r>
    <x v="1"/>
  </r>
  <r>
    <x v="1"/>
  </r>
  <r>
    <x v="0"/>
  </r>
  <r>
    <x v="0"/>
  </r>
  <r>
    <x v="0"/>
  </r>
  <r>
    <x v="1"/>
  </r>
  <r>
    <x v="0"/>
  </r>
  <r>
    <x v="1"/>
  </r>
  <r>
    <x v="1"/>
  </r>
  <r>
    <x v="0"/>
  </r>
  <r>
    <x v="1"/>
  </r>
  <r>
    <x v="1"/>
  </r>
  <r>
    <x v="1"/>
  </r>
  <r>
    <x v="1"/>
  </r>
  <r>
    <x v="1"/>
  </r>
  <r>
    <x v="0"/>
  </r>
  <r>
    <x v="1"/>
  </r>
  <r>
    <x v="1"/>
  </r>
  <r>
    <x v="1"/>
  </r>
  <r>
    <x v="0"/>
  </r>
  <r>
    <x v="0"/>
  </r>
  <r>
    <x v="1"/>
  </r>
  <r>
    <x v="0"/>
  </r>
  <r>
    <x v="0"/>
  </r>
  <r>
    <x v="1"/>
  </r>
  <r>
    <x v="0"/>
  </r>
  <r>
    <x v="0"/>
  </r>
  <r>
    <x v="1"/>
  </r>
  <r>
    <x v="0"/>
  </r>
  <r>
    <x v="1"/>
  </r>
  <r>
    <x v="0"/>
  </r>
  <r>
    <x v="1"/>
  </r>
  <r>
    <x v="0"/>
  </r>
  <r>
    <x v="0"/>
  </r>
  <r>
    <x v="0"/>
  </r>
  <r>
    <x v="0"/>
  </r>
  <r>
    <x v="0"/>
  </r>
  <r>
    <x v="0"/>
  </r>
  <r>
    <x v="1"/>
  </r>
  <r>
    <x v="0"/>
  </r>
  <r>
    <x v="1"/>
  </r>
  <r>
    <x v="0"/>
  </r>
  <r>
    <x v="1"/>
  </r>
  <r>
    <x v="1"/>
  </r>
  <r>
    <x v="1"/>
  </r>
  <r>
    <x v="1"/>
  </r>
  <r>
    <x v="1"/>
  </r>
  <r>
    <x v="1"/>
  </r>
  <r>
    <x v="1"/>
  </r>
  <r>
    <x v="0"/>
  </r>
  <r>
    <x v="0"/>
  </r>
  <r>
    <x v="1"/>
  </r>
  <r>
    <x v="1"/>
  </r>
  <r>
    <x v="1"/>
  </r>
  <r>
    <x v="0"/>
  </r>
  <r>
    <x v="1"/>
  </r>
  <r>
    <x v="1"/>
  </r>
  <r>
    <x v="1"/>
  </r>
  <r>
    <x v="1"/>
  </r>
  <r>
    <x v="1"/>
  </r>
  <r>
    <x v="0"/>
  </r>
  <r>
    <x v="0"/>
  </r>
  <r>
    <x v="0"/>
  </r>
  <r>
    <x v="1"/>
  </r>
  <r>
    <x v="1"/>
  </r>
  <r>
    <x v="1"/>
  </r>
  <r>
    <x v="0"/>
  </r>
  <r>
    <x v="0"/>
  </r>
  <r>
    <x v="0"/>
  </r>
  <r>
    <x v="0"/>
  </r>
  <r>
    <x v="1"/>
  </r>
  <r>
    <x v="0"/>
  </r>
  <r>
    <x v="0"/>
  </r>
  <r>
    <x v="1"/>
  </r>
  <r>
    <x v="1"/>
  </r>
  <r>
    <x v="1"/>
  </r>
  <r>
    <x v="0"/>
  </r>
  <r>
    <x v="0"/>
  </r>
  <r>
    <x v="1"/>
  </r>
  <r>
    <x v="1"/>
  </r>
  <r>
    <x v="1"/>
  </r>
  <r>
    <x v="0"/>
  </r>
  <r>
    <x v="0"/>
  </r>
  <r>
    <x v="0"/>
  </r>
  <r>
    <x v="1"/>
  </r>
  <r>
    <x v="1"/>
  </r>
  <r>
    <x v="1"/>
  </r>
  <r>
    <x v="0"/>
  </r>
  <r>
    <x v="1"/>
  </r>
  <r>
    <x v="1"/>
  </r>
  <r>
    <x v="0"/>
  </r>
  <r>
    <x v="0"/>
  </r>
  <r>
    <x v="0"/>
  </r>
  <r>
    <x v="0"/>
  </r>
  <r>
    <x v="0"/>
  </r>
  <r>
    <x v="0"/>
  </r>
  <r>
    <x v="1"/>
  </r>
  <r>
    <x v="0"/>
  </r>
  <r>
    <x v="0"/>
  </r>
  <r>
    <x v="1"/>
  </r>
  <r>
    <x v="0"/>
  </r>
  <r>
    <x v="1"/>
  </r>
  <r>
    <x v="0"/>
  </r>
  <r>
    <x v="1"/>
  </r>
  <r>
    <x v="1"/>
  </r>
  <r>
    <x v="1"/>
  </r>
  <r>
    <x v="0"/>
  </r>
  <r>
    <x v="0"/>
  </r>
  <r>
    <x v="1"/>
  </r>
  <r>
    <x v="0"/>
  </r>
  <r>
    <x v="0"/>
  </r>
  <r>
    <x v="1"/>
  </r>
  <r>
    <x v="0"/>
  </r>
  <r>
    <x v="1"/>
  </r>
  <r>
    <x v="1"/>
  </r>
  <r>
    <x v="0"/>
  </r>
  <r>
    <x v="0"/>
  </r>
  <r>
    <x v="1"/>
  </r>
  <r>
    <x v="0"/>
  </r>
  <r>
    <x v="0"/>
  </r>
  <r>
    <x v="1"/>
  </r>
  <r>
    <x v="1"/>
  </r>
  <r>
    <x v="1"/>
  </r>
  <r>
    <x v="1"/>
  </r>
  <r>
    <x v="0"/>
  </r>
  <r>
    <x v="1"/>
  </r>
  <r>
    <x v="1"/>
  </r>
  <r>
    <x v="1"/>
  </r>
  <r>
    <x v="1"/>
  </r>
  <r>
    <x v="1"/>
  </r>
  <r>
    <x v="1"/>
  </r>
  <r>
    <x v="1"/>
  </r>
  <r>
    <x v="1"/>
  </r>
  <r>
    <x v="1"/>
  </r>
  <r>
    <x v="1"/>
  </r>
  <r>
    <x v="1"/>
  </r>
  <r>
    <x v="0"/>
  </r>
  <r>
    <x v="0"/>
  </r>
  <r>
    <x v="1"/>
  </r>
  <r>
    <x v="1"/>
  </r>
  <r>
    <x v="0"/>
  </r>
  <r>
    <x v="0"/>
  </r>
  <r>
    <x v="1"/>
  </r>
  <r>
    <x v="1"/>
  </r>
  <r>
    <x v="1"/>
  </r>
  <r>
    <x v="0"/>
  </r>
  <r>
    <x v="0"/>
  </r>
  <r>
    <x v="1"/>
  </r>
  <r>
    <x v="1"/>
  </r>
  <r>
    <x v="0"/>
  </r>
  <r>
    <x v="1"/>
  </r>
  <r>
    <x v="0"/>
  </r>
  <r>
    <x v="0"/>
  </r>
  <r>
    <x v="1"/>
  </r>
  <r>
    <x v="1"/>
  </r>
  <r>
    <x v="0"/>
  </r>
  <r>
    <x v="1"/>
  </r>
  <r>
    <x v="1"/>
  </r>
  <r>
    <x v="1"/>
  </r>
  <r>
    <x v="0"/>
  </r>
  <r>
    <x v="1"/>
  </r>
  <r>
    <x v="0"/>
  </r>
  <r>
    <x v="0"/>
  </r>
  <r>
    <x v="0"/>
  </r>
  <r>
    <x v="1"/>
  </r>
  <r>
    <x v="1"/>
  </r>
  <r>
    <x v="1"/>
  </r>
  <r>
    <x v="1"/>
  </r>
  <r>
    <x v="0"/>
  </r>
  <r>
    <x v="0"/>
  </r>
  <r>
    <x v="1"/>
  </r>
  <r>
    <x v="1"/>
  </r>
  <r>
    <x v="0"/>
  </r>
  <r>
    <x v="0"/>
  </r>
  <r>
    <x v="0"/>
  </r>
  <r>
    <x v="1"/>
  </r>
  <r>
    <x v="0"/>
  </r>
  <r>
    <x v="1"/>
  </r>
  <r>
    <x v="1"/>
  </r>
  <r>
    <x v="0"/>
  </r>
  <r>
    <x v="1"/>
  </r>
  <r>
    <x v="0"/>
  </r>
  <r>
    <x v="1"/>
  </r>
  <r>
    <x v="1"/>
  </r>
  <r>
    <x v="0"/>
  </r>
  <r>
    <x v="0"/>
  </r>
  <r>
    <x v="1"/>
  </r>
  <r>
    <x v="1"/>
  </r>
  <r>
    <x v="1"/>
  </r>
  <r>
    <x v="1"/>
  </r>
  <r>
    <x v="0"/>
  </r>
  <r>
    <x v="1"/>
  </r>
  <r>
    <x v="1"/>
  </r>
  <r>
    <x v="0"/>
  </r>
  <r>
    <x v="0"/>
  </r>
  <r>
    <x v="1"/>
  </r>
  <r>
    <x v="1"/>
  </r>
  <r>
    <x v="0"/>
  </r>
  <r>
    <x v="1"/>
  </r>
  <r>
    <x v="1"/>
  </r>
  <r>
    <x v="1"/>
  </r>
  <r>
    <x v="0"/>
  </r>
  <r>
    <x v="1"/>
  </r>
  <r>
    <x v="1"/>
  </r>
  <r>
    <x v="0"/>
  </r>
  <r>
    <x v="0"/>
  </r>
  <r>
    <x v="1"/>
  </r>
  <r>
    <x v="0"/>
  </r>
  <r>
    <x v="1"/>
  </r>
  <r>
    <x v="1"/>
  </r>
  <r>
    <x v="1"/>
  </r>
  <r>
    <x v="1"/>
  </r>
  <r>
    <x v="0"/>
  </r>
  <r>
    <x v="1"/>
  </r>
  <r>
    <x v="1"/>
  </r>
  <r>
    <x v="0"/>
  </r>
  <r>
    <x v="1"/>
  </r>
  <r>
    <x v="1"/>
  </r>
  <r>
    <x v="1"/>
  </r>
  <r>
    <x v="0"/>
  </r>
  <r>
    <x v="1"/>
  </r>
  <r>
    <x v="0"/>
  </r>
  <r>
    <x v="0"/>
  </r>
  <r>
    <x v="0"/>
  </r>
  <r>
    <x v="1"/>
  </r>
  <r>
    <x v="1"/>
  </r>
  <r>
    <x v="1"/>
  </r>
  <r>
    <x v="1"/>
  </r>
  <r>
    <x v="1"/>
  </r>
  <r>
    <x v="1"/>
  </r>
  <r>
    <x v="0"/>
  </r>
  <r>
    <x v="1"/>
  </r>
  <r>
    <x v="0"/>
  </r>
  <r>
    <x v="0"/>
  </r>
  <r>
    <x v="1"/>
  </r>
  <r>
    <x v="1"/>
  </r>
  <r>
    <x v="0"/>
  </r>
  <r>
    <x v="1"/>
  </r>
  <r>
    <x v="0"/>
  </r>
  <r>
    <x v="0"/>
  </r>
  <r>
    <x v="0"/>
  </r>
  <r>
    <x v="1"/>
  </r>
  <r>
    <x v="0"/>
  </r>
  <r>
    <x v="1"/>
  </r>
  <r>
    <x v="1"/>
  </r>
  <r>
    <x v="1"/>
  </r>
  <r>
    <x v="0"/>
  </r>
  <r>
    <x v="1"/>
  </r>
  <r>
    <x v="0"/>
  </r>
  <r>
    <x v="1"/>
  </r>
  <r>
    <x v="0"/>
  </r>
  <r>
    <x v="1"/>
  </r>
  <r>
    <x v="1"/>
  </r>
  <r>
    <x v="1"/>
  </r>
  <r>
    <x v="0"/>
  </r>
  <r>
    <x v="0"/>
  </r>
  <r>
    <x v="1"/>
  </r>
  <r>
    <x v="0"/>
  </r>
  <r>
    <x v="0"/>
  </r>
  <r>
    <x v="0"/>
  </r>
  <r>
    <x v="1"/>
  </r>
  <r>
    <x v="0"/>
  </r>
  <r>
    <x v="1"/>
  </r>
  <r>
    <x v="0"/>
  </r>
  <r>
    <x v="1"/>
  </r>
  <r>
    <x v="1"/>
  </r>
  <r>
    <x v="1"/>
  </r>
  <r>
    <x v="0"/>
  </r>
  <r>
    <x v="1"/>
  </r>
  <r>
    <x v="0"/>
  </r>
  <r>
    <x v="0"/>
  </r>
  <r>
    <x v="1"/>
  </r>
  <r>
    <x v="0"/>
  </r>
  <r>
    <x v="1"/>
  </r>
  <r>
    <x v="1"/>
  </r>
  <r>
    <x v="0"/>
  </r>
  <r>
    <x v="1"/>
  </r>
  <r>
    <x v="1"/>
  </r>
  <r>
    <x v="0"/>
  </r>
  <r>
    <x v="0"/>
  </r>
  <r>
    <x v="0"/>
  </r>
  <r>
    <x v="1"/>
  </r>
  <r>
    <x v="0"/>
  </r>
  <r>
    <x v="0"/>
  </r>
  <r>
    <x v="1"/>
  </r>
  <r>
    <x v="1"/>
  </r>
  <r>
    <x v="0"/>
  </r>
  <r>
    <x v="1"/>
  </r>
  <r>
    <x v="0"/>
  </r>
  <r>
    <x v="1"/>
  </r>
  <r>
    <x v="1"/>
  </r>
  <r>
    <x v="1"/>
  </r>
  <r>
    <x v="1"/>
  </r>
  <r>
    <x v="0"/>
  </r>
  <r>
    <x v="1"/>
  </r>
  <r>
    <x v="0"/>
  </r>
  <r>
    <x v="1"/>
  </r>
  <r>
    <x v="1"/>
  </r>
  <r>
    <x v="0"/>
  </r>
  <r>
    <x v="1"/>
  </r>
  <r>
    <x v="1"/>
  </r>
  <r>
    <x v="0"/>
  </r>
  <r>
    <x v="0"/>
  </r>
  <r>
    <x v="0"/>
  </r>
  <r>
    <x v="0"/>
  </r>
  <r>
    <x v="0"/>
  </r>
  <r>
    <x v="1"/>
  </r>
  <r>
    <x v="1"/>
  </r>
  <r>
    <x v="1"/>
  </r>
  <r>
    <x v="1"/>
  </r>
  <r>
    <x v="0"/>
  </r>
  <r>
    <x v="1"/>
  </r>
  <r>
    <x v="0"/>
  </r>
  <r>
    <x v="1"/>
  </r>
  <r>
    <x v="0"/>
  </r>
  <r>
    <x v="0"/>
  </r>
  <r>
    <x v="1"/>
  </r>
  <r>
    <x v="0"/>
  </r>
  <r>
    <x v="0"/>
  </r>
  <r>
    <x v="0"/>
  </r>
  <r>
    <x v="0"/>
  </r>
  <r>
    <x v="0"/>
  </r>
  <r>
    <x v="1"/>
  </r>
  <r>
    <x v="0"/>
  </r>
  <r>
    <x v="1"/>
  </r>
  <r>
    <x v="1"/>
  </r>
  <r>
    <x v="0"/>
  </r>
  <r>
    <x v="0"/>
  </r>
  <r>
    <x v="1"/>
  </r>
  <r>
    <x v="1"/>
  </r>
  <r>
    <x v="0"/>
  </r>
  <r>
    <x v="0"/>
  </r>
  <r>
    <x v="1"/>
  </r>
  <r>
    <x v="1"/>
  </r>
  <r>
    <x v="1"/>
  </r>
  <r>
    <x v="1"/>
  </r>
  <r>
    <x v="1"/>
  </r>
  <r>
    <x v="1"/>
  </r>
  <r>
    <x v="0"/>
  </r>
  <r>
    <x v="1"/>
  </r>
  <r>
    <x v="1"/>
  </r>
  <r>
    <x v="0"/>
  </r>
  <r>
    <x v="1"/>
  </r>
  <r>
    <x v="1"/>
  </r>
  <r>
    <x v="1"/>
  </r>
  <r>
    <x v="1"/>
  </r>
  <r>
    <x v="1"/>
  </r>
  <r>
    <x v="0"/>
  </r>
  <r>
    <x v="0"/>
  </r>
  <r>
    <x v="0"/>
  </r>
  <r>
    <x v="1"/>
  </r>
  <r>
    <x v="1"/>
  </r>
  <r>
    <x v="1"/>
  </r>
  <r>
    <x v="0"/>
  </r>
  <r>
    <x v="1"/>
  </r>
  <r>
    <x v="1"/>
  </r>
  <r>
    <x v="0"/>
  </r>
  <r>
    <x v="1"/>
  </r>
  <r>
    <x v="1"/>
  </r>
  <r>
    <x v="0"/>
  </r>
  <r>
    <x v="1"/>
  </r>
  <r>
    <x v="0"/>
  </r>
  <r>
    <x v="0"/>
  </r>
  <r>
    <x v="1"/>
  </r>
  <r>
    <x v="0"/>
  </r>
  <r>
    <x v="1"/>
  </r>
  <r>
    <x v="1"/>
  </r>
  <r>
    <x v="1"/>
  </r>
  <r>
    <x v="1"/>
  </r>
  <r>
    <x v="1"/>
  </r>
  <r>
    <x v="0"/>
  </r>
  <r>
    <x v="1"/>
  </r>
  <r>
    <x v="1"/>
  </r>
  <r>
    <x v="0"/>
  </r>
  <r>
    <x v="1"/>
  </r>
  <r>
    <x v="0"/>
  </r>
  <r>
    <x v="0"/>
  </r>
  <r>
    <x v="0"/>
  </r>
  <r>
    <x v="1"/>
  </r>
  <r>
    <x v="1"/>
  </r>
  <r>
    <x v="1"/>
  </r>
  <r>
    <x v="1"/>
  </r>
  <r>
    <x v="1"/>
  </r>
  <r>
    <x v="1"/>
  </r>
  <r>
    <x v="1"/>
  </r>
  <r>
    <x v="1"/>
  </r>
  <r>
    <x v="1"/>
  </r>
  <r>
    <x v="0"/>
  </r>
  <r>
    <x v="1"/>
  </r>
  <r>
    <x v="1"/>
  </r>
  <r>
    <x v="1"/>
  </r>
  <r>
    <x v="0"/>
  </r>
  <r>
    <x v="0"/>
  </r>
  <r>
    <x v="1"/>
  </r>
  <r>
    <x v="1"/>
  </r>
  <r>
    <x v="0"/>
  </r>
  <r>
    <x v="1"/>
  </r>
  <r>
    <x v="1"/>
  </r>
  <r>
    <x v="1"/>
  </r>
  <r>
    <x v="1"/>
  </r>
  <r>
    <x v="0"/>
  </r>
  <r>
    <x v="0"/>
  </r>
  <r>
    <x v="1"/>
  </r>
  <r>
    <x v="0"/>
  </r>
  <r>
    <x v="1"/>
  </r>
  <r>
    <x v="1"/>
  </r>
  <r>
    <x v="0"/>
  </r>
  <r>
    <x v="0"/>
  </r>
  <r>
    <x v="1"/>
  </r>
  <r>
    <x v="1"/>
  </r>
  <r>
    <x v="1"/>
  </r>
  <r>
    <x v="1"/>
  </r>
  <r>
    <x v="0"/>
  </r>
  <r>
    <x v="0"/>
  </r>
  <r>
    <x v="1"/>
  </r>
  <r>
    <x v="1"/>
  </r>
  <r>
    <x v="0"/>
  </r>
  <r>
    <x v="1"/>
  </r>
  <r>
    <x v="0"/>
  </r>
  <r>
    <x v="1"/>
  </r>
  <r>
    <x v="1"/>
  </r>
  <r>
    <x v="1"/>
  </r>
  <r>
    <x v="1"/>
  </r>
  <r>
    <x v="1"/>
  </r>
  <r>
    <x v="0"/>
  </r>
  <r>
    <x v="0"/>
  </r>
  <r>
    <x v="1"/>
  </r>
  <r>
    <x v="0"/>
  </r>
  <r>
    <x v="1"/>
  </r>
  <r>
    <x v="1"/>
  </r>
  <r>
    <x v="0"/>
  </r>
  <r>
    <x v="0"/>
  </r>
  <r>
    <x v="1"/>
  </r>
  <r>
    <x v="1"/>
  </r>
  <r>
    <x v="1"/>
  </r>
  <r>
    <x v="0"/>
  </r>
  <r>
    <x v="1"/>
  </r>
  <r>
    <x v="0"/>
  </r>
  <r>
    <x v="0"/>
  </r>
  <r>
    <x v="1"/>
  </r>
  <r>
    <x v="1"/>
  </r>
  <r>
    <x v="0"/>
  </r>
  <r>
    <x v="0"/>
  </r>
  <r>
    <x v="0"/>
  </r>
  <r>
    <x v="1"/>
  </r>
  <r>
    <x v="1"/>
  </r>
  <r>
    <x v="1"/>
  </r>
  <r>
    <x v="1"/>
  </r>
  <r>
    <x v="1"/>
  </r>
  <r>
    <x v="0"/>
  </r>
  <r>
    <x v="1"/>
  </r>
  <r>
    <x v="0"/>
  </r>
  <r>
    <x v="0"/>
  </r>
  <r>
    <x v="1"/>
  </r>
  <r>
    <x v="1"/>
  </r>
  <r>
    <x v="1"/>
  </r>
  <r>
    <x v="1"/>
  </r>
  <r>
    <x v="0"/>
  </r>
  <r>
    <x v="1"/>
  </r>
  <r>
    <x v="0"/>
  </r>
  <r>
    <x v="0"/>
  </r>
  <r>
    <x v="1"/>
  </r>
  <r>
    <x v="0"/>
  </r>
  <r>
    <x v="1"/>
  </r>
  <r>
    <x v="1"/>
  </r>
  <r>
    <x v="1"/>
  </r>
  <r>
    <x v="1"/>
  </r>
  <r>
    <x v="0"/>
  </r>
  <r>
    <x v="0"/>
  </r>
  <r>
    <x v="1"/>
  </r>
  <r>
    <x v="0"/>
  </r>
  <r>
    <x v="0"/>
  </r>
  <r>
    <x v="1"/>
  </r>
  <r>
    <x v="0"/>
  </r>
  <r>
    <x v="0"/>
  </r>
  <r>
    <x v="0"/>
  </r>
  <r>
    <x v="0"/>
  </r>
  <r>
    <x v="0"/>
  </r>
  <r>
    <x v="1"/>
  </r>
  <r>
    <x v="0"/>
  </r>
  <r>
    <x v="1"/>
  </r>
  <r>
    <x v="0"/>
  </r>
  <r>
    <x v="1"/>
  </r>
  <r>
    <x v="1"/>
  </r>
  <r>
    <x v="1"/>
  </r>
  <r>
    <x v="1"/>
  </r>
  <r>
    <x v="1"/>
  </r>
  <r>
    <x v="0"/>
  </r>
  <r>
    <x v="1"/>
  </r>
  <r>
    <x v="0"/>
  </r>
  <r>
    <x v="0"/>
  </r>
  <r>
    <x v="1"/>
  </r>
  <r>
    <x v="1"/>
  </r>
  <r>
    <x v="1"/>
  </r>
  <r>
    <x v="0"/>
  </r>
  <r>
    <x v="1"/>
  </r>
  <r>
    <x v="0"/>
  </r>
  <r>
    <x v="1"/>
  </r>
  <r>
    <x v="1"/>
  </r>
  <r>
    <x v="0"/>
  </r>
  <r>
    <x v="0"/>
  </r>
  <r>
    <x v="1"/>
  </r>
  <r>
    <x v="1"/>
  </r>
  <r>
    <x v="0"/>
  </r>
  <r>
    <x v="1"/>
  </r>
  <r>
    <x v="0"/>
  </r>
  <r>
    <x v="0"/>
  </r>
  <r>
    <x v="0"/>
  </r>
  <r>
    <x v="0"/>
  </r>
  <r>
    <x v="1"/>
  </r>
  <r>
    <x v="1"/>
  </r>
  <r>
    <x v="0"/>
  </r>
  <r>
    <x v="0"/>
  </r>
  <r>
    <x v="1"/>
  </r>
  <r>
    <x v="0"/>
  </r>
  <r>
    <x v="0"/>
  </r>
  <r>
    <x v="1"/>
  </r>
  <r>
    <x v="1"/>
  </r>
  <r>
    <x v="1"/>
  </r>
  <r>
    <x v="1"/>
  </r>
  <r>
    <x v="0"/>
  </r>
  <r>
    <x v="1"/>
  </r>
  <r>
    <x v="1"/>
  </r>
  <r>
    <x v="1"/>
  </r>
  <r>
    <x v="0"/>
  </r>
  <r>
    <x v="1"/>
  </r>
  <r>
    <x v="0"/>
  </r>
  <r>
    <x v="1"/>
  </r>
  <r>
    <x v="1"/>
  </r>
  <r>
    <x v="1"/>
  </r>
  <r>
    <x v="1"/>
  </r>
  <r>
    <x v="0"/>
  </r>
  <r>
    <x v="0"/>
  </r>
  <r>
    <x v="1"/>
  </r>
  <r>
    <x v="1"/>
  </r>
  <r>
    <x v="1"/>
  </r>
  <r>
    <x v="0"/>
  </r>
  <r>
    <x v="1"/>
  </r>
  <r>
    <x v="0"/>
  </r>
  <r>
    <x v="0"/>
  </r>
  <r>
    <x v="1"/>
  </r>
  <r>
    <x v="0"/>
  </r>
  <r>
    <x v="1"/>
  </r>
  <r>
    <x v="0"/>
  </r>
  <r>
    <x v="1"/>
  </r>
  <r>
    <x v="0"/>
  </r>
  <r>
    <x v="1"/>
  </r>
  <r>
    <x v="0"/>
  </r>
  <r>
    <x v="0"/>
  </r>
  <r>
    <x v="1"/>
  </r>
  <r>
    <x v="0"/>
  </r>
  <r>
    <x v="1"/>
  </r>
  <r>
    <x v="1"/>
  </r>
  <r>
    <x v="1"/>
  </r>
  <r>
    <x v="1"/>
  </r>
  <r>
    <x v="1"/>
  </r>
  <r>
    <x v="0"/>
  </r>
  <r>
    <x v="0"/>
  </r>
  <r>
    <x v="1"/>
  </r>
  <r>
    <x v="1"/>
  </r>
  <r>
    <x v="1"/>
  </r>
  <r>
    <x v="1"/>
  </r>
  <r>
    <x v="1"/>
  </r>
  <r>
    <x v="0"/>
  </r>
  <r>
    <x v="1"/>
  </r>
  <r>
    <x v="1"/>
  </r>
  <r>
    <x v="1"/>
  </r>
  <r>
    <x v="0"/>
  </r>
  <r>
    <x v="0"/>
  </r>
  <r>
    <x v="1"/>
  </r>
  <r>
    <x v="0"/>
  </r>
  <r>
    <x v="1"/>
  </r>
  <r>
    <x v="0"/>
  </r>
  <r>
    <x v="0"/>
  </r>
  <r>
    <x v="0"/>
  </r>
  <r>
    <x v="1"/>
  </r>
  <r>
    <x v="0"/>
  </r>
  <r>
    <x v="0"/>
  </r>
  <r>
    <x v="0"/>
  </r>
  <r>
    <x v="0"/>
  </r>
  <r>
    <x v="1"/>
  </r>
  <r>
    <x v="1"/>
  </r>
  <r>
    <x v="1"/>
  </r>
  <r>
    <x v="1"/>
  </r>
  <r>
    <x v="1"/>
  </r>
  <r>
    <x v="1"/>
  </r>
  <r>
    <x v="0"/>
  </r>
  <r>
    <x v="1"/>
  </r>
  <r>
    <x v="0"/>
  </r>
  <r>
    <x v="1"/>
  </r>
  <r>
    <x v="0"/>
  </r>
  <r>
    <x v="1"/>
  </r>
  <r>
    <x v="1"/>
  </r>
  <r>
    <x v="1"/>
  </r>
  <r>
    <x v="0"/>
  </r>
  <r>
    <x v="1"/>
  </r>
  <r>
    <x v="1"/>
  </r>
  <r>
    <x v="1"/>
  </r>
  <r>
    <x v="0"/>
  </r>
  <r>
    <x v="0"/>
  </r>
  <r>
    <x v="1"/>
  </r>
  <r>
    <x v="1"/>
  </r>
  <r>
    <x v="0"/>
  </r>
  <r>
    <x v="1"/>
  </r>
  <r>
    <x v="0"/>
  </r>
  <r>
    <x v="0"/>
  </r>
  <r>
    <x v="1"/>
  </r>
  <r>
    <x v="0"/>
  </r>
  <r>
    <x v="0"/>
  </r>
  <r>
    <x v="0"/>
  </r>
  <r>
    <x v="1"/>
  </r>
  <r>
    <x v="0"/>
  </r>
  <r>
    <x v="1"/>
  </r>
  <r>
    <x v="1"/>
  </r>
  <r>
    <x v="0"/>
  </r>
  <r>
    <x v="0"/>
  </r>
  <r>
    <x v="1"/>
  </r>
  <r>
    <x v="0"/>
  </r>
  <r>
    <x v="0"/>
  </r>
  <r>
    <x v="1"/>
  </r>
  <r>
    <x v="1"/>
  </r>
  <r>
    <x v="1"/>
  </r>
  <r>
    <x v="0"/>
  </r>
  <r>
    <x v="1"/>
  </r>
  <r>
    <x v="0"/>
  </r>
  <r>
    <x v="1"/>
  </r>
  <r>
    <x v="1"/>
  </r>
  <r>
    <x v="1"/>
  </r>
  <r>
    <x v="0"/>
  </r>
  <r>
    <x v="1"/>
  </r>
  <r>
    <x v="0"/>
  </r>
  <r>
    <x v="0"/>
  </r>
  <r>
    <x v="0"/>
  </r>
  <r>
    <x v="0"/>
  </r>
  <r>
    <x v="0"/>
  </r>
  <r>
    <x v="1"/>
  </r>
  <r>
    <x v="0"/>
  </r>
  <r>
    <x v="1"/>
  </r>
  <r>
    <x v="0"/>
  </r>
  <r>
    <x v="0"/>
  </r>
  <r>
    <x v="1"/>
  </r>
  <r>
    <x v="0"/>
  </r>
  <r>
    <x v="1"/>
  </r>
  <r>
    <x v="1"/>
  </r>
  <r>
    <x v="1"/>
  </r>
  <r>
    <x v="1"/>
  </r>
  <r>
    <x v="0"/>
  </r>
  <r>
    <x v="1"/>
  </r>
  <r>
    <x v="1"/>
  </r>
  <r>
    <x v="1"/>
  </r>
  <r>
    <x v="0"/>
  </r>
  <r>
    <x v="0"/>
  </r>
  <r>
    <x v="0"/>
  </r>
  <r>
    <x v="1"/>
  </r>
  <r>
    <x v="1"/>
  </r>
  <r>
    <x v="1"/>
  </r>
  <r>
    <x v="1"/>
  </r>
  <r>
    <x v="1"/>
  </r>
  <r>
    <x v="1"/>
  </r>
  <r>
    <x v="0"/>
  </r>
  <r>
    <x v="1"/>
  </r>
  <r>
    <x v="1"/>
  </r>
  <r>
    <x v="0"/>
  </r>
  <r>
    <x v="0"/>
  </r>
  <r>
    <x v="1"/>
  </r>
  <r>
    <x v="0"/>
  </r>
  <r>
    <x v="0"/>
  </r>
  <r>
    <x v="0"/>
  </r>
  <r>
    <x v="0"/>
  </r>
  <r>
    <x v="0"/>
  </r>
  <r>
    <x v="0"/>
  </r>
  <r>
    <x v="1"/>
  </r>
  <r>
    <x v="1"/>
  </r>
  <r>
    <x v="1"/>
  </r>
  <r>
    <x v="1"/>
  </r>
  <r>
    <x v="1"/>
  </r>
  <r>
    <x v="1"/>
  </r>
  <r>
    <x v="0"/>
  </r>
  <r>
    <x v="1"/>
  </r>
  <r>
    <x v="1"/>
  </r>
  <r>
    <x v="1"/>
  </r>
  <r>
    <x v="1"/>
  </r>
  <r>
    <x v="1"/>
  </r>
  <r>
    <x v="0"/>
  </r>
  <r>
    <x v="1"/>
  </r>
  <r>
    <x v="1"/>
  </r>
  <r>
    <x v="0"/>
  </r>
  <r>
    <x v="1"/>
  </r>
  <r>
    <x v="1"/>
  </r>
  <r>
    <x v="1"/>
  </r>
  <r>
    <x v="1"/>
  </r>
  <r>
    <x v="1"/>
  </r>
  <r>
    <x v="0"/>
  </r>
  <r>
    <x v="0"/>
  </r>
  <r>
    <x v="1"/>
  </r>
  <r>
    <x v="1"/>
  </r>
  <r>
    <x v="1"/>
  </r>
  <r>
    <x v="0"/>
  </r>
  <r>
    <x v="1"/>
  </r>
  <r>
    <x v="1"/>
  </r>
  <r>
    <x v="1"/>
  </r>
  <r>
    <x v="0"/>
  </r>
  <r>
    <x v="0"/>
  </r>
  <r>
    <x v="0"/>
  </r>
  <r>
    <x v="1"/>
  </r>
  <r>
    <x v="1"/>
  </r>
  <r>
    <x v="1"/>
  </r>
  <r>
    <x v="0"/>
  </r>
  <r>
    <x v="1"/>
  </r>
  <r>
    <x v="1"/>
  </r>
  <r>
    <x v="0"/>
  </r>
  <r>
    <x v="1"/>
  </r>
  <r>
    <x v="0"/>
  </r>
  <r>
    <x v="0"/>
  </r>
  <r>
    <x v="0"/>
  </r>
  <r>
    <x v="0"/>
  </r>
  <r>
    <x v="1"/>
  </r>
  <r>
    <x v="0"/>
  </r>
  <r>
    <x v="0"/>
  </r>
  <r>
    <x v="1"/>
  </r>
  <r>
    <x v="0"/>
  </r>
  <r>
    <x v="1"/>
  </r>
  <r>
    <x v="0"/>
  </r>
  <r>
    <x v="1"/>
  </r>
  <r>
    <x v="0"/>
  </r>
  <r>
    <x v="1"/>
  </r>
  <r>
    <x v="0"/>
  </r>
  <r>
    <x v="0"/>
  </r>
  <r>
    <x v="0"/>
  </r>
  <r>
    <x v="1"/>
  </r>
  <r>
    <x v="0"/>
  </r>
  <r>
    <x v="0"/>
  </r>
  <r>
    <x v="1"/>
  </r>
  <r>
    <x v="1"/>
  </r>
  <r>
    <x v="0"/>
  </r>
  <r>
    <x v="0"/>
  </r>
  <r>
    <x v="0"/>
  </r>
  <r>
    <x v="1"/>
  </r>
  <r>
    <x v="1"/>
  </r>
  <r>
    <x v="0"/>
  </r>
  <r>
    <x v="1"/>
  </r>
  <r>
    <x v="1"/>
  </r>
  <r>
    <x v="0"/>
  </r>
  <r>
    <x v="1"/>
  </r>
  <r>
    <x v="0"/>
  </r>
  <r>
    <x v="0"/>
  </r>
  <r>
    <x v="0"/>
  </r>
  <r>
    <x v="0"/>
  </r>
  <r>
    <x v="1"/>
  </r>
  <r>
    <x v="0"/>
  </r>
  <r>
    <x v="1"/>
  </r>
  <r>
    <x v="1"/>
  </r>
  <r>
    <x v="1"/>
  </r>
  <r>
    <x v="1"/>
  </r>
  <r>
    <x v="1"/>
  </r>
  <r>
    <x v="1"/>
  </r>
</pivotCacheRecords>
</file>

<file path=xl/pivotCache/pivotCacheRecords3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1"/>
  </r>
  <r>
    <x v="0"/>
  </r>
  <r>
    <x v="0"/>
  </r>
  <r>
    <x v="0"/>
  </r>
  <r>
    <x v="1"/>
  </r>
  <r>
    <x v="1"/>
  </r>
  <r>
    <x v="1"/>
  </r>
  <r>
    <x v="1"/>
  </r>
  <r>
    <x v="1"/>
  </r>
  <r>
    <x v="1"/>
  </r>
  <r>
    <x v="0"/>
  </r>
  <r>
    <x v="1"/>
  </r>
  <r>
    <x v="0"/>
  </r>
  <r>
    <x v="1"/>
  </r>
  <r>
    <x v="0"/>
  </r>
  <r>
    <x v="1"/>
  </r>
  <r>
    <x v="0"/>
  </r>
  <r>
    <x v="1"/>
  </r>
  <r>
    <x v="1"/>
  </r>
  <r>
    <x v="1"/>
  </r>
  <r>
    <x v="0"/>
  </r>
  <r>
    <x v="0"/>
  </r>
  <r>
    <x v="1"/>
  </r>
  <r>
    <x v="1"/>
  </r>
  <r>
    <x v="0"/>
  </r>
  <r>
    <x v="0"/>
  </r>
  <r>
    <x v="1"/>
  </r>
  <r>
    <x v="1"/>
  </r>
  <r>
    <x v="1"/>
  </r>
  <r>
    <x v="1"/>
  </r>
  <r>
    <x v="0"/>
  </r>
  <r>
    <x v="0"/>
  </r>
  <r>
    <x v="2"/>
  </r>
  <r>
    <x v="2"/>
  </r>
  <r>
    <x v="1"/>
  </r>
  <r>
    <x v="1"/>
  </r>
  <r>
    <x v="1"/>
  </r>
  <r>
    <x v="0"/>
  </r>
  <r>
    <x v="1"/>
  </r>
  <r>
    <x v="1"/>
  </r>
  <r>
    <x v="0"/>
  </r>
  <r>
    <x v="0"/>
  </r>
  <r>
    <x v="1"/>
  </r>
  <r>
    <x v="0"/>
  </r>
  <r>
    <x v="1"/>
  </r>
  <r>
    <x v="1"/>
  </r>
  <r>
    <x v="1"/>
  </r>
  <r>
    <x v="0"/>
  </r>
  <r>
    <x v="1"/>
  </r>
  <r>
    <x v="1"/>
  </r>
  <r>
    <x v="1"/>
  </r>
  <r>
    <x v="0"/>
  </r>
  <r>
    <x v="1"/>
  </r>
  <r>
    <x v="1"/>
  </r>
  <r>
    <x v="1"/>
  </r>
  <r>
    <x v="1"/>
  </r>
  <r>
    <x v="1"/>
  </r>
  <r>
    <x v="1"/>
  </r>
  <r>
    <x v="1"/>
  </r>
  <r>
    <x v="0"/>
  </r>
  <r>
    <x v="1"/>
  </r>
  <r>
    <x v="1"/>
  </r>
  <r>
    <x v="0"/>
  </r>
  <r>
    <x v="1"/>
  </r>
  <r>
    <x v="1"/>
  </r>
  <r>
    <x v="1"/>
  </r>
  <r>
    <x v="0"/>
  </r>
  <r>
    <x v="2"/>
  </r>
  <r>
    <x v="1"/>
  </r>
  <r>
    <x v="1"/>
  </r>
  <r>
    <x v="0"/>
  </r>
  <r>
    <x v="1"/>
  </r>
  <r>
    <x v="1"/>
  </r>
  <r>
    <x v="0"/>
  </r>
  <r>
    <x v="1"/>
  </r>
  <r>
    <x v="0"/>
  </r>
  <r>
    <x v="1"/>
  </r>
  <r>
    <x v="1"/>
  </r>
  <r>
    <x v="1"/>
  </r>
  <r>
    <x v="0"/>
  </r>
  <r>
    <x v="0"/>
  </r>
  <r>
    <x v="1"/>
  </r>
  <r>
    <x v="1"/>
  </r>
  <r>
    <x v="1"/>
  </r>
  <r>
    <x v="1"/>
  </r>
  <r>
    <x v="1"/>
  </r>
  <r>
    <x v="1"/>
  </r>
  <r>
    <x v="1"/>
  </r>
  <r>
    <x v="0"/>
  </r>
  <r>
    <x v="1"/>
  </r>
  <r>
    <x v="1"/>
  </r>
  <r>
    <x v="1"/>
  </r>
  <r>
    <x v="0"/>
  </r>
  <r>
    <x v="1"/>
  </r>
  <r>
    <x v="1"/>
  </r>
  <r>
    <x v="1"/>
  </r>
  <r>
    <x v="1"/>
  </r>
  <r>
    <x v="0"/>
  </r>
  <r>
    <x v="1"/>
  </r>
  <r>
    <x v="0"/>
  </r>
  <r>
    <x v="1"/>
  </r>
  <r>
    <x v="1"/>
  </r>
  <r>
    <x v="1"/>
  </r>
  <r>
    <x v="1"/>
  </r>
  <r>
    <x v="1"/>
  </r>
  <r>
    <x v="1"/>
  </r>
  <r>
    <x v="0"/>
  </r>
  <r>
    <x v="1"/>
  </r>
  <r>
    <x v="0"/>
  </r>
  <r>
    <x v="0"/>
  </r>
  <r>
    <x v="1"/>
  </r>
  <r>
    <x v="0"/>
  </r>
  <r>
    <x v="1"/>
  </r>
  <r>
    <x v="1"/>
  </r>
  <r>
    <x v="1"/>
  </r>
  <r>
    <x v="0"/>
  </r>
  <r>
    <x v="1"/>
  </r>
  <r>
    <x v="1"/>
  </r>
  <r>
    <x v="0"/>
  </r>
  <r>
    <x v="1"/>
  </r>
  <r>
    <x v="0"/>
  </r>
  <r>
    <x v="1"/>
  </r>
  <r>
    <x v="1"/>
  </r>
  <r>
    <x v="2"/>
  </r>
  <r>
    <x v="1"/>
  </r>
  <r>
    <x v="1"/>
  </r>
  <r>
    <x v="1"/>
  </r>
  <r>
    <x v="0"/>
  </r>
  <r>
    <x v="1"/>
  </r>
  <r>
    <x v="1"/>
  </r>
  <r>
    <x v="0"/>
  </r>
  <r>
    <x v="1"/>
  </r>
  <r>
    <x v="1"/>
  </r>
  <r>
    <x v="1"/>
  </r>
  <r>
    <x v="1"/>
  </r>
  <r>
    <x v="0"/>
  </r>
  <r>
    <x v="1"/>
  </r>
  <r>
    <x v="1"/>
  </r>
  <r>
    <x v="1"/>
  </r>
  <r>
    <x v="0"/>
  </r>
  <r>
    <x v="0"/>
  </r>
  <r>
    <x v="2"/>
  </r>
  <r>
    <x v="0"/>
  </r>
  <r>
    <x v="0"/>
  </r>
  <r>
    <x v="1"/>
  </r>
  <r>
    <x v="1"/>
  </r>
  <r>
    <x v="1"/>
  </r>
  <r>
    <x v="1"/>
  </r>
  <r>
    <x v="1"/>
  </r>
  <r>
    <x v="1"/>
  </r>
  <r>
    <x v="0"/>
  </r>
  <r>
    <x v="1"/>
  </r>
  <r>
    <x v="1"/>
  </r>
  <r>
    <x v="1"/>
  </r>
  <r>
    <x v="1"/>
  </r>
  <r>
    <x v="1"/>
  </r>
  <r>
    <x v="0"/>
  </r>
  <r>
    <x v="1"/>
  </r>
  <r>
    <x v="1"/>
  </r>
  <r>
    <x v="0"/>
  </r>
  <r>
    <x v="1"/>
  </r>
  <r>
    <x v="1"/>
  </r>
  <r>
    <x v="1"/>
  </r>
  <r>
    <x v="0"/>
  </r>
  <r>
    <x v="1"/>
  </r>
  <r>
    <x v="1"/>
  </r>
  <r>
    <x v="0"/>
  </r>
  <r>
    <x v="1"/>
  </r>
  <r>
    <x v="1"/>
  </r>
  <r>
    <x v="0"/>
  </r>
  <r>
    <x v="1"/>
  </r>
  <r>
    <x v="1"/>
  </r>
  <r>
    <x v="1"/>
  </r>
  <r>
    <x v="0"/>
  </r>
  <r>
    <x v="1"/>
  </r>
  <r>
    <x v="1"/>
  </r>
  <r>
    <x v="1"/>
  </r>
  <r>
    <x v="2"/>
  </r>
  <r>
    <x v="0"/>
  </r>
  <r>
    <x v="1"/>
  </r>
  <r>
    <x v="1"/>
  </r>
  <r>
    <x v="2"/>
  </r>
  <r>
    <x v="1"/>
  </r>
  <r>
    <x v="1"/>
  </r>
  <r>
    <x v="1"/>
  </r>
  <r>
    <x v="1"/>
  </r>
  <r>
    <x v="1"/>
  </r>
  <r>
    <x v="1"/>
  </r>
  <r>
    <x v="1"/>
  </r>
  <r>
    <x v="1"/>
  </r>
  <r>
    <x v="1"/>
  </r>
  <r>
    <x v="1"/>
  </r>
  <r>
    <x v="1"/>
  </r>
  <r>
    <x v="2"/>
  </r>
  <r>
    <x v="1"/>
  </r>
  <r>
    <x v="1"/>
  </r>
  <r>
    <x v="0"/>
  </r>
  <r>
    <x v="1"/>
  </r>
  <r>
    <x v="1"/>
  </r>
  <r>
    <x v="1"/>
  </r>
  <r>
    <x v="1"/>
  </r>
  <r>
    <x v="0"/>
  </r>
  <r>
    <x v="0"/>
  </r>
  <r>
    <x v="1"/>
  </r>
  <r>
    <x v="1"/>
  </r>
  <r>
    <x v="1"/>
  </r>
  <r>
    <x v="1"/>
  </r>
  <r>
    <x v="1"/>
  </r>
  <r>
    <x v="1"/>
  </r>
  <r>
    <x v="1"/>
  </r>
  <r>
    <x v="0"/>
  </r>
  <r>
    <x v="1"/>
  </r>
  <r>
    <x v="1"/>
  </r>
  <r>
    <x v="1"/>
  </r>
  <r>
    <x v="1"/>
  </r>
  <r>
    <x v="0"/>
  </r>
  <r>
    <x v="1"/>
  </r>
  <r>
    <x v="1"/>
  </r>
  <r>
    <x v="1"/>
  </r>
  <r>
    <x v="0"/>
  </r>
  <r>
    <x v="1"/>
  </r>
  <r>
    <x v="0"/>
  </r>
  <r>
    <x v="1"/>
  </r>
  <r>
    <x v="1"/>
  </r>
  <r>
    <x v="1"/>
  </r>
  <r>
    <x v="1"/>
  </r>
  <r>
    <x v="0"/>
  </r>
  <r>
    <x v="0"/>
  </r>
  <r>
    <x v="1"/>
  </r>
  <r>
    <x v="1"/>
  </r>
  <r>
    <x v="1"/>
  </r>
  <r>
    <x v="1"/>
  </r>
  <r>
    <x v="0"/>
  </r>
  <r>
    <x v="1"/>
  </r>
  <r>
    <x v="1"/>
  </r>
  <r>
    <x v="1"/>
  </r>
  <r>
    <x v="1"/>
  </r>
  <r>
    <x v="1"/>
  </r>
  <r>
    <x v="1"/>
  </r>
  <r>
    <x v="1"/>
  </r>
  <r>
    <x v="1"/>
  </r>
  <r>
    <x v="1"/>
  </r>
  <r>
    <x v="2"/>
  </r>
  <r>
    <x v="1"/>
  </r>
  <r>
    <x v="1"/>
  </r>
  <r>
    <x v="0"/>
  </r>
  <r>
    <x v="1"/>
  </r>
  <r>
    <x v="1"/>
  </r>
  <r>
    <x v="0"/>
  </r>
  <r>
    <x v="1"/>
  </r>
  <r>
    <x v="1"/>
  </r>
  <r>
    <x v="0"/>
  </r>
  <r>
    <x v="1"/>
  </r>
  <r>
    <x v="1"/>
  </r>
  <r>
    <x v="1"/>
  </r>
  <r>
    <x v="1"/>
  </r>
  <r>
    <x v="1"/>
  </r>
  <r>
    <x v="1"/>
  </r>
  <r>
    <x v="1"/>
  </r>
  <r>
    <x v="0"/>
  </r>
  <r>
    <x v="0"/>
  </r>
  <r>
    <x v="0"/>
  </r>
  <r>
    <x v="1"/>
  </r>
  <r>
    <x v="1"/>
  </r>
  <r>
    <x v="1"/>
  </r>
  <r>
    <x v="1"/>
  </r>
  <r>
    <x v="0"/>
  </r>
  <r>
    <x v="1"/>
  </r>
  <r>
    <x v="1"/>
  </r>
  <r>
    <x v="0"/>
  </r>
  <r>
    <x v="1"/>
  </r>
  <r>
    <x v="0"/>
  </r>
  <r>
    <x v="1"/>
  </r>
  <r>
    <x v="1"/>
  </r>
  <r>
    <x v="1"/>
  </r>
  <r>
    <x v="1"/>
  </r>
  <r>
    <x v="1"/>
  </r>
  <r>
    <x v="1"/>
  </r>
  <r>
    <x v="0"/>
  </r>
  <r>
    <x v="1"/>
  </r>
  <r>
    <x v="0"/>
  </r>
  <r>
    <x v="0"/>
  </r>
  <r>
    <x v="0"/>
  </r>
  <r>
    <x v="1"/>
  </r>
  <r>
    <x v="0"/>
  </r>
  <r>
    <x v="1"/>
  </r>
  <r>
    <x v="2"/>
  </r>
  <r>
    <x v="1"/>
  </r>
  <r>
    <x v="0"/>
  </r>
  <r>
    <x v="1"/>
  </r>
  <r>
    <x v="1"/>
  </r>
  <r>
    <x v="1"/>
  </r>
  <r>
    <x v="0"/>
  </r>
  <r>
    <x v="2"/>
  </r>
  <r>
    <x v="1"/>
  </r>
  <r>
    <x v="1"/>
  </r>
  <r>
    <x v="1"/>
  </r>
  <r>
    <x v="1"/>
  </r>
  <r>
    <x v="1"/>
  </r>
  <r>
    <x v="1"/>
  </r>
  <r>
    <x v="0"/>
  </r>
  <r>
    <x v="1"/>
  </r>
  <r>
    <x v="1"/>
  </r>
  <r>
    <x v="1"/>
  </r>
  <r>
    <x v="0"/>
  </r>
  <r>
    <x v="2"/>
  </r>
  <r>
    <x v="0"/>
  </r>
  <r>
    <x v="2"/>
  </r>
  <r>
    <x v="0"/>
  </r>
  <r>
    <x v="1"/>
  </r>
  <r>
    <x v="1"/>
  </r>
  <r>
    <x v="1"/>
  </r>
  <r>
    <x v="1"/>
  </r>
  <r>
    <x v="1"/>
  </r>
  <r>
    <x v="1"/>
  </r>
  <r>
    <x v="1"/>
  </r>
  <r>
    <x v="1"/>
  </r>
  <r>
    <x v="0"/>
  </r>
  <r>
    <x v="1"/>
  </r>
  <r>
    <x v="0"/>
  </r>
  <r>
    <x v="1"/>
  </r>
  <r>
    <x v="1"/>
  </r>
  <r>
    <x v="1"/>
  </r>
  <r>
    <x v="1"/>
  </r>
  <r>
    <x v="1"/>
  </r>
  <r>
    <x v="0"/>
  </r>
  <r>
    <x v="1"/>
  </r>
  <r>
    <x v="1"/>
  </r>
  <r>
    <x v="1"/>
  </r>
  <r>
    <x v="1"/>
  </r>
  <r>
    <x v="1"/>
  </r>
  <r>
    <x v="1"/>
  </r>
  <r>
    <x v="0"/>
  </r>
  <r>
    <x v="1"/>
  </r>
  <r>
    <x v="1"/>
  </r>
  <r>
    <x v="1"/>
  </r>
  <r>
    <x v="1"/>
  </r>
  <r>
    <x v="1"/>
  </r>
  <r>
    <x v="1"/>
  </r>
  <r>
    <x v="0"/>
  </r>
  <r>
    <x v="0"/>
  </r>
  <r>
    <x v="0"/>
  </r>
  <r>
    <x v="1"/>
  </r>
  <r>
    <x v="1"/>
  </r>
  <r>
    <x v="0"/>
  </r>
  <r>
    <x v="1"/>
  </r>
  <r>
    <x v="1"/>
  </r>
  <r>
    <x v="1"/>
  </r>
  <r>
    <x v="0"/>
  </r>
  <r>
    <x v="1"/>
  </r>
  <r>
    <x v="1"/>
  </r>
  <r>
    <x v="1"/>
  </r>
  <r>
    <x v="0"/>
  </r>
  <r>
    <x v="1"/>
  </r>
  <r>
    <x v="1"/>
  </r>
  <r>
    <x v="0"/>
  </r>
  <r>
    <x v="0"/>
  </r>
  <r>
    <x v="1"/>
  </r>
  <r>
    <x v="0"/>
  </r>
  <r>
    <x v="1"/>
  </r>
  <r>
    <x v="0"/>
  </r>
  <r>
    <x v="1"/>
  </r>
  <r>
    <x v="1"/>
  </r>
  <r>
    <x v="1"/>
  </r>
  <r>
    <x v="1"/>
  </r>
  <r>
    <x v="1"/>
  </r>
  <r>
    <x v="1"/>
  </r>
  <r>
    <x v="1"/>
  </r>
  <r>
    <x v="1"/>
  </r>
  <r>
    <x v="1"/>
  </r>
  <r>
    <x v="1"/>
  </r>
  <r>
    <x v="1"/>
  </r>
  <r>
    <x v="1"/>
  </r>
  <r>
    <x v="1"/>
  </r>
  <r>
    <x v="1"/>
  </r>
  <r>
    <x v="1"/>
  </r>
  <r>
    <x v="1"/>
  </r>
  <r>
    <x v="1"/>
  </r>
  <r>
    <x v="1"/>
  </r>
  <r>
    <x v="0"/>
  </r>
  <r>
    <x v="1"/>
  </r>
  <r>
    <x v="1"/>
  </r>
  <r>
    <x v="1"/>
  </r>
  <r>
    <x v="1"/>
  </r>
  <r>
    <x v="1"/>
  </r>
  <r>
    <x v="1"/>
  </r>
  <r>
    <x v="1"/>
  </r>
  <r>
    <x v="1"/>
  </r>
  <r>
    <x v="1"/>
  </r>
  <r>
    <x v="0"/>
  </r>
  <r>
    <x v="1"/>
  </r>
  <r>
    <x v="0"/>
  </r>
  <r>
    <x v="1"/>
  </r>
  <r>
    <x v="1"/>
  </r>
  <r>
    <x v="1"/>
  </r>
  <r>
    <x v="0"/>
  </r>
  <r>
    <x v="1"/>
  </r>
  <r>
    <x v="1"/>
  </r>
  <r>
    <x v="0"/>
  </r>
  <r>
    <x v="0"/>
  </r>
  <r>
    <x v="0"/>
  </r>
  <r>
    <x v="1"/>
  </r>
  <r>
    <x v="1"/>
  </r>
  <r>
    <x v="0"/>
  </r>
  <r>
    <x v="1"/>
  </r>
  <r>
    <x v="1"/>
  </r>
  <r>
    <x v="1"/>
  </r>
  <r>
    <x v="1"/>
  </r>
  <r>
    <x v="1"/>
  </r>
  <r>
    <x v="1"/>
  </r>
  <r>
    <x v="1"/>
  </r>
  <r>
    <x v="1"/>
  </r>
  <r>
    <x v="0"/>
  </r>
  <r>
    <x v="0"/>
  </r>
  <r>
    <x v="1"/>
  </r>
  <r>
    <x v="1"/>
  </r>
  <r>
    <x v="0"/>
  </r>
  <r>
    <x v="1"/>
  </r>
  <r>
    <x v="0"/>
  </r>
  <r>
    <x v="1"/>
  </r>
  <r>
    <x v="1"/>
  </r>
  <r>
    <x v="0"/>
  </r>
  <r>
    <x v="1"/>
  </r>
  <r>
    <x v="1"/>
  </r>
  <r>
    <x v="1"/>
  </r>
  <r>
    <x v="0"/>
  </r>
  <r>
    <x v="1"/>
  </r>
  <r>
    <x v="1"/>
  </r>
  <r>
    <x v="1"/>
  </r>
  <r>
    <x v="1"/>
  </r>
  <r>
    <x v="0"/>
  </r>
  <r>
    <x v="0"/>
  </r>
  <r>
    <x v="1"/>
  </r>
  <r>
    <x v="1"/>
  </r>
  <r>
    <x v="0"/>
  </r>
  <r>
    <x v="1"/>
  </r>
  <r>
    <x v="1"/>
  </r>
  <r>
    <x v="1"/>
  </r>
  <r>
    <x v="1"/>
  </r>
  <r>
    <x v="1"/>
  </r>
  <r>
    <x v="0"/>
  </r>
  <r>
    <x v="0"/>
  </r>
  <r>
    <x v="2"/>
  </r>
  <r>
    <x v="1"/>
  </r>
  <r>
    <x v="2"/>
  </r>
  <r>
    <x v="1"/>
  </r>
  <r>
    <x v="1"/>
  </r>
  <r>
    <x v="1"/>
  </r>
  <r>
    <x v="2"/>
  </r>
  <r>
    <x v="1"/>
  </r>
  <r>
    <x v="1"/>
  </r>
  <r>
    <x v="0"/>
  </r>
  <r>
    <x v="1"/>
  </r>
  <r>
    <x v="0"/>
  </r>
  <r>
    <x v="1"/>
  </r>
  <r>
    <x v="1"/>
  </r>
  <r>
    <x v="1"/>
  </r>
  <r>
    <x v="0"/>
  </r>
  <r>
    <x v="1"/>
  </r>
  <r>
    <x v="1"/>
  </r>
  <r>
    <x v="0"/>
  </r>
  <r>
    <x v="1"/>
  </r>
  <r>
    <x v="0"/>
  </r>
  <r>
    <x v="1"/>
  </r>
  <r>
    <x v="1"/>
  </r>
  <r>
    <x v="1"/>
  </r>
  <r>
    <x v="1"/>
  </r>
  <r>
    <x v="1"/>
  </r>
  <r>
    <x v="0"/>
  </r>
  <r>
    <x v="0"/>
  </r>
  <r>
    <x v="1"/>
  </r>
  <r>
    <x v="1"/>
  </r>
  <r>
    <x v="1"/>
  </r>
  <r>
    <x v="2"/>
  </r>
  <r>
    <x v="1"/>
  </r>
  <r>
    <x v="1"/>
  </r>
  <r>
    <x v="0"/>
  </r>
  <r>
    <x v="1"/>
  </r>
  <r>
    <x v="1"/>
  </r>
  <r>
    <x v="0"/>
  </r>
  <r>
    <x v="1"/>
  </r>
  <r>
    <x v="1"/>
  </r>
  <r>
    <x v="2"/>
  </r>
  <r>
    <x v="1"/>
  </r>
  <r>
    <x v="1"/>
  </r>
  <r>
    <x v="1"/>
  </r>
  <r>
    <x v="0"/>
  </r>
  <r>
    <x v="1"/>
  </r>
  <r>
    <x v="1"/>
  </r>
  <r>
    <x v="0"/>
  </r>
  <r>
    <x v="0"/>
  </r>
  <r>
    <x v="1"/>
  </r>
  <r>
    <x v="1"/>
  </r>
  <r>
    <x v="1"/>
  </r>
  <r>
    <x v="1"/>
  </r>
  <r>
    <x v="0"/>
  </r>
  <r>
    <x v="0"/>
  </r>
  <r>
    <x v="1"/>
  </r>
  <r>
    <x v="1"/>
  </r>
  <r>
    <x v="0"/>
  </r>
  <r>
    <x v="1"/>
  </r>
  <r>
    <x v="1"/>
  </r>
  <r>
    <x v="0"/>
  </r>
  <r>
    <x v="0"/>
  </r>
  <r>
    <x v="1"/>
  </r>
  <r>
    <x v="1"/>
  </r>
  <r>
    <x v="1"/>
  </r>
  <r>
    <x v="1"/>
  </r>
  <r>
    <x v="1"/>
  </r>
  <r>
    <x v="1"/>
  </r>
  <r>
    <x v="1"/>
  </r>
  <r>
    <x v="0"/>
  </r>
  <r>
    <x v="0"/>
  </r>
  <r>
    <x v="0"/>
  </r>
  <r>
    <x v="1"/>
  </r>
  <r>
    <x v="1"/>
  </r>
  <r>
    <x v="1"/>
  </r>
  <r>
    <x v="0"/>
  </r>
  <r>
    <x v="2"/>
  </r>
  <r>
    <x v="1"/>
  </r>
  <r>
    <x v="0"/>
  </r>
  <r>
    <x v="0"/>
  </r>
  <r>
    <x v="1"/>
  </r>
  <r>
    <x v="0"/>
  </r>
  <r>
    <x v="0"/>
  </r>
  <r>
    <x v="1"/>
  </r>
  <r>
    <x v="1"/>
  </r>
  <r>
    <x v="1"/>
  </r>
  <r>
    <x v="0"/>
  </r>
  <r>
    <x v="0"/>
  </r>
  <r>
    <x v="0"/>
  </r>
  <r>
    <x v="0"/>
  </r>
  <r>
    <x v="1"/>
  </r>
  <r>
    <x v="1"/>
  </r>
  <r>
    <x v="1"/>
  </r>
  <r>
    <x v="1"/>
  </r>
  <r>
    <x v="1"/>
  </r>
  <r>
    <x v="1"/>
  </r>
  <r>
    <x v="1"/>
  </r>
  <r>
    <x v="0"/>
  </r>
  <r>
    <x v="0"/>
  </r>
  <r>
    <x v="0"/>
  </r>
  <r>
    <x v="0"/>
  </r>
  <r>
    <x v="1"/>
  </r>
  <r>
    <x v="1"/>
  </r>
  <r>
    <x v="1"/>
  </r>
  <r>
    <x v="1"/>
  </r>
  <r>
    <x v="0"/>
  </r>
  <r>
    <x v="1"/>
  </r>
  <r>
    <x v="1"/>
  </r>
  <r>
    <x v="0"/>
  </r>
  <r>
    <x v="0"/>
  </r>
  <r>
    <x v="1"/>
  </r>
  <r>
    <x v="1"/>
  </r>
  <r>
    <x v="1"/>
  </r>
  <r>
    <x v="1"/>
  </r>
  <r>
    <x v="1"/>
  </r>
  <r>
    <x v="1"/>
  </r>
  <r>
    <x v="1"/>
  </r>
  <r>
    <x v="1"/>
  </r>
  <r>
    <x v="0"/>
  </r>
  <r>
    <x v="1"/>
  </r>
  <r>
    <x v="1"/>
  </r>
  <r>
    <x v="0"/>
  </r>
  <r>
    <x v="1"/>
  </r>
  <r>
    <x v="1"/>
  </r>
  <r>
    <x v="0"/>
  </r>
  <r>
    <x v="1"/>
  </r>
  <r>
    <x v="1"/>
  </r>
  <r>
    <x v="0"/>
  </r>
  <r>
    <x v="0"/>
  </r>
  <r>
    <x v="0"/>
  </r>
  <r>
    <x v="1"/>
  </r>
  <r>
    <x v="1"/>
  </r>
  <r>
    <x v="1"/>
  </r>
  <r>
    <x v="0"/>
  </r>
  <r>
    <x v="1"/>
  </r>
  <r>
    <x v="1"/>
  </r>
  <r>
    <x v="0"/>
  </r>
  <r>
    <x v="1"/>
  </r>
  <r>
    <x v="1"/>
  </r>
  <r>
    <x v="1"/>
  </r>
  <r>
    <x v="0"/>
  </r>
  <r>
    <x v="2"/>
  </r>
  <r>
    <x v="1"/>
  </r>
  <r>
    <x v="0"/>
  </r>
  <r>
    <x v="1"/>
  </r>
  <r>
    <x v="1"/>
  </r>
  <r>
    <x v="1"/>
  </r>
  <r>
    <x v="1"/>
  </r>
  <r>
    <x v="2"/>
  </r>
  <r>
    <x v="0"/>
  </r>
  <r>
    <x v="1"/>
  </r>
  <r>
    <x v="0"/>
  </r>
  <r>
    <x v="1"/>
  </r>
  <r>
    <x v="0"/>
  </r>
  <r>
    <x v="0"/>
  </r>
  <r>
    <x v="0"/>
  </r>
  <r>
    <x v="1"/>
  </r>
  <r>
    <x v="1"/>
  </r>
  <r>
    <x v="1"/>
  </r>
  <r>
    <x v="1"/>
  </r>
  <r>
    <x v="1"/>
  </r>
  <r>
    <x v="1"/>
  </r>
  <r>
    <x v="1"/>
  </r>
  <r>
    <x v="0"/>
  </r>
  <r>
    <x v="0"/>
  </r>
  <r>
    <x v="1"/>
  </r>
  <r>
    <x v="1"/>
  </r>
  <r>
    <x v="2"/>
  </r>
  <r>
    <x v="0"/>
  </r>
  <r>
    <x v="1"/>
  </r>
  <r>
    <x v="1"/>
  </r>
  <r>
    <x v="1"/>
  </r>
  <r>
    <x v="1"/>
  </r>
  <r>
    <x v="1"/>
  </r>
  <r>
    <x v="1"/>
  </r>
  <r>
    <x v="1"/>
  </r>
  <r>
    <x v="1"/>
  </r>
  <r>
    <x v="0"/>
  </r>
  <r>
    <x v="1"/>
  </r>
  <r>
    <x v="1"/>
  </r>
  <r>
    <x v="1"/>
  </r>
  <r>
    <x v="0"/>
  </r>
  <r>
    <x v="1"/>
  </r>
  <r>
    <x v="0"/>
  </r>
  <r>
    <x v="1"/>
  </r>
  <r>
    <x v="0"/>
  </r>
  <r>
    <x v="0"/>
  </r>
  <r>
    <x v="1"/>
  </r>
  <r>
    <x v="1"/>
  </r>
  <r>
    <x v="1"/>
  </r>
  <r>
    <x v="0"/>
  </r>
  <r>
    <x v="1"/>
  </r>
  <r>
    <x v="1"/>
  </r>
  <r>
    <x v="0"/>
  </r>
  <r>
    <x v="0"/>
  </r>
  <r>
    <x v="0"/>
  </r>
  <r>
    <x v="1"/>
  </r>
  <r>
    <x v="1"/>
  </r>
  <r>
    <x v="1"/>
  </r>
  <r>
    <x v="1"/>
  </r>
  <r>
    <x v="2"/>
  </r>
  <r>
    <x v="0"/>
  </r>
  <r>
    <x v="1"/>
  </r>
  <r>
    <x v="1"/>
  </r>
  <r>
    <x v="2"/>
  </r>
  <r>
    <x v="1"/>
  </r>
  <r>
    <x v="1"/>
  </r>
  <r>
    <x v="1"/>
  </r>
  <r>
    <x v="1"/>
  </r>
  <r>
    <x v="1"/>
  </r>
  <r>
    <x v="0"/>
  </r>
  <r>
    <x v="1"/>
  </r>
  <r>
    <x v="1"/>
  </r>
  <r>
    <x v="1"/>
  </r>
  <r>
    <x v="1"/>
  </r>
  <r>
    <x v="1"/>
  </r>
  <r>
    <x v="0"/>
  </r>
  <r>
    <x v="0"/>
  </r>
  <r>
    <x v="1"/>
  </r>
  <r>
    <x v="1"/>
  </r>
  <r>
    <x v="1"/>
  </r>
  <r>
    <x v="0"/>
  </r>
  <r>
    <x v="1"/>
  </r>
  <r>
    <x v="1"/>
  </r>
  <r>
    <x v="1"/>
  </r>
  <r>
    <x v="1"/>
  </r>
  <r>
    <x v="1"/>
  </r>
  <r>
    <x v="0"/>
  </r>
  <r>
    <x v="1"/>
  </r>
  <r>
    <x v="1"/>
  </r>
  <r>
    <x v="1"/>
  </r>
  <r>
    <x v="0"/>
  </r>
  <r>
    <x v="0"/>
  </r>
  <r>
    <x v="1"/>
  </r>
  <r>
    <x v="0"/>
  </r>
  <r>
    <x v="0"/>
  </r>
  <r>
    <x v="1"/>
  </r>
  <r>
    <x v="0"/>
  </r>
  <r>
    <x v="0"/>
  </r>
  <r>
    <x v="0"/>
  </r>
  <r>
    <x v="0"/>
  </r>
  <r>
    <x v="1"/>
  </r>
  <r>
    <x v="1"/>
  </r>
  <r>
    <x v="1"/>
  </r>
  <r>
    <x v="0"/>
  </r>
  <r>
    <x v="0"/>
  </r>
  <r>
    <x v="1"/>
  </r>
  <r>
    <x v="1"/>
  </r>
  <r>
    <x v="1"/>
  </r>
  <r>
    <x v="1"/>
  </r>
  <r>
    <x v="0"/>
  </r>
  <r>
    <x v="1"/>
  </r>
  <r>
    <x v="1"/>
  </r>
  <r>
    <x v="1"/>
  </r>
  <r>
    <x v="1"/>
  </r>
  <r>
    <x v="1"/>
  </r>
  <r>
    <x v="0"/>
  </r>
  <r>
    <x v="1"/>
  </r>
  <r>
    <x v="0"/>
  </r>
  <r>
    <x v="1"/>
  </r>
  <r>
    <x v="2"/>
  </r>
  <r>
    <x v="1"/>
  </r>
  <r>
    <x v="1"/>
  </r>
  <r>
    <x v="0"/>
  </r>
  <r>
    <x v="2"/>
  </r>
  <r>
    <x v="0"/>
  </r>
  <r>
    <x v="1"/>
  </r>
  <r>
    <x v="1"/>
  </r>
  <r>
    <x v="0"/>
  </r>
  <r>
    <x v="1"/>
  </r>
  <r>
    <x v="1"/>
  </r>
  <r>
    <x v="0"/>
  </r>
  <r>
    <x v="1"/>
  </r>
  <r>
    <x v="1"/>
  </r>
  <r>
    <x v="0"/>
  </r>
  <r>
    <x v="1"/>
  </r>
  <r>
    <x v="1"/>
  </r>
  <r>
    <x v="1"/>
  </r>
  <r>
    <x v="1"/>
  </r>
  <r>
    <x v="1"/>
  </r>
  <r>
    <x v="0"/>
  </r>
  <r>
    <x v="1"/>
  </r>
  <r>
    <x v="1"/>
  </r>
  <r>
    <x v="1"/>
  </r>
  <r>
    <x v="0"/>
  </r>
  <r>
    <x v="0"/>
  </r>
  <r>
    <x v="1"/>
  </r>
  <r>
    <x v="0"/>
  </r>
  <r>
    <x v="0"/>
  </r>
  <r>
    <x v="1"/>
  </r>
  <r>
    <x v="1"/>
  </r>
  <r>
    <x v="1"/>
  </r>
  <r>
    <x v="1"/>
  </r>
  <r>
    <x v="1"/>
  </r>
  <r>
    <x v="2"/>
  </r>
  <r>
    <x v="1"/>
  </r>
  <r>
    <x v="1"/>
  </r>
  <r>
    <x v="0"/>
  </r>
  <r>
    <x v="0"/>
  </r>
  <r>
    <x v="1"/>
  </r>
  <r>
    <x v="1"/>
  </r>
  <r>
    <x v="0"/>
  </r>
  <r>
    <x v="1"/>
  </r>
  <r>
    <x v="1"/>
  </r>
  <r>
    <x v="1"/>
  </r>
  <r>
    <x v="1"/>
  </r>
  <r>
    <x v="1"/>
  </r>
  <r>
    <x v="1"/>
  </r>
  <r>
    <x v="1"/>
  </r>
  <r>
    <x v="2"/>
  </r>
  <r>
    <x v="0"/>
  </r>
  <r>
    <x v="1"/>
  </r>
  <r>
    <x v="2"/>
  </r>
  <r>
    <x v="1"/>
  </r>
  <r>
    <x v="0"/>
  </r>
  <r>
    <x v="0"/>
  </r>
  <r>
    <x v="2"/>
  </r>
  <r>
    <x v="1"/>
  </r>
  <r>
    <x v="1"/>
  </r>
  <r>
    <x v="1"/>
  </r>
  <r>
    <x v="1"/>
  </r>
  <r>
    <x v="1"/>
  </r>
  <r>
    <x v="0"/>
  </r>
  <r>
    <x v="1"/>
  </r>
  <r>
    <x v="1"/>
  </r>
  <r>
    <x v="1"/>
  </r>
  <r>
    <x v="2"/>
  </r>
  <r>
    <x v="0"/>
  </r>
  <r>
    <x v="1"/>
  </r>
  <r>
    <x v="0"/>
  </r>
  <r>
    <x v="1"/>
  </r>
  <r>
    <x v="1"/>
  </r>
  <r>
    <x v="1"/>
  </r>
  <r>
    <x v="1"/>
  </r>
  <r>
    <x v="0"/>
  </r>
  <r>
    <x v="0"/>
  </r>
  <r>
    <x v="1"/>
  </r>
  <r>
    <x v="0"/>
  </r>
  <r>
    <x v="1"/>
  </r>
  <r>
    <x v="1"/>
  </r>
  <r>
    <x v="1"/>
  </r>
  <r>
    <x v="1"/>
  </r>
  <r>
    <x v="1"/>
  </r>
  <r>
    <x v="1"/>
  </r>
</pivotCacheRecords>
</file>

<file path=xl/pivotCache/pivotCacheRecords3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0"/>
  </r>
  <r>
    <x v="1"/>
  </r>
  <r>
    <x v="2"/>
  </r>
  <r>
    <x v="3"/>
  </r>
  <r>
    <x v="1"/>
  </r>
  <r>
    <x v="4"/>
  </r>
  <r>
    <x v="5"/>
  </r>
  <r>
    <x v="6"/>
  </r>
  <r>
    <x v="7"/>
  </r>
  <r>
    <x v="2"/>
  </r>
  <r>
    <x v="5"/>
  </r>
  <r>
    <x v="8"/>
  </r>
  <r>
    <x v="4"/>
  </r>
  <r>
    <x v="4"/>
  </r>
  <r>
    <x v="9"/>
  </r>
  <r>
    <x v="9"/>
  </r>
  <r>
    <x v="5"/>
  </r>
  <r>
    <x v="7"/>
  </r>
  <r>
    <x v="5"/>
  </r>
  <r>
    <x v="1"/>
  </r>
  <r>
    <x v="8"/>
  </r>
  <r>
    <x v="5"/>
  </r>
  <r>
    <x v="10"/>
  </r>
  <r>
    <x v="2"/>
  </r>
  <r>
    <x v="8"/>
  </r>
  <r>
    <x v="4"/>
  </r>
  <r>
    <x v="8"/>
  </r>
  <r>
    <x v="5"/>
  </r>
  <r>
    <x v="2"/>
  </r>
  <r>
    <x v="2"/>
  </r>
  <r>
    <x v="4"/>
  </r>
  <r>
    <x v="3"/>
  </r>
  <r>
    <x v="1"/>
  </r>
  <r>
    <x v="7"/>
  </r>
  <r>
    <x v="3"/>
  </r>
  <r>
    <x v="1"/>
  </r>
  <r>
    <x v="1"/>
  </r>
  <r>
    <x v="6"/>
  </r>
  <r>
    <x v="7"/>
  </r>
  <r>
    <x v="7"/>
  </r>
  <r>
    <x v="0"/>
  </r>
  <r>
    <x v="7"/>
  </r>
  <r>
    <x v="10"/>
  </r>
  <r>
    <x v="3"/>
  </r>
  <r>
    <x v="7"/>
  </r>
  <r>
    <x v="8"/>
  </r>
  <r>
    <x v="0"/>
  </r>
  <r>
    <x v="9"/>
  </r>
  <r>
    <x v="3"/>
  </r>
  <r>
    <x v="4"/>
  </r>
  <r>
    <x v="0"/>
  </r>
  <r>
    <x v="6"/>
  </r>
  <r>
    <x v="7"/>
  </r>
  <r>
    <x v="9"/>
  </r>
  <r>
    <x v="4"/>
  </r>
  <r>
    <x v="10"/>
  </r>
  <r>
    <x v="7"/>
  </r>
  <r>
    <x v="8"/>
  </r>
  <r>
    <x v="0"/>
  </r>
  <r>
    <x v="9"/>
  </r>
  <r>
    <x v="8"/>
  </r>
  <r>
    <x v="7"/>
  </r>
  <r>
    <x v="6"/>
  </r>
  <r>
    <x v="0"/>
  </r>
  <r>
    <x v="5"/>
  </r>
  <r>
    <x v="3"/>
  </r>
  <r>
    <x v="3"/>
  </r>
  <r>
    <x v="6"/>
  </r>
  <r>
    <x v="8"/>
  </r>
  <r>
    <x v="5"/>
  </r>
  <r>
    <x v="2"/>
  </r>
  <r>
    <x v="6"/>
  </r>
  <r>
    <x v="9"/>
  </r>
  <r>
    <x v="3"/>
  </r>
  <r>
    <x v="6"/>
  </r>
  <r>
    <x v="8"/>
  </r>
  <r>
    <x v="9"/>
  </r>
  <r>
    <x v="9"/>
  </r>
  <r>
    <x v="8"/>
  </r>
  <r>
    <x v="4"/>
  </r>
  <r>
    <x v="4"/>
  </r>
  <r>
    <x v="8"/>
  </r>
  <r>
    <x v="2"/>
  </r>
  <r>
    <x v="0"/>
  </r>
  <r>
    <x v="1"/>
  </r>
  <r>
    <x v="7"/>
  </r>
  <r>
    <x v="5"/>
  </r>
  <r>
    <x v="2"/>
  </r>
  <r>
    <x v="1"/>
  </r>
  <r>
    <x v="8"/>
  </r>
  <r>
    <x v="8"/>
  </r>
  <r>
    <x v="4"/>
  </r>
  <r>
    <x v="0"/>
  </r>
  <r>
    <x v="3"/>
  </r>
  <r>
    <x v="9"/>
  </r>
  <r>
    <x v="4"/>
  </r>
  <r>
    <x v="4"/>
  </r>
  <r>
    <x v="6"/>
  </r>
  <r>
    <x v="5"/>
  </r>
  <r>
    <x v="2"/>
  </r>
  <r>
    <x v="8"/>
  </r>
  <r>
    <x v="5"/>
  </r>
  <r>
    <x v="8"/>
  </r>
  <r>
    <x v="8"/>
  </r>
  <r>
    <x v="0"/>
  </r>
  <r>
    <x v="2"/>
  </r>
  <r>
    <x v="7"/>
  </r>
  <r>
    <x v="7"/>
  </r>
  <r>
    <x v="1"/>
  </r>
  <r>
    <x v="6"/>
  </r>
  <r>
    <x v="2"/>
  </r>
  <r>
    <x v="7"/>
  </r>
  <r>
    <x v="7"/>
  </r>
  <r>
    <x v="9"/>
  </r>
  <r>
    <x v="7"/>
  </r>
  <r>
    <x v="8"/>
  </r>
  <r>
    <x v="10"/>
  </r>
  <r>
    <x v="2"/>
  </r>
  <r>
    <x v="9"/>
  </r>
  <r>
    <x v="1"/>
  </r>
  <r>
    <x v="4"/>
  </r>
  <r>
    <x v="2"/>
  </r>
  <r>
    <x v="1"/>
  </r>
  <r>
    <x v="4"/>
  </r>
  <r>
    <x v="3"/>
  </r>
  <r>
    <x v="4"/>
  </r>
  <r>
    <x v="1"/>
  </r>
  <r>
    <x v="2"/>
  </r>
  <r>
    <x v="1"/>
  </r>
  <r>
    <x v="8"/>
  </r>
  <r>
    <x v="8"/>
  </r>
  <r>
    <x v="8"/>
  </r>
  <r>
    <x v="3"/>
  </r>
  <r>
    <x v="7"/>
  </r>
  <r>
    <x v="3"/>
  </r>
  <r>
    <x v="7"/>
  </r>
  <r>
    <x v="2"/>
  </r>
  <r>
    <x v="10"/>
  </r>
  <r>
    <x v="7"/>
  </r>
  <r>
    <x v="9"/>
  </r>
  <r>
    <x v="1"/>
  </r>
  <r>
    <x v="1"/>
  </r>
  <r>
    <x v="0"/>
  </r>
  <r>
    <x v="1"/>
  </r>
  <r>
    <x v="9"/>
  </r>
  <r>
    <x v="0"/>
  </r>
  <r>
    <x v="10"/>
  </r>
  <r>
    <x v="7"/>
  </r>
  <r>
    <x v="2"/>
  </r>
  <r>
    <x v="5"/>
  </r>
  <r>
    <x v="0"/>
  </r>
  <r>
    <x v="9"/>
  </r>
  <r>
    <x v="8"/>
  </r>
  <r>
    <x v="5"/>
  </r>
  <r>
    <x v="4"/>
  </r>
  <r>
    <x v="5"/>
  </r>
  <r>
    <x v="6"/>
  </r>
  <r>
    <x v="4"/>
  </r>
  <r>
    <x v="1"/>
  </r>
  <r>
    <x v="3"/>
  </r>
  <r>
    <x v="5"/>
  </r>
  <r>
    <x v="5"/>
  </r>
  <r>
    <x v="7"/>
  </r>
  <r>
    <x v="1"/>
  </r>
  <r>
    <x v="1"/>
  </r>
  <r>
    <x v="9"/>
  </r>
  <r>
    <x v="8"/>
  </r>
  <r>
    <x v="0"/>
  </r>
  <r>
    <x v="3"/>
  </r>
  <r>
    <x v="2"/>
  </r>
  <r>
    <x v="8"/>
  </r>
  <r>
    <x v="8"/>
  </r>
  <r>
    <x v="2"/>
  </r>
  <r>
    <x v="1"/>
  </r>
  <r>
    <x v="3"/>
  </r>
  <r>
    <x v="8"/>
  </r>
  <r>
    <x v="5"/>
  </r>
  <r>
    <x v="0"/>
  </r>
  <r>
    <x v="10"/>
  </r>
  <r>
    <x v="0"/>
  </r>
  <r>
    <x v="5"/>
  </r>
  <r>
    <x v="7"/>
  </r>
  <r>
    <x v="1"/>
  </r>
  <r>
    <x v="1"/>
  </r>
  <r>
    <x v="3"/>
  </r>
  <r>
    <x v="7"/>
  </r>
  <r>
    <x v="9"/>
  </r>
  <r>
    <x v="2"/>
  </r>
  <r>
    <x v="2"/>
  </r>
  <r>
    <x v="0"/>
  </r>
  <r>
    <x v="9"/>
  </r>
  <r>
    <x v="7"/>
  </r>
  <r>
    <x v="0"/>
  </r>
  <r>
    <x v="10"/>
  </r>
  <r>
    <x v="1"/>
  </r>
  <r>
    <x v="9"/>
  </r>
  <r>
    <x v="10"/>
  </r>
  <r>
    <x v="6"/>
  </r>
  <r>
    <x v="4"/>
  </r>
  <r>
    <x v="4"/>
  </r>
  <r>
    <x v="5"/>
  </r>
  <r>
    <x v="8"/>
  </r>
  <r>
    <x v="4"/>
  </r>
  <r>
    <x v="4"/>
  </r>
  <r>
    <x v="10"/>
  </r>
  <r>
    <x v="8"/>
  </r>
  <r>
    <x v="8"/>
  </r>
  <r>
    <x v="1"/>
  </r>
  <r>
    <x v="2"/>
  </r>
  <r>
    <x v="2"/>
  </r>
  <r>
    <x v="8"/>
  </r>
  <r>
    <x v="0"/>
  </r>
  <r>
    <x v="9"/>
  </r>
  <r>
    <x v="3"/>
  </r>
  <r>
    <x v="2"/>
  </r>
  <r>
    <x v="6"/>
  </r>
  <r>
    <x v="4"/>
  </r>
  <r>
    <x v="9"/>
  </r>
  <r>
    <x v="6"/>
  </r>
  <r>
    <x v="2"/>
  </r>
  <r>
    <x v="9"/>
  </r>
  <r>
    <x v="2"/>
  </r>
  <r>
    <x v="7"/>
  </r>
  <r>
    <x v="9"/>
  </r>
  <r>
    <x v="7"/>
  </r>
  <r>
    <x v="6"/>
  </r>
  <r>
    <x v="8"/>
  </r>
  <r>
    <x v="7"/>
  </r>
  <r>
    <x v="2"/>
  </r>
  <r>
    <x v="5"/>
  </r>
  <r>
    <x v="1"/>
  </r>
  <r>
    <x v="3"/>
  </r>
  <r>
    <x v="10"/>
  </r>
  <r>
    <x v="7"/>
  </r>
  <r>
    <x v="6"/>
  </r>
  <r>
    <x v="4"/>
  </r>
  <r>
    <x v="9"/>
  </r>
  <r>
    <x v="4"/>
  </r>
  <r>
    <x v="3"/>
  </r>
  <r>
    <x v="0"/>
  </r>
  <r>
    <x v="2"/>
  </r>
  <r>
    <x v="9"/>
  </r>
  <r>
    <x v="3"/>
  </r>
  <r>
    <x v="4"/>
  </r>
  <r>
    <x v="5"/>
  </r>
  <r>
    <x v="10"/>
  </r>
  <r>
    <x v="1"/>
  </r>
  <r>
    <x v="5"/>
  </r>
  <r>
    <x v="8"/>
  </r>
  <r>
    <x v="5"/>
  </r>
  <r>
    <x v="3"/>
  </r>
  <r>
    <x v="1"/>
  </r>
  <r>
    <x v="9"/>
  </r>
  <r>
    <x v="3"/>
  </r>
  <r>
    <x v="5"/>
  </r>
  <r>
    <x v="3"/>
  </r>
  <r>
    <x v="1"/>
  </r>
  <r>
    <x v="0"/>
  </r>
  <r>
    <x v="2"/>
  </r>
  <r>
    <x v="2"/>
  </r>
  <r>
    <x v="0"/>
  </r>
  <r>
    <x v="1"/>
  </r>
  <r>
    <x v="4"/>
  </r>
  <r>
    <x v="5"/>
  </r>
  <r>
    <x v="1"/>
  </r>
  <r>
    <x v="3"/>
  </r>
  <r>
    <x v="7"/>
  </r>
  <r>
    <x v="9"/>
  </r>
  <r>
    <x v="2"/>
  </r>
  <r>
    <x v="2"/>
  </r>
  <r>
    <x v="8"/>
  </r>
  <r>
    <x v="5"/>
  </r>
  <r>
    <x v="0"/>
  </r>
  <r>
    <x v="7"/>
  </r>
  <r>
    <x v="5"/>
  </r>
  <r>
    <x v="1"/>
  </r>
  <r>
    <x v="2"/>
  </r>
  <r>
    <x v="4"/>
  </r>
  <r>
    <x v="0"/>
  </r>
  <r>
    <x v="10"/>
  </r>
  <r>
    <x v="9"/>
  </r>
  <r>
    <x v="0"/>
  </r>
  <r>
    <x v="5"/>
  </r>
  <r>
    <x v="5"/>
  </r>
  <r>
    <x v="8"/>
  </r>
  <r>
    <x v="8"/>
  </r>
  <r>
    <x v="8"/>
  </r>
  <r>
    <x v="5"/>
  </r>
  <r>
    <x v="8"/>
  </r>
  <r>
    <x v="9"/>
  </r>
  <r>
    <x v="1"/>
  </r>
  <r>
    <x v="1"/>
  </r>
  <r>
    <x v="3"/>
  </r>
  <r>
    <x v="0"/>
  </r>
  <r>
    <x v="10"/>
  </r>
  <r>
    <x v="0"/>
  </r>
  <r>
    <x v="2"/>
  </r>
  <r>
    <x v="9"/>
  </r>
  <r>
    <x v="3"/>
  </r>
  <r>
    <x v="1"/>
  </r>
  <r>
    <x v="8"/>
  </r>
  <r>
    <x v="2"/>
  </r>
  <r>
    <x v="6"/>
  </r>
  <r>
    <x v="9"/>
  </r>
  <r>
    <x v="5"/>
  </r>
  <r>
    <x v="8"/>
  </r>
  <r>
    <x v="4"/>
  </r>
  <r>
    <x v="1"/>
  </r>
  <r>
    <x v="1"/>
  </r>
  <r>
    <x v="6"/>
  </r>
  <r>
    <x v="2"/>
  </r>
  <r>
    <x v="5"/>
  </r>
  <r>
    <x v="10"/>
  </r>
  <r>
    <x v="1"/>
  </r>
  <r>
    <x v="5"/>
  </r>
  <r>
    <x v="9"/>
  </r>
  <r>
    <x v="8"/>
  </r>
  <r>
    <x v="0"/>
  </r>
  <r>
    <x v="3"/>
  </r>
  <r>
    <x v="9"/>
  </r>
  <r>
    <x v="4"/>
  </r>
  <r>
    <x v="9"/>
  </r>
  <r>
    <x v="8"/>
  </r>
  <r>
    <x v="3"/>
  </r>
  <r>
    <x v="6"/>
  </r>
  <r>
    <x v="5"/>
  </r>
  <r>
    <x v="6"/>
  </r>
  <r>
    <x v="0"/>
  </r>
  <r>
    <x v="5"/>
  </r>
  <r>
    <x v="9"/>
  </r>
  <r>
    <x v="9"/>
  </r>
  <r>
    <x v="8"/>
  </r>
  <r>
    <x v="4"/>
  </r>
  <r>
    <x v="4"/>
  </r>
  <r>
    <x v="1"/>
  </r>
  <r>
    <x v="3"/>
  </r>
  <r>
    <x v="8"/>
  </r>
  <r>
    <x v="8"/>
  </r>
  <r>
    <x v="6"/>
  </r>
  <r>
    <x v="10"/>
  </r>
  <r>
    <x v="8"/>
  </r>
  <r>
    <x v="1"/>
  </r>
  <r>
    <x v="10"/>
  </r>
  <r>
    <x v="9"/>
  </r>
  <r>
    <x v="5"/>
  </r>
  <r>
    <x v="3"/>
  </r>
  <r>
    <x v="6"/>
  </r>
  <r>
    <x v="1"/>
  </r>
  <r>
    <x v="5"/>
  </r>
  <r>
    <x v="5"/>
  </r>
  <r>
    <x v="8"/>
  </r>
  <r>
    <x v="2"/>
  </r>
  <r>
    <x v="1"/>
  </r>
  <r>
    <x v="0"/>
  </r>
  <r>
    <x v="1"/>
  </r>
  <r>
    <x v="3"/>
  </r>
  <r>
    <x v="4"/>
  </r>
  <r>
    <x v="2"/>
  </r>
  <r>
    <x v="8"/>
  </r>
  <r>
    <x v="2"/>
  </r>
  <r>
    <x v="5"/>
  </r>
  <r>
    <x v="4"/>
  </r>
  <r>
    <x v="7"/>
  </r>
  <r>
    <x v="5"/>
  </r>
  <r>
    <x v="5"/>
  </r>
  <r>
    <x v="9"/>
  </r>
  <r>
    <x v="0"/>
  </r>
  <r>
    <x v="5"/>
  </r>
  <r>
    <x v="5"/>
  </r>
  <r>
    <x v="3"/>
  </r>
  <r>
    <x v="8"/>
  </r>
  <r>
    <x v="8"/>
  </r>
  <r>
    <x v="9"/>
  </r>
  <r>
    <x v="5"/>
  </r>
  <r>
    <x v="6"/>
  </r>
  <r>
    <x v="1"/>
  </r>
  <r>
    <x v="9"/>
  </r>
  <r>
    <x v="0"/>
  </r>
  <r>
    <x v="0"/>
  </r>
  <r>
    <x v="9"/>
  </r>
  <r>
    <x v="2"/>
  </r>
  <r>
    <x v="3"/>
  </r>
  <r>
    <x v="4"/>
  </r>
  <r>
    <x v="7"/>
  </r>
  <r>
    <x v="9"/>
  </r>
  <r>
    <x v="8"/>
  </r>
  <r>
    <x v="10"/>
  </r>
  <r>
    <x v="2"/>
  </r>
  <r>
    <x v="1"/>
  </r>
  <r>
    <x v="8"/>
  </r>
  <r>
    <x v="0"/>
  </r>
  <r>
    <x v="1"/>
  </r>
  <r>
    <x v="3"/>
  </r>
  <r>
    <x v="9"/>
  </r>
  <r>
    <x v="4"/>
  </r>
  <r>
    <x v="7"/>
  </r>
  <r>
    <x v="9"/>
  </r>
  <r>
    <x v="3"/>
  </r>
  <r>
    <x v="7"/>
  </r>
  <r>
    <x v="8"/>
  </r>
  <r>
    <x v="3"/>
  </r>
  <r>
    <x v="7"/>
  </r>
  <r>
    <x v="2"/>
  </r>
  <r>
    <x v="4"/>
  </r>
  <r>
    <x v="7"/>
  </r>
  <r>
    <x v="1"/>
  </r>
  <r>
    <x v="6"/>
  </r>
  <r>
    <x v="4"/>
  </r>
  <r>
    <x v="7"/>
  </r>
  <r>
    <x v="4"/>
  </r>
  <r>
    <x v="8"/>
  </r>
  <r>
    <x v="2"/>
  </r>
  <r>
    <x v="4"/>
  </r>
  <r>
    <x v="2"/>
  </r>
  <r>
    <x v="7"/>
  </r>
  <r>
    <x v="9"/>
  </r>
  <r>
    <x v="5"/>
  </r>
  <r>
    <x v="1"/>
  </r>
  <r>
    <x v="1"/>
  </r>
  <r>
    <x v="9"/>
  </r>
  <r>
    <x v="0"/>
  </r>
  <r>
    <x v="1"/>
  </r>
  <r>
    <x v="3"/>
  </r>
  <r>
    <x v="4"/>
  </r>
  <r>
    <x v="6"/>
  </r>
  <r>
    <x v="2"/>
  </r>
  <r>
    <x v="6"/>
  </r>
  <r>
    <x v="8"/>
  </r>
  <r>
    <x v="9"/>
  </r>
  <r>
    <x v="8"/>
  </r>
  <r>
    <x v="3"/>
  </r>
  <r>
    <x v="1"/>
  </r>
  <r>
    <x v="10"/>
  </r>
  <r>
    <x v="2"/>
  </r>
  <r>
    <x v="2"/>
  </r>
  <r>
    <x v="0"/>
  </r>
  <r>
    <x v="5"/>
  </r>
  <r>
    <x v="6"/>
  </r>
  <r>
    <x v="2"/>
  </r>
  <r>
    <x v="5"/>
  </r>
  <r>
    <x v="7"/>
  </r>
  <r>
    <x v="5"/>
  </r>
  <r>
    <x v="7"/>
  </r>
  <r>
    <x v="2"/>
  </r>
  <r>
    <x v="0"/>
  </r>
  <r>
    <x v="9"/>
  </r>
  <r>
    <x v="4"/>
  </r>
  <r>
    <x v="3"/>
  </r>
  <r>
    <x v="0"/>
  </r>
  <r>
    <x v="7"/>
  </r>
  <r>
    <x v="2"/>
  </r>
  <r>
    <x v="0"/>
  </r>
  <r>
    <x v="8"/>
  </r>
  <r>
    <x v="5"/>
  </r>
  <r>
    <x v="9"/>
  </r>
  <r>
    <x v="5"/>
  </r>
  <r>
    <x v="3"/>
  </r>
  <r>
    <x v="4"/>
  </r>
  <r>
    <x v="1"/>
  </r>
  <r>
    <x v="9"/>
  </r>
  <r>
    <x v="5"/>
  </r>
  <r>
    <x v="8"/>
  </r>
  <r>
    <x v="7"/>
  </r>
  <r>
    <x v="0"/>
  </r>
  <r>
    <x v="9"/>
  </r>
  <r>
    <x v="8"/>
  </r>
  <r>
    <x v="3"/>
  </r>
  <r>
    <x v="3"/>
  </r>
  <r>
    <x v="1"/>
  </r>
  <r>
    <x v="8"/>
  </r>
  <r>
    <x v="8"/>
  </r>
  <r>
    <x v="3"/>
  </r>
  <r>
    <x v="2"/>
  </r>
  <r>
    <x v="8"/>
  </r>
  <r>
    <x v="6"/>
  </r>
  <r>
    <x v="8"/>
  </r>
  <r>
    <x v="3"/>
  </r>
  <r>
    <x v="6"/>
  </r>
  <r>
    <x v="7"/>
  </r>
  <r>
    <x v="1"/>
  </r>
  <r>
    <x v="6"/>
  </r>
  <r>
    <x v="4"/>
  </r>
  <r>
    <x v="1"/>
  </r>
  <r>
    <x v="0"/>
  </r>
  <r>
    <x v="9"/>
  </r>
  <r>
    <x v="4"/>
  </r>
  <r>
    <x v="2"/>
  </r>
  <r>
    <x v="9"/>
  </r>
  <r>
    <x v="8"/>
  </r>
  <r>
    <x v="6"/>
  </r>
  <r>
    <x v="7"/>
  </r>
  <r>
    <x v="5"/>
  </r>
  <r>
    <x v="1"/>
  </r>
  <r>
    <x v="2"/>
  </r>
  <r>
    <x v="0"/>
  </r>
  <r>
    <x v="1"/>
  </r>
  <r>
    <x v="0"/>
  </r>
  <r>
    <x v="5"/>
  </r>
  <r>
    <x v="6"/>
  </r>
  <r>
    <x v="5"/>
  </r>
  <r>
    <x v="7"/>
  </r>
  <r>
    <x v="0"/>
  </r>
  <r>
    <x v="0"/>
  </r>
  <r>
    <x v="6"/>
  </r>
  <r>
    <x v="3"/>
  </r>
  <r>
    <x v="7"/>
  </r>
  <r>
    <x v="0"/>
  </r>
  <r>
    <x v="5"/>
  </r>
  <r>
    <x v="2"/>
  </r>
  <r>
    <x v="3"/>
  </r>
  <r>
    <x v="4"/>
  </r>
  <r>
    <x v="3"/>
  </r>
  <r>
    <x v="2"/>
  </r>
  <r>
    <x v="5"/>
  </r>
  <r>
    <x v="9"/>
  </r>
  <r>
    <x v="9"/>
  </r>
  <r>
    <x v="4"/>
  </r>
  <r>
    <x v="0"/>
  </r>
  <r>
    <x v="8"/>
  </r>
  <r>
    <x v="4"/>
  </r>
  <r>
    <x v="5"/>
  </r>
  <r>
    <x v="9"/>
  </r>
  <r>
    <x v="1"/>
  </r>
  <r>
    <x v="3"/>
  </r>
  <r>
    <x v="0"/>
  </r>
  <r>
    <x v="8"/>
  </r>
  <r>
    <x v="5"/>
  </r>
  <r>
    <x v="5"/>
  </r>
  <r>
    <x v="5"/>
  </r>
  <r>
    <x v="7"/>
  </r>
  <r>
    <x v="5"/>
  </r>
  <r>
    <x v="8"/>
  </r>
  <r>
    <x v="10"/>
  </r>
  <r>
    <x v="4"/>
  </r>
  <r>
    <x v="7"/>
  </r>
  <r>
    <x v="7"/>
  </r>
  <r>
    <x v="3"/>
  </r>
  <r>
    <x v="0"/>
  </r>
  <r>
    <x v="5"/>
  </r>
  <r>
    <x v="7"/>
  </r>
  <r>
    <x v="7"/>
  </r>
  <r>
    <x v="3"/>
  </r>
  <r>
    <x v="9"/>
  </r>
  <r>
    <x v="8"/>
  </r>
  <r>
    <x v="1"/>
  </r>
  <r>
    <x v="7"/>
  </r>
  <r>
    <x v="0"/>
  </r>
  <r>
    <x v="0"/>
  </r>
  <r>
    <x v="9"/>
  </r>
  <r>
    <x v="4"/>
  </r>
  <r>
    <x v="1"/>
  </r>
  <r>
    <x v="4"/>
  </r>
  <r>
    <x v="1"/>
  </r>
  <r>
    <x v="10"/>
  </r>
  <r>
    <x v="7"/>
  </r>
  <r>
    <x v="2"/>
  </r>
  <r>
    <x v="1"/>
  </r>
  <r>
    <x v="0"/>
  </r>
  <r>
    <x v="1"/>
  </r>
  <r>
    <x v="3"/>
  </r>
  <r>
    <x v="3"/>
  </r>
  <r>
    <x v="9"/>
  </r>
  <r>
    <x v="5"/>
  </r>
  <r>
    <x v="10"/>
  </r>
  <r>
    <x v="4"/>
  </r>
  <r>
    <x v="0"/>
  </r>
  <r>
    <x v="5"/>
  </r>
  <r>
    <x v="8"/>
  </r>
  <r>
    <x v="3"/>
  </r>
  <r>
    <x v="7"/>
  </r>
  <r>
    <x v="6"/>
  </r>
  <r>
    <x v="7"/>
  </r>
  <r>
    <x v="0"/>
  </r>
  <r>
    <x v="1"/>
  </r>
  <r>
    <x v="5"/>
  </r>
  <r>
    <x v="6"/>
  </r>
  <r>
    <x v="8"/>
  </r>
  <r>
    <x v="2"/>
  </r>
  <r>
    <x v="7"/>
  </r>
  <r>
    <x v="4"/>
  </r>
  <r>
    <x v="6"/>
  </r>
  <r>
    <x v="5"/>
  </r>
  <r>
    <x v="4"/>
  </r>
  <r>
    <x v="4"/>
  </r>
  <r>
    <x v="1"/>
  </r>
  <r>
    <x v="4"/>
  </r>
  <r>
    <x v="9"/>
  </r>
  <r>
    <x v="2"/>
  </r>
  <r>
    <x v="9"/>
  </r>
  <r>
    <x v="2"/>
  </r>
  <r>
    <x v="9"/>
  </r>
  <r>
    <x v="7"/>
  </r>
  <r>
    <x v="1"/>
  </r>
  <r>
    <x v="7"/>
  </r>
  <r>
    <x v="1"/>
  </r>
  <r>
    <x v="3"/>
  </r>
  <r>
    <x v="10"/>
  </r>
  <r>
    <x v="8"/>
  </r>
  <r>
    <x v="2"/>
  </r>
  <r>
    <x v="1"/>
  </r>
  <r>
    <x v="7"/>
  </r>
  <r>
    <x v="8"/>
  </r>
  <r>
    <x v="1"/>
  </r>
  <r>
    <x v="1"/>
  </r>
  <r>
    <x v="8"/>
  </r>
  <r>
    <x v="7"/>
  </r>
  <r>
    <x v="7"/>
  </r>
  <r>
    <x v="0"/>
  </r>
  <r>
    <x v="1"/>
  </r>
  <r>
    <x v="1"/>
  </r>
  <r>
    <x v="1"/>
  </r>
  <r>
    <x v="3"/>
  </r>
  <r>
    <x v="1"/>
  </r>
  <r>
    <x v="5"/>
  </r>
  <r>
    <x v="2"/>
  </r>
  <r>
    <x v="9"/>
  </r>
  <r>
    <x v="9"/>
  </r>
  <r>
    <x v="9"/>
  </r>
  <r>
    <x v="0"/>
  </r>
  <r>
    <x v="1"/>
  </r>
  <r>
    <x v="9"/>
  </r>
  <r>
    <x v="7"/>
  </r>
  <r>
    <x v="0"/>
  </r>
  <r>
    <x v="1"/>
  </r>
  <r>
    <x v="10"/>
  </r>
  <r>
    <x v="9"/>
  </r>
  <r>
    <x v="1"/>
  </r>
  <r>
    <x v="5"/>
  </r>
  <r>
    <x v="4"/>
  </r>
  <r>
    <x v="0"/>
  </r>
  <r>
    <x v="0"/>
  </r>
  <r>
    <x v="9"/>
  </r>
  <r>
    <x v="8"/>
  </r>
  <r>
    <x v="5"/>
  </r>
  <r>
    <x v="4"/>
  </r>
  <r>
    <x v="8"/>
  </r>
  <r>
    <x v="2"/>
  </r>
  <r>
    <x v="10"/>
  </r>
  <r>
    <x v="2"/>
  </r>
  <r>
    <x v="8"/>
  </r>
  <r>
    <x v="3"/>
  </r>
  <r>
    <x v="10"/>
  </r>
  <r>
    <x v="7"/>
  </r>
  <r>
    <x v="6"/>
  </r>
  <r>
    <x v="4"/>
  </r>
  <r>
    <x v="6"/>
  </r>
  <r>
    <x v="2"/>
  </r>
  <r>
    <x v="5"/>
  </r>
  <r>
    <x v="1"/>
  </r>
  <r>
    <x v="7"/>
  </r>
  <r>
    <x v="9"/>
  </r>
  <r>
    <x v="8"/>
  </r>
  <r>
    <x v="4"/>
  </r>
  <r>
    <x v="3"/>
  </r>
  <r>
    <x v="7"/>
  </r>
  <r>
    <x v="9"/>
  </r>
  <r>
    <x v="3"/>
  </r>
  <r>
    <x v="9"/>
  </r>
  <r>
    <x v="7"/>
  </r>
  <r>
    <x v="0"/>
  </r>
  <r>
    <x v="1"/>
  </r>
  <r>
    <x v="6"/>
  </r>
  <r>
    <x v="4"/>
  </r>
  <r>
    <x v="7"/>
  </r>
  <r>
    <x v="0"/>
  </r>
  <r>
    <x v="5"/>
  </r>
  <r>
    <x v="4"/>
  </r>
  <r>
    <x v="1"/>
  </r>
  <r>
    <x v="5"/>
  </r>
  <r>
    <x v="7"/>
  </r>
  <r>
    <x v="3"/>
  </r>
  <r>
    <x v="0"/>
  </r>
  <r>
    <x v="9"/>
  </r>
  <r>
    <x v="5"/>
  </r>
  <r>
    <x v="2"/>
  </r>
  <r>
    <x v="4"/>
  </r>
  <r>
    <x v="7"/>
  </r>
  <r>
    <x v="0"/>
  </r>
  <r>
    <x v="10"/>
  </r>
  <r>
    <x v="0"/>
  </r>
  <r>
    <x v="9"/>
  </r>
  <r>
    <x v="4"/>
  </r>
  <r>
    <x v="9"/>
  </r>
  <r>
    <x v="3"/>
  </r>
  <r>
    <x v="2"/>
  </r>
  <r>
    <x v="8"/>
  </r>
  <r>
    <x v="2"/>
  </r>
  <r>
    <x v="4"/>
  </r>
  <r>
    <x v="3"/>
  </r>
  <r>
    <x v="6"/>
  </r>
  <r>
    <x v="0"/>
  </r>
  <r>
    <x v="3"/>
  </r>
  <r>
    <x v="9"/>
  </r>
  <r>
    <x v="1"/>
  </r>
  <r>
    <x v="2"/>
  </r>
  <r>
    <x v="7"/>
  </r>
  <r>
    <x v="8"/>
  </r>
  <r>
    <x v="0"/>
  </r>
  <r>
    <x v="3"/>
  </r>
  <r>
    <x v="5"/>
  </r>
  <r>
    <x v="8"/>
  </r>
  <r>
    <x v="4"/>
  </r>
  <r>
    <x v="2"/>
  </r>
  <r>
    <x v="2"/>
  </r>
  <r>
    <x v="10"/>
  </r>
  <r>
    <x v="1"/>
  </r>
  <r>
    <x v="5"/>
  </r>
  <r>
    <x v="9"/>
  </r>
  <r>
    <x v="9"/>
  </r>
  <r>
    <x v="1"/>
  </r>
  <r>
    <x v="8"/>
  </r>
  <r>
    <x v="7"/>
  </r>
  <r>
    <x v="9"/>
  </r>
  <r>
    <x v="4"/>
  </r>
  <r>
    <x v="1"/>
  </r>
  <r>
    <x v="2"/>
  </r>
  <r>
    <x v="2"/>
  </r>
  <r>
    <x v="7"/>
  </r>
  <r>
    <x v="4"/>
  </r>
  <r>
    <x v="6"/>
  </r>
  <r>
    <x v="2"/>
  </r>
  <r>
    <x v="4"/>
  </r>
  <r>
    <x v="4"/>
  </r>
  <r>
    <x v="3"/>
  </r>
  <r>
    <x v="0"/>
  </r>
  <r>
    <x v="6"/>
  </r>
  <r>
    <x v="4"/>
  </r>
  <r>
    <x v="5"/>
  </r>
  <r>
    <x v="5"/>
  </r>
  <r>
    <x v="8"/>
  </r>
  <r>
    <x v="7"/>
  </r>
  <r>
    <x v="0"/>
  </r>
  <r>
    <x v="8"/>
  </r>
  <r>
    <x v="0"/>
  </r>
  <r>
    <x v="5"/>
  </r>
  <r>
    <x v="7"/>
  </r>
  <r>
    <x v="9"/>
  </r>
  <r>
    <x v="2"/>
  </r>
  <r>
    <x v="4"/>
  </r>
  <r>
    <x v="8"/>
  </r>
  <r>
    <x v="9"/>
  </r>
  <r>
    <x v="8"/>
  </r>
  <r>
    <x v="5"/>
  </r>
  <r>
    <x v="7"/>
  </r>
  <r>
    <x v="3"/>
  </r>
  <r>
    <x v="6"/>
  </r>
  <r>
    <x v="0"/>
  </r>
  <r>
    <x v="9"/>
  </r>
  <r>
    <x v="9"/>
  </r>
  <r>
    <x v="9"/>
  </r>
  <r>
    <x v="7"/>
  </r>
  <r>
    <x v="3"/>
  </r>
  <r>
    <x v="9"/>
  </r>
  <r>
    <x v="9"/>
  </r>
  <r>
    <x v="8"/>
  </r>
  <r>
    <x v="10"/>
  </r>
  <r>
    <x v="3"/>
  </r>
  <r>
    <x v="10"/>
  </r>
  <r>
    <x v="9"/>
  </r>
  <r>
    <x v="9"/>
  </r>
  <r>
    <x v="4"/>
  </r>
  <r>
    <x v="0"/>
  </r>
  <r>
    <x v="3"/>
  </r>
  <r>
    <x v="2"/>
  </r>
  <r>
    <x v="7"/>
  </r>
  <r>
    <x v="4"/>
  </r>
  <r>
    <x v="8"/>
  </r>
  <r>
    <x v="5"/>
  </r>
  <r>
    <x v="8"/>
  </r>
  <r>
    <x v="6"/>
  </r>
  <r>
    <x v="5"/>
  </r>
  <r>
    <x v="7"/>
  </r>
  <r>
    <x v="2"/>
  </r>
  <r>
    <x v="7"/>
  </r>
  <r>
    <x v="9"/>
  </r>
  <r>
    <x v="3"/>
  </r>
  <r>
    <x v="9"/>
  </r>
  <r>
    <x v="2"/>
  </r>
  <r>
    <x v="10"/>
  </r>
  <r>
    <x v="10"/>
  </r>
  <r>
    <x v="2"/>
  </r>
  <r>
    <x v="0"/>
  </r>
  <r>
    <x v="8"/>
  </r>
  <r>
    <x v="0"/>
  </r>
  <r>
    <x v="2"/>
  </r>
  <r>
    <x v="7"/>
  </r>
</pivotCacheRecords>
</file>

<file path=xl/pivotCache/pivotCacheRecords3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1"/>
  </r>
  <r>
    <x v="0"/>
  </r>
  <r>
    <x v="1"/>
  </r>
  <r>
    <x v="2"/>
  </r>
  <r>
    <x v="2"/>
  </r>
  <r>
    <x v="0"/>
  </r>
  <r>
    <x v="1"/>
  </r>
  <r>
    <x v="1"/>
  </r>
  <r>
    <x v="1"/>
  </r>
  <r>
    <x v="1"/>
  </r>
  <r>
    <x v="2"/>
  </r>
  <r>
    <x v="1"/>
  </r>
  <r>
    <x v="1"/>
  </r>
  <r>
    <x v="1"/>
  </r>
  <r>
    <x v="1"/>
  </r>
  <r>
    <x v="1"/>
  </r>
  <r>
    <x v="1"/>
  </r>
  <r>
    <x v="1"/>
  </r>
  <r>
    <x v="1"/>
  </r>
  <r>
    <x v="2"/>
  </r>
  <r>
    <x v="1"/>
  </r>
  <r>
    <x v="2"/>
  </r>
  <r>
    <x v="1"/>
  </r>
  <r>
    <x v="0"/>
  </r>
  <r>
    <x v="0"/>
  </r>
  <r>
    <x v="1"/>
  </r>
  <r>
    <x v="1"/>
  </r>
  <r>
    <x v="2"/>
  </r>
  <r>
    <x v="0"/>
  </r>
  <r>
    <x v="1"/>
  </r>
  <r>
    <x v="1"/>
  </r>
  <r>
    <x v="1"/>
  </r>
  <r>
    <x v="0"/>
  </r>
  <r>
    <x v="2"/>
  </r>
  <r>
    <x v="0"/>
  </r>
  <r>
    <x v="0"/>
  </r>
  <r>
    <x v="0"/>
  </r>
  <r>
    <x v="0"/>
  </r>
  <r>
    <x v="2"/>
  </r>
  <r>
    <x v="1"/>
  </r>
  <r>
    <x v="0"/>
  </r>
  <r>
    <x v="2"/>
  </r>
  <r>
    <x v="1"/>
  </r>
  <r>
    <x v="1"/>
  </r>
  <r>
    <x v="2"/>
  </r>
  <r>
    <x v="2"/>
  </r>
  <r>
    <x v="1"/>
  </r>
  <r>
    <x v="0"/>
  </r>
  <r>
    <x v="0"/>
  </r>
  <r>
    <x v="2"/>
  </r>
  <r>
    <x v="0"/>
  </r>
  <r>
    <x v="0"/>
  </r>
  <r>
    <x v="2"/>
  </r>
  <r>
    <x v="0"/>
  </r>
  <r>
    <x v="1"/>
  </r>
  <r>
    <x v="2"/>
  </r>
  <r>
    <x v="2"/>
  </r>
  <r>
    <x v="1"/>
  </r>
  <r>
    <x v="2"/>
  </r>
  <r>
    <x v="1"/>
  </r>
  <r>
    <x v="1"/>
  </r>
  <r>
    <x v="0"/>
  </r>
  <r>
    <x v="0"/>
  </r>
  <r>
    <x v="0"/>
  </r>
  <r>
    <x v="1"/>
  </r>
  <r>
    <x v="0"/>
  </r>
  <r>
    <x v="1"/>
  </r>
  <r>
    <x v="1"/>
  </r>
  <r>
    <x v="1"/>
  </r>
  <r>
    <x v="0"/>
  </r>
  <r>
    <x v="0"/>
  </r>
  <r>
    <x v="1"/>
  </r>
  <r>
    <x v="1"/>
  </r>
  <r>
    <x v="1"/>
  </r>
  <r>
    <x v="2"/>
  </r>
  <r>
    <x v="0"/>
  </r>
  <r>
    <x v="0"/>
  </r>
  <r>
    <x v="1"/>
  </r>
  <r>
    <x v="1"/>
  </r>
  <r>
    <x v="1"/>
  </r>
  <r>
    <x v="1"/>
  </r>
  <r>
    <x v="0"/>
  </r>
  <r>
    <x v="1"/>
  </r>
  <r>
    <x v="0"/>
  </r>
  <r>
    <x v="0"/>
  </r>
  <r>
    <x v="2"/>
  </r>
  <r>
    <x v="0"/>
  </r>
  <r>
    <x v="0"/>
  </r>
  <r>
    <x v="0"/>
  </r>
  <r>
    <x v="0"/>
  </r>
  <r>
    <x v="2"/>
  </r>
  <r>
    <x v="2"/>
  </r>
  <r>
    <x v="1"/>
  </r>
  <r>
    <x v="2"/>
  </r>
  <r>
    <x v="2"/>
  </r>
  <r>
    <x v="0"/>
  </r>
  <r>
    <x v="1"/>
  </r>
  <r>
    <x v="2"/>
  </r>
  <r>
    <x v="1"/>
  </r>
  <r>
    <x v="1"/>
  </r>
  <r>
    <x v="0"/>
  </r>
  <r>
    <x v="1"/>
  </r>
  <r>
    <x v="2"/>
  </r>
  <r>
    <x v="0"/>
  </r>
  <r>
    <x v="1"/>
  </r>
  <r>
    <x v="0"/>
  </r>
  <r>
    <x v="2"/>
  </r>
  <r>
    <x v="1"/>
  </r>
  <r>
    <x v="2"/>
  </r>
  <r>
    <x v="2"/>
  </r>
  <r>
    <x v="1"/>
  </r>
  <r>
    <x v="0"/>
  </r>
  <r>
    <x v="0"/>
  </r>
  <r>
    <x v="2"/>
  </r>
  <r>
    <x v="0"/>
  </r>
  <r>
    <x v="0"/>
  </r>
  <r>
    <x v="1"/>
  </r>
  <r>
    <x v="1"/>
  </r>
  <r>
    <x v="1"/>
  </r>
  <r>
    <x v="2"/>
  </r>
  <r>
    <x v="1"/>
  </r>
  <r>
    <x v="1"/>
  </r>
  <r>
    <x v="1"/>
  </r>
  <r>
    <x v="0"/>
  </r>
  <r>
    <x v="0"/>
  </r>
  <r>
    <x v="0"/>
  </r>
  <r>
    <x v="1"/>
  </r>
  <r>
    <x v="0"/>
  </r>
  <r>
    <x v="1"/>
  </r>
  <r>
    <x v="0"/>
  </r>
  <r>
    <x v="0"/>
  </r>
  <r>
    <x v="1"/>
  </r>
  <r>
    <x v="2"/>
  </r>
  <r>
    <x v="0"/>
  </r>
  <r>
    <x v="2"/>
  </r>
  <r>
    <x v="1"/>
  </r>
  <r>
    <x v="2"/>
  </r>
  <r>
    <x v="1"/>
  </r>
  <r>
    <x v="2"/>
  </r>
  <r>
    <x v="0"/>
  </r>
  <r>
    <x v="0"/>
  </r>
  <r>
    <x v="1"/>
  </r>
  <r>
    <x v="2"/>
  </r>
  <r>
    <x v="1"/>
  </r>
  <r>
    <x v="1"/>
  </r>
  <r>
    <x v="0"/>
  </r>
  <r>
    <x v="1"/>
  </r>
  <r>
    <x v="1"/>
  </r>
  <r>
    <x v="0"/>
  </r>
  <r>
    <x v="0"/>
  </r>
  <r>
    <x v="1"/>
  </r>
  <r>
    <x v="0"/>
  </r>
  <r>
    <x v="1"/>
  </r>
  <r>
    <x v="2"/>
  </r>
  <r>
    <x v="1"/>
  </r>
  <r>
    <x v="0"/>
  </r>
  <r>
    <x v="1"/>
  </r>
  <r>
    <x v="0"/>
  </r>
  <r>
    <x v="2"/>
  </r>
  <r>
    <x v="0"/>
  </r>
  <r>
    <x v="2"/>
  </r>
  <r>
    <x v="1"/>
  </r>
  <r>
    <x v="2"/>
  </r>
  <r>
    <x v="0"/>
  </r>
  <r>
    <x v="2"/>
  </r>
  <r>
    <x v="1"/>
  </r>
  <r>
    <x v="1"/>
  </r>
  <r>
    <x v="1"/>
  </r>
  <r>
    <x v="0"/>
  </r>
  <r>
    <x v="1"/>
  </r>
  <r>
    <x v="1"/>
  </r>
  <r>
    <x v="0"/>
  </r>
  <r>
    <x v="1"/>
  </r>
  <r>
    <x v="1"/>
  </r>
  <r>
    <x v="2"/>
  </r>
  <r>
    <x v="1"/>
  </r>
  <r>
    <x v="2"/>
  </r>
  <r>
    <x v="1"/>
  </r>
  <r>
    <x v="1"/>
  </r>
  <r>
    <x v="1"/>
  </r>
  <r>
    <x v="0"/>
  </r>
  <r>
    <x v="0"/>
  </r>
  <r>
    <x v="1"/>
  </r>
  <r>
    <x v="0"/>
  </r>
  <r>
    <x v="1"/>
  </r>
  <r>
    <x v="0"/>
  </r>
  <r>
    <x v="0"/>
  </r>
  <r>
    <x v="1"/>
  </r>
  <r>
    <x v="2"/>
  </r>
  <r>
    <x v="1"/>
  </r>
  <r>
    <x v="0"/>
  </r>
  <r>
    <x v="0"/>
  </r>
  <r>
    <x v="1"/>
  </r>
  <r>
    <x v="1"/>
  </r>
  <r>
    <x v="0"/>
  </r>
  <r>
    <x v="1"/>
  </r>
  <r>
    <x v="1"/>
  </r>
  <r>
    <x v="1"/>
  </r>
  <r>
    <x v="1"/>
  </r>
  <r>
    <x v="2"/>
  </r>
  <r>
    <x v="1"/>
  </r>
  <r>
    <x v="0"/>
  </r>
  <r>
    <x v="0"/>
  </r>
  <r>
    <x v="2"/>
  </r>
  <r>
    <x v="0"/>
  </r>
  <r>
    <x v="0"/>
  </r>
  <r>
    <x v="0"/>
  </r>
  <r>
    <x v="1"/>
  </r>
  <r>
    <x v="1"/>
  </r>
  <r>
    <x v="1"/>
  </r>
  <r>
    <x v="1"/>
  </r>
  <r>
    <x v="2"/>
  </r>
  <r>
    <x v="1"/>
  </r>
  <r>
    <x v="2"/>
  </r>
  <r>
    <x v="1"/>
  </r>
  <r>
    <x v="1"/>
  </r>
  <r>
    <x v="0"/>
  </r>
  <r>
    <x v="1"/>
  </r>
  <r>
    <x v="1"/>
  </r>
  <r>
    <x v="0"/>
  </r>
  <r>
    <x v="2"/>
  </r>
  <r>
    <x v="0"/>
  </r>
  <r>
    <x v="0"/>
  </r>
  <r>
    <x v="0"/>
  </r>
  <r>
    <x v="2"/>
  </r>
  <r>
    <x v="1"/>
  </r>
  <r>
    <x v="1"/>
  </r>
  <r>
    <x v="0"/>
  </r>
  <r>
    <x v="1"/>
  </r>
  <r>
    <x v="1"/>
  </r>
  <r>
    <x v="2"/>
  </r>
  <r>
    <x v="0"/>
  </r>
  <r>
    <x v="2"/>
  </r>
  <r>
    <x v="1"/>
  </r>
  <r>
    <x v="1"/>
  </r>
  <r>
    <x v="2"/>
  </r>
  <r>
    <x v="1"/>
  </r>
  <r>
    <x v="1"/>
  </r>
  <r>
    <x v="0"/>
  </r>
  <r>
    <x v="0"/>
  </r>
  <r>
    <x v="2"/>
  </r>
  <r>
    <x v="0"/>
  </r>
  <r>
    <x v="1"/>
  </r>
  <r>
    <x v="1"/>
  </r>
  <r>
    <x v="1"/>
  </r>
  <r>
    <x v="2"/>
  </r>
  <r>
    <x v="2"/>
  </r>
  <r>
    <x v="1"/>
  </r>
  <r>
    <x v="1"/>
  </r>
  <r>
    <x v="1"/>
  </r>
  <r>
    <x v="0"/>
  </r>
  <r>
    <x v="2"/>
  </r>
  <r>
    <x v="2"/>
  </r>
  <r>
    <x v="1"/>
  </r>
  <r>
    <x v="1"/>
  </r>
  <r>
    <x v="2"/>
  </r>
  <r>
    <x v="1"/>
  </r>
  <r>
    <x v="2"/>
  </r>
  <r>
    <x v="0"/>
  </r>
  <r>
    <x v="1"/>
  </r>
  <r>
    <x v="2"/>
  </r>
  <r>
    <x v="0"/>
  </r>
  <r>
    <x v="0"/>
  </r>
  <r>
    <x v="2"/>
  </r>
  <r>
    <x v="1"/>
  </r>
  <r>
    <x v="0"/>
  </r>
  <r>
    <x v="1"/>
  </r>
  <r>
    <x v="1"/>
  </r>
  <r>
    <x v="1"/>
  </r>
  <r>
    <x v="1"/>
  </r>
  <r>
    <x v="0"/>
  </r>
  <r>
    <x v="2"/>
  </r>
  <r>
    <x v="0"/>
  </r>
  <r>
    <x v="1"/>
  </r>
  <r>
    <x v="0"/>
  </r>
  <r>
    <x v="0"/>
  </r>
  <r>
    <x v="2"/>
  </r>
  <r>
    <x v="1"/>
  </r>
  <r>
    <x v="2"/>
  </r>
  <r>
    <x v="1"/>
  </r>
  <r>
    <x v="2"/>
  </r>
  <r>
    <x v="0"/>
  </r>
  <r>
    <x v="1"/>
  </r>
  <r>
    <x v="1"/>
  </r>
  <r>
    <x v="0"/>
  </r>
  <r>
    <x v="0"/>
  </r>
  <r>
    <x v="1"/>
  </r>
  <r>
    <x v="1"/>
  </r>
  <r>
    <x v="0"/>
  </r>
  <r>
    <x v="0"/>
  </r>
  <r>
    <x v="1"/>
  </r>
  <r>
    <x v="2"/>
  </r>
  <r>
    <x v="2"/>
  </r>
  <r>
    <x v="0"/>
  </r>
  <r>
    <x v="0"/>
  </r>
  <r>
    <x v="0"/>
  </r>
  <r>
    <x v="1"/>
  </r>
  <r>
    <x v="1"/>
  </r>
  <r>
    <x v="2"/>
  </r>
  <r>
    <x v="1"/>
  </r>
  <r>
    <x v="1"/>
  </r>
  <r>
    <x v="0"/>
  </r>
  <r>
    <x v="0"/>
  </r>
  <r>
    <x v="0"/>
  </r>
  <r>
    <x v="0"/>
  </r>
  <r>
    <x v="1"/>
  </r>
  <r>
    <x v="1"/>
  </r>
  <r>
    <x v="1"/>
  </r>
  <r>
    <x v="1"/>
  </r>
  <r>
    <x v="2"/>
  </r>
  <r>
    <x v="2"/>
  </r>
  <r>
    <x v="2"/>
  </r>
  <r>
    <x v="0"/>
  </r>
  <r>
    <x v="2"/>
  </r>
  <r>
    <x v="1"/>
  </r>
  <r>
    <x v="2"/>
  </r>
  <r>
    <x v="1"/>
  </r>
  <r>
    <x v="1"/>
  </r>
  <r>
    <x v="2"/>
  </r>
  <r>
    <x v="1"/>
  </r>
  <r>
    <x v="1"/>
  </r>
  <r>
    <x v="1"/>
  </r>
  <r>
    <x v="1"/>
  </r>
  <r>
    <x v="1"/>
  </r>
  <r>
    <x v="2"/>
  </r>
  <r>
    <x v="2"/>
  </r>
  <r>
    <x v="1"/>
  </r>
  <r>
    <x v="1"/>
  </r>
  <r>
    <x v="0"/>
  </r>
  <r>
    <x v="1"/>
  </r>
  <r>
    <x v="1"/>
  </r>
  <r>
    <x v="0"/>
  </r>
  <r>
    <x v="1"/>
  </r>
  <r>
    <x v="1"/>
  </r>
  <r>
    <x v="1"/>
  </r>
  <r>
    <x v="1"/>
  </r>
  <r>
    <x v="1"/>
  </r>
  <r>
    <x v="2"/>
  </r>
  <r>
    <x v="0"/>
  </r>
  <r>
    <x v="0"/>
  </r>
  <r>
    <x v="1"/>
  </r>
  <r>
    <x v="2"/>
  </r>
  <r>
    <x v="0"/>
  </r>
  <r>
    <x v="1"/>
  </r>
  <r>
    <x v="0"/>
  </r>
  <r>
    <x v="0"/>
  </r>
  <r>
    <x v="0"/>
  </r>
  <r>
    <x v="2"/>
  </r>
  <r>
    <x v="0"/>
  </r>
  <r>
    <x v="1"/>
  </r>
  <r>
    <x v="1"/>
  </r>
  <r>
    <x v="0"/>
  </r>
  <r>
    <x v="0"/>
  </r>
  <r>
    <x v="0"/>
  </r>
  <r>
    <x v="1"/>
  </r>
  <r>
    <x v="0"/>
  </r>
  <r>
    <x v="2"/>
  </r>
  <r>
    <x v="2"/>
  </r>
  <r>
    <x v="1"/>
  </r>
  <r>
    <x v="0"/>
  </r>
  <r>
    <x v="2"/>
  </r>
  <r>
    <x v="2"/>
  </r>
  <r>
    <x v="1"/>
  </r>
  <r>
    <x v="1"/>
  </r>
  <r>
    <x v="1"/>
  </r>
  <r>
    <x v="1"/>
  </r>
  <r>
    <x v="0"/>
  </r>
  <r>
    <x v="1"/>
  </r>
  <r>
    <x v="0"/>
  </r>
  <r>
    <x v="1"/>
  </r>
  <r>
    <x v="0"/>
  </r>
  <r>
    <x v="1"/>
  </r>
  <r>
    <x v="1"/>
  </r>
  <r>
    <x v="1"/>
  </r>
  <r>
    <x v="2"/>
  </r>
  <r>
    <x v="0"/>
  </r>
  <r>
    <x v="1"/>
  </r>
  <r>
    <x v="1"/>
  </r>
  <r>
    <x v="0"/>
  </r>
  <r>
    <x v="0"/>
  </r>
  <r>
    <x v="1"/>
  </r>
  <r>
    <x v="0"/>
  </r>
  <r>
    <x v="2"/>
  </r>
  <r>
    <x v="1"/>
  </r>
  <r>
    <x v="1"/>
  </r>
  <r>
    <x v="0"/>
  </r>
  <r>
    <x v="2"/>
  </r>
  <r>
    <x v="1"/>
  </r>
  <r>
    <x v="1"/>
  </r>
  <r>
    <x v="2"/>
  </r>
  <r>
    <x v="0"/>
  </r>
  <r>
    <x v="2"/>
  </r>
  <r>
    <x v="0"/>
  </r>
  <r>
    <x v="0"/>
  </r>
  <r>
    <x v="2"/>
  </r>
  <r>
    <x v="0"/>
  </r>
  <r>
    <x v="0"/>
  </r>
  <r>
    <x v="1"/>
  </r>
  <r>
    <x v="1"/>
  </r>
  <r>
    <x v="0"/>
  </r>
  <r>
    <x v="1"/>
  </r>
  <r>
    <x v="1"/>
  </r>
  <r>
    <x v="0"/>
  </r>
  <r>
    <x v="2"/>
  </r>
  <r>
    <x v="1"/>
  </r>
  <r>
    <x v="1"/>
  </r>
  <r>
    <x v="1"/>
  </r>
  <r>
    <x v="0"/>
  </r>
  <r>
    <x v="1"/>
  </r>
  <r>
    <x v="2"/>
  </r>
  <r>
    <x v="1"/>
  </r>
  <r>
    <x v="0"/>
  </r>
  <r>
    <x v="0"/>
  </r>
  <r>
    <x v="2"/>
  </r>
  <r>
    <x v="0"/>
  </r>
  <r>
    <x v="0"/>
  </r>
  <r>
    <x v="0"/>
  </r>
  <r>
    <x v="1"/>
  </r>
  <r>
    <x v="1"/>
  </r>
  <r>
    <x v="1"/>
  </r>
  <r>
    <x v="1"/>
  </r>
  <r>
    <x v="0"/>
  </r>
  <r>
    <x v="2"/>
  </r>
  <r>
    <x v="0"/>
  </r>
  <r>
    <x v="1"/>
  </r>
  <r>
    <x v="0"/>
  </r>
  <r>
    <x v="2"/>
  </r>
  <r>
    <x v="1"/>
  </r>
  <r>
    <x v="2"/>
  </r>
  <r>
    <x v="1"/>
  </r>
  <r>
    <x v="1"/>
  </r>
  <r>
    <x v="0"/>
  </r>
  <r>
    <x v="1"/>
  </r>
  <r>
    <x v="2"/>
  </r>
  <r>
    <x v="0"/>
  </r>
  <r>
    <x v="1"/>
  </r>
  <r>
    <x v="1"/>
  </r>
  <r>
    <x v="2"/>
  </r>
  <r>
    <x v="1"/>
  </r>
  <r>
    <x v="2"/>
  </r>
  <r>
    <x v="2"/>
  </r>
  <r>
    <x v="1"/>
  </r>
  <r>
    <x v="1"/>
  </r>
  <r>
    <x v="0"/>
  </r>
  <r>
    <x v="2"/>
  </r>
  <r>
    <x v="2"/>
  </r>
  <r>
    <x v="0"/>
  </r>
  <r>
    <x v="1"/>
  </r>
  <r>
    <x v="2"/>
  </r>
  <r>
    <x v="0"/>
  </r>
  <r>
    <x v="1"/>
  </r>
  <r>
    <x v="0"/>
  </r>
  <r>
    <x v="0"/>
  </r>
  <r>
    <x v="0"/>
  </r>
  <r>
    <x v="1"/>
  </r>
  <r>
    <x v="2"/>
  </r>
  <r>
    <x v="0"/>
  </r>
  <r>
    <x v="1"/>
  </r>
  <r>
    <x v="1"/>
  </r>
  <r>
    <x v="1"/>
  </r>
  <r>
    <x v="1"/>
  </r>
  <r>
    <x v="1"/>
  </r>
  <r>
    <x v="1"/>
  </r>
  <r>
    <x v="1"/>
  </r>
  <r>
    <x v="2"/>
  </r>
  <r>
    <x v="0"/>
  </r>
  <r>
    <x v="0"/>
  </r>
  <r>
    <x v="2"/>
  </r>
  <r>
    <x v="0"/>
  </r>
  <r>
    <x v="1"/>
  </r>
  <r>
    <x v="0"/>
  </r>
  <r>
    <x v="2"/>
  </r>
  <r>
    <x v="0"/>
  </r>
  <r>
    <x v="1"/>
  </r>
  <r>
    <x v="2"/>
  </r>
  <r>
    <x v="1"/>
  </r>
  <r>
    <x v="1"/>
  </r>
  <r>
    <x v="1"/>
  </r>
  <r>
    <x v="1"/>
  </r>
  <r>
    <x v="0"/>
  </r>
  <r>
    <x v="2"/>
  </r>
  <r>
    <x v="1"/>
  </r>
  <r>
    <x v="2"/>
  </r>
  <r>
    <x v="0"/>
  </r>
  <r>
    <x v="2"/>
  </r>
  <r>
    <x v="2"/>
  </r>
  <r>
    <x v="2"/>
  </r>
  <r>
    <x v="1"/>
  </r>
  <r>
    <x v="0"/>
  </r>
  <r>
    <x v="2"/>
  </r>
  <r>
    <x v="2"/>
  </r>
  <r>
    <x v="2"/>
  </r>
  <r>
    <x v="2"/>
  </r>
  <r>
    <x v="0"/>
  </r>
  <r>
    <x v="2"/>
  </r>
  <r>
    <x v="0"/>
  </r>
  <r>
    <x v="1"/>
  </r>
  <r>
    <x v="2"/>
  </r>
  <r>
    <x v="1"/>
  </r>
  <r>
    <x v="2"/>
  </r>
  <r>
    <x v="1"/>
  </r>
  <r>
    <x v="1"/>
  </r>
  <r>
    <x v="2"/>
  </r>
  <r>
    <x v="2"/>
  </r>
  <r>
    <x v="2"/>
  </r>
  <r>
    <x v="0"/>
  </r>
  <r>
    <x v="0"/>
  </r>
  <r>
    <x v="1"/>
  </r>
  <r>
    <x v="0"/>
  </r>
  <r>
    <x v="1"/>
  </r>
  <r>
    <x v="1"/>
  </r>
  <r>
    <x v="1"/>
  </r>
  <r>
    <x v="1"/>
  </r>
  <r>
    <x v="2"/>
  </r>
  <r>
    <x v="2"/>
  </r>
  <r>
    <x v="0"/>
  </r>
  <r>
    <x v="2"/>
  </r>
  <r>
    <x v="2"/>
  </r>
  <r>
    <x v="0"/>
  </r>
  <r>
    <x v="1"/>
  </r>
  <r>
    <x v="0"/>
  </r>
  <r>
    <x v="0"/>
  </r>
  <r>
    <x v="1"/>
  </r>
  <r>
    <x v="1"/>
  </r>
  <r>
    <x v="1"/>
  </r>
  <r>
    <x v="1"/>
  </r>
  <r>
    <x v="2"/>
  </r>
  <r>
    <x v="1"/>
  </r>
  <r>
    <x v="0"/>
  </r>
  <r>
    <x v="2"/>
  </r>
  <r>
    <x v="0"/>
  </r>
  <r>
    <x v="1"/>
  </r>
  <r>
    <x v="1"/>
  </r>
  <r>
    <x v="0"/>
  </r>
  <r>
    <x v="1"/>
  </r>
  <r>
    <x v="1"/>
  </r>
  <r>
    <x v="0"/>
  </r>
  <r>
    <x v="1"/>
  </r>
  <r>
    <x v="1"/>
  </r>
  <r>
    <x v="0"/>
  </r>
  <r>
    <x v="2"/>
  </r>
  <r>
    <x v="2"/>
  </r>
  <r>
    <x v="2"/>
  </r>
  <r>
    <x v="2"/>
  </r>
  <r>
    <x v="0"/>
  </r>
  <r>
    <x v="1"/>
  </r>
  <r>
    <x v="0"/>
  </r>
  <r>
    <x v="0"/>
  </r>
  <r>
    <x v="2"/>
  </r>
  <r>
    <x v="1"/>
  </r>
  <r>
    <x v="0"/>
  </r>
  <r>
    <x v="1"/>
  </r>
  <r>
    <x v="1"/>
  </r>
  <r>
    <x v="2"/>
  </r>
  <r>
    <x v="1"/>
  </r>
  <r>
    <x v="0"/>
  </r>
  <r>
    <x v="2"/>
  </r>
  <r>
    <x v="1"/>
  </r>
  <r>
    <x v="0"/>
  </r>
  <r>
    <x v="0"/>
  </r>
  <r>
    <x v="1"/>
  </r>
  <r>
    <x v="1"/>
  </r>
  <r>
    <x v="0"/>
  </r>
  <r>
    <x v="2"/>
  </r>
  <r>
    <x v="0"/>
  </r>
  <r>
    <x v="0"/>
  </r>
  <r>
    <x v="2"/>
  </r>
  <r>
    <x v="1"/>
  </r>
  <r>
    <x v="1"/>
  </r>
  <r>
    <x v="1"/>
  </r>
  <r>
    <x v="1"/>
  </r>
  <r>
    <x v="1"/>
  </r>
  <r>
    <x v="1"/>
  </r>
  <r>
    <x v="2"/>
  </r>
  <r>
    <x v="0"/>
  </r>
  <r>
    <x v="2"/>
  </r>
  <r>
    <x v="1"/>
  </r>
  <r>
    <x v="1"/>
  </r>
  <r>
    <x v="2"/>
  </r>
  <r>
    <x v="2"/>
  </r>
  <r>
    <x v="1"/>
  </r>
  <r>
    <x v="0"/>
  </r>
  <r>
    <x v="1"/>
  </r>
  <r>
    <x v="2"/>
  </r>
  <r>
    <x v="0"/>
  </r>
  <r>
    <x v="1"/>
  </r>
  <r>
    <x v="0"/>
  </r>
  <r>
    <x v="2"/>
  </r>
  <r>
    <x v="2"/>
  </r>
  <r>
    <x v="0"/>
  </r>
  <r>
    <x v="1"/>
  </r>
  <r>
    <x v="1"/>
  </r>
  <r>
    <x v="2"/>
  </r>
  <r>
    <x v="2"/>
  </r>
  <r>
    <x v="1"/>
  </r>
  <r>
    <x v="2"/>
  </r>
  <r>
    <x v="1"/>
  </r>
  <r>
    <x v="0"/>
  </r>
  <r>
    <x v="0"/>
  </r>
  <r>
    <x v="0"/>
  </r>
  <r>
    <x v="2"/>
  </r>
  <r>
    <x v="2"/>
  </r>
  <r>
    <x v="2"/>
  </r>
  <r>
    <x v="1"/>
  </r>
  <r>
    <x v="2"/>
  </r>
  <r>
    <x v="0"/>
  </r>
  <r>
    <x v="2"/>
  </r>
  <r>
    <x v="0"/>
  </r>
  <r>
    <x v="2"/>
  </r>
  <r>
    <x v="1"/>
  </r>
  <r>
    <x v="0"/>
  </r>
  <r>
    <x v="2"/>
  </r>
  <r>
    <x v="1"/>
  </r>
  <r>
    <x v="2"/>
  </r>
  <r>
    <x v="2"/>
  </r>
  <r>
    <x v="1"/>
  </r>
  <r>
    <x v="0"/>
  </r>
  <r>
    <x v="1"/>
  </r>
  <r>
    <x v="1"/>
  </r>
  <r>
    <x v="1"/>
  </r>
  <r>
    <x v="1"/>
  </r>
  <r>
    <x v="0"/>
  </r>
  <r>
    <x v="1"/>
  </r>
  <r>
    <x v="2"/>
  </r>
  <r>
    <x v="1"/>
  </r>
  <r>
    <x v="2"/>
  </r>
  <r>
    <x v="0"/>
  </r>
  <r>
    <x v="1"/>
  </r>
  <r>
    <x v="0"/>
  </r>
  <r>
    <x v="2"/>
  </r>
  <r>
    <x v="1"/>
  </r>
  <r>
    <x v="0"/>
  </r>
  <r>
    <x v="0"/>
  </r>
  <r>
    <x v="0"/>
  </r>
  <r>
    <x v="2"/>
  </r>
  <r>
    <x v="2"/>
  </r>
  <r>
    <x v="1"/>
  </r>
  <r>
    <x v="0"/>
  </r>
  <r>
    <x v="0"/>
  </r>
  <r>
    <x v="1"/>
  </r>
  <r>
    <x v="2"/>
  </r>
  <r>
    <x v="1"/>
  </r>
  <r>
    <x v="1"/>
  </r>
  <r>
    <x v="2"/>
  </r>
  <r>
    <x v="0"/>
  </r>
  <r>
    <x v="1"/>
  </r>
  <r>
    <x v="2"/>
  </r>
  <r>
    <x v="1"/>
  </r>
  <r>
    <x v="1"/>
  </r>
  <r>
    <x v="2"/>
  </r>
  <r>
    <x v="1"/>
  </r>
  <r>
    <x v="1"/>
  </r>
  <r>
    <x v="2"/>
  </r>
  <r>
    <x v="2"/>
  </r>
  <r>
    <x v="2"/>
  </r>
  <r>
    <x v="1"/>
  </r>
  <r>
    <x v="1"/>
  </r>
  <r>
    <x v="2"/>
  </r>
  <r>
    <x v="1"/>
  </r>
  <r>
    <x v="1"/>
  </r>
  <r>
    <x v="0"/>
  </r>
  <r>
    <x v="1"/>
  </r>
  <r>
    <x v="1"/>
  </r>
  <r>
    <x v="1"/>
  </r>
  <r>
    <x v="2"/>
  </r>
  <r>
    <x v="0"/>
  </r>
  <r>
    <x v="1"/>
  </r>
  <r>
    <x v="2"/>
  </r>
  <r>
    <x v="1"/>
  </r>
  <r>
    <x v="0"/>
  </r>
  <r>
    <x v="0"/>
  </r>
  <r>
    <x v="2"/>
  </r>
  <r>
    <x v="1"/>
  </r>
  <r>
    <x v="2"/>
  </r>
  <r>
    <x v="0"/>
  </r>
  <r>
    <x v="0"/>
  </r>
  <r>
    <x v="1"/>
  </r>
  <r>
    <x v="0"/>
  </r>
  <r>
    <x v="0"/>
  </r>
  <r>
    <x v="2"/>
  </r>
  <r>
    <x v="2"/>
  </r>
  <r>
    <x v="1"/>
  </r>
  <r>
    <x v="1"/>
  </r>
  <r>
    <x v="1"/>
  </r>
  <r>
    <x v="2"/>
  </r>
  <r>
    <x v="2"/>
  </r>
  <r>
    <x v="0"/>
  </r>
  <r>
    <x v="1"/>
  </r>
  <r>
    <x v="1"/>
  </r>
  <r>
    <x v="0"/>
  </r>
  <r>
    <x v="0"/>
  </r>
  <r>
    <x v="1"/>
  </r>
  <r>
    <x v="1"/>
  </r>
  <r>
    <x v="2"/>
  </r>
  <r>
    <x v="1"/>
  </r>
  <r>
    <x v="0"/>
  </r>
  <r>
    <x v="0"/>
  </r>
  <r>
    <x v="2"/>
  </r>
  <r>
    <x v="1"/>
  </r>
  <r>
    <x v="2"/>
  </r>
  <r>
    <x v="0"/>
  </r>
  <r>
    <x v="0"/>
  </r>
  <r>
    <x v="0"/>
  </r>
  <r>
    <x v="1"/>
  </r>
  <r>
    <x v="2"/>
  </r>
  <r>
    <x v="1"/>
  </r>
  <r>
    <x v="0"/>
  </r>
  <r>
    <x v="2"/>
  </r>
  <r>
    <x v="2"/>
  </r>
  <r>
    <x v="1"/>
  </r>
  <r>
    <x v="1"/>
  </r>
  <r>
    <x v="1"/>
  </r>
  <r>
    <x v="1"/>
  </r>
  <r>
    <x v="1"/>
  </r>
  <r>
    <x v="2"/>
  </r>
  <r>
    <x v="2"/>
  </r>
  <r>
    <x v="0"/>
  </r>
  <r>
    <x v="2"/>
  </r>
  <r>
    <x v="2"/>
  </r>
  <r>
    <x v="2"/>
  </r>
  <r>
    <x v="1"/>
  </r>
  <r>
    <x v="0"/>
  </r>
  <r>
    <x v="0"/>
  </r>
  <r>
    <x v="1"/>
  </r>
  <r>
    <x v="2"/>
  </r>
  <r>
    <x v="0"/>
  </r>
  <r>
    <x v="1"/>
  </r>
  <r>
    <x v="1"/>
  </r>
  <r>
    <x v="1"/>
  </r>
  <r>
    <x v="1"/>
  </r>
  <r>
    <x v="1"/>
  </r>
  <r>
    <x v="2"/>
  </r>
  <r>
    <x v="1"/>
  </r>
  <r>
    <x v="0"/>
  </r>
  <r>
    <x v="1"/>
  </r>
  <r>
    <x v="2"/>
  </r>
  <r>
    <x v="2"/>
  </r>
  <r>
    <x v="0"/>
  </r>
  <r>
    <x v="2"/>
  </r>
  <r>
    <x v="0"/>
  </r>
  <r>
    <x v="2"/>
  </r>
  <r>
    <x v="1"/>
  </r>
  <r>
    <x v="1"/>
  </r>
  <r>
    <x v="2"/>
  </r>
  <r>
    <x v="1"/>
  </r>
  <r>
    <x v="1"/>
  </r>
  <r>
    <x v="0"/>
  </r>
  <r>
    <x v="1"/>
  </r>
  <r>
    <x v="0"/>
  </r>
  <r>
    <x v="1"/>
  </r>
  <r>
    <x v="0"/>
  </r>
  <r>
    <x v="2"/>
  </r>
  <r>
    <x v="2"/>
  </r>
  <r>
    <x v="2"/>
  </r>
  <r>
    <x v="0"/>
  </r>
  <r>
    <x v="0"/>
  </r>
  <r>
    <x v="2"/>
  </r>
  <r>
    <x v="1"/>
  </r>
  <r>
    <x v="1"/>
  </r>
  <r>
    <x v="2"/>
  </r>
  <r>
    <x v="2"/>
  </r>
  <r>
    <x v="0"/>
  </r>
  <r>
    <x v="2"/>
  </r>
  <r>
    <x v="0"/>
  </r>
  <r>
    <x v="0"/>
  </r>
  <r>
    <x v="2"/>
  </r>
  <r>
    <x v="1"/>
  </r>
  <r>
    <x v="0"/>
  </r>
  <r>
    <x v="0"/>
  </r>
  <r>
    <x v="2"/>
  </r>
  <r>
    <x v="1"/>
  </r>
  <r>
    <x v="0"/>
  </r>
  <r>
    <x v="0"/>
  </r>
  <r>
    <x v="0"/>
  </r>
  <r>
    <x v="0"/>
  </r>
  <r>
    <x v="1"/>
  </r>
  <r>
    <x v="2"/>
  </r>
  <r>
    <x v="1"/>
  </r>
  <r>
    <x v="2"/>
  </r>
  <r>
    <x v="1"/>
  </r>
  <r>
    <x v="1"/>
  </r>
  <r>
    <x v="0"/>
  </r>
  <r>
    <x v="0"/>
  </r>
  <r>
    <x v="2"/>
  </r>
  <r>
    <x v="2"/>
  </r>
  <r>
    <x v="0"/>
  </r>
</pivotCacheRecords>
</file>

<file path=xl/pivotCache/pivotCacheRecords3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1"/>
  </r>
  <r>
    <x v="0"/>
  </r>
  <r>
    <x v="1"/>
  </r>
  <r>
    <x v="1"/>
  </r>
  <r>
    <x v="0"/>
  </r>
  <r>
    <x v="1"/>
  </r>
  <r>
    <x v="1"/>
  </r>
  <r>
    <x v="1"/>
  </r>
  <r>
    <x v="1"/>
  </r>
  <r>
    <x v="1"/>
  </r>
  <r>
    <x v="1"/>
  </r>
  <r>
    <x v="1"/>
  </r>
  <r>
    <x v="0"/>
  </r>
  <r>
    <x v="1"/>
  </r>
  <r>
    <x v="1"/>
  </r>
  <r>
    <x v="1"/>
  </r>
  <r>
    <x v="1"/>
  </r>
  <r>
    <x v="0"/>
  </r>
  <r>
    <x v="1"/>
  </r>
  <r>
    <x v="0"/>
  </r>
  <r>
    <x v="1"/>
  </r>
  <r>
    <x v="0"/>
  </r>
  <r>
    <x v="1"/>
  </r>
  <r>
    <x v="0"/>
  </r>
  <r>
    <x v="1"/>
  </r>
  <r>
    <x v="1"/>
  </r>
  <r>
    <x v="1"/>
  </r>
  <r>
    <x v="0"/>
  </r>
  <r>
    <x v="0"/>
  </r>
  <r>
    <x v="0"/>
  </r>
  <r>
    <x v="1"/>
  </r>
  <r>
    <x v="0"/>
  </r>
  <r>
    <x v="0"/>
  </r>
  <r>
    <x v="0"/>
  </r>
  <r>
    <x v="1"/>
  </r>
  <r>
    <x v="0"/>
  </r>
  <r>
    <x v="1"/>
  </r>
  <r>
    <x v="1"/>
  </r>
  <r>
    <x v="1"/>
  </r>
  <r>
    <x v="1"/>
  </r>
  <r>
    <x v="0"/>
  </r>
  <r>
    <x v="0"/>
  </r>
  <r>
    <x v="0"/>
  </r>
  <r>
    <x v="0"/>
  </r>
  <r>
    <x v="0"/>
  </r>
  <r>
    <x v="1"/>
  </r>
  <r>
    <x v="1"/>
  </r>
  <r>
    <x v="0"/>
  </r>
  <r>
    <x v="0"/>
  </r>
  <r>
    <x v="1"/>
  </r>
  <r>
    <x v="0"/>
  </r>
  <r>
    <x v="1"/>
  </r>
  <r>
    <x v="1"/>
  </r>
  <r>
    <x v="0"/>
  </r>
  <r>
    <x v="0"/>
  </r>
  <r>
    <x v="0"/>
  </r>
  <r>
    <x v="1"/>
  </r>
  <r>
    <x v="1"/>
  </r>
  <r>
    <x v="1"/>
  </r>
  <r>
    <x v="1"/>
  </r>
  <r>
    <x v="0"/>
  </r>
  <r>
    <x v="0"/>
  </r>
  <r>
    <x v="1"/>
  </r>
  <r>
    <x v="1"/>
  </r>
  <r>
    <x v="1"/>
  </r>
  <r>
    <x v="0"/>
  </r>
  <r>
    <x v="1"/>
  </r>
  <r>
    <x v="1"/>
  </r>
  <r>
    <x v="1"/>
  </r>
  <r>
    <x v="1"/>
  </r>
  <r>
    <x v="1"/>
  </r>
  <r>
    <x v="1"/>
  </r>
  <r>
    <x v="1"/>
  </r>
  <r>
    <x v="1"/>
  </r>
  <r>
    <x v="0"/>
  </r>
  <r>
    <x v="0"/>
  </r>
  <r>
    <x v="1"/>
  </r>
  <r>
    <x v="1"/>
  </r>
  <r>
    <x v="1"/>
  </r>
  <r>
    <x v="0"/>
  </r>
  <r>
    <x v="1"/>
  </r>
  <r>
    <x v="0"/>
  </r>
  <r>
    <x v="1"/>
  </r>
  <r>
    <x v="0"/>
  </r>
  <r>
    <x v="0"/>
  </r>
  <r>
    <x v="0"/>
  </r>
  <r>
    <x v="0"/>
  </r>
  <r>
    <x v="1"/>
  </r>
  <r>
    <x v="0"/>
  </r>
  <r>
    <x v="0"/>
  </r>
  <r>
    <x v="1"/>
  </r>
  <r>
    <x v="0"/>
  </r>
  <r>
    <x v="1"/>
  </r>
  <r>
    <x v="1"/>
  </r>
  <r>
    <x v="1"/>
  </r>
  <r>
    <x v="0"/>
  </r>
  <r>
    <x v="1"/>
  </r>
  <r>
    <x v="0"/>
  </r>
  <r>
    <x v="0"/>
  </r>
  <r>
    <x v="1"/>
  </r>
  <r>
    <x v="0"/>
  </r>
  <r>
    <x v="1"/>
  </r>
  <r>
    <x v="0"/>
  </r>
  <r>
    <x v="0"/>
  </r>
  <r>
    <x v="1"/>
  </r>
  <r>
    <x v="1"/>
  </r>
  <r>
    <x v="1"/>
  </r>
  <r>
    <x v="0"/>
  </r>
  <r>
    <x v="0"/>
  </r>
  <r>
    <x v="0"/>
  </r>
  <r>
    <x v="1"/>
  </r>
  <r>
    <x v="0"/>
  </r>
  <r>
    <x v="0"/>
  </r>
  <r>
    <x v="1"/>
  </r>
  <r>
    <x v="0"/>
  </r>
  <r>
    <x v="0"/>
  </r>
  <r>
    <x v="1"/>
  </r>
  <r>
    <x v="1"/>
  </r>
  <r>
    <x v="1"/>
  </r>
  <r>
    <x v="0"/>
  </r>
  <r>
    <x v="1"/>
  </r>
  <r>
    <x v="1"/>
  </r>
  <r>
    <x v="1"/>
  </r>
  <r>
    <x v="0"/>
  </r>
  <r>
    <x v="0"/>
  </r>
  <r>
    <x v="0"/>
  </r>
  <r>
    <x v="1"/>
  </r>
  <r>
    <x v="0"/>
  </r>
  <r>
    <x v="1"/>
  </r>
  <r>
    <x v="1"/>
  </r>
  <r>
    <x v="0"/>
  </r>
  <r>
    <x v="1"/>
  </r>
  <r>
    <x v="0"/>
  </r>
  <r>
    <x v="1"/>
  </r>
  <r>
    <x v="0"/>
  </r>
  <r>
    <x v="1"/>
  </r>
  <r>
    <x v="0"/>
  </r>
  <r>
    <x v="1"/>
  </r>
  <r>
    <x v="1"/>
  </r>
  <r>
    <x v="0"/>
  </r>
  <r>
    <x v="0"/>
  </r>
  <r>
    <x v="1"/>
  </r>
  <r>
    <x v="1"/>
  </r>
  <r>
    <x v="1"/>
  </r>
  <r>
    <x v="1"/>
  </r>
  <r>
    <x v="0"/>
  </r>
  <r>
    <x v="0"/>
  </r>
  <r>
    <x v="1"/>
  </r>
  <r>
    <x v="1"/>
  </r>
  <r>
    <x v="1"/>
  </r>
  <r>
    <x v="1"/>
  </r>
  <r>
    <x v="0"/>
  </r>
  <r>
    <x v="1"/>
  </r>
  <r>
    <x v="0"/>
  </r>
  <r>
    <x v="1"/>
  </r>
  <r>
    <x v="0"/>
  </r>
  <r>
    <x v="1"/>
  </r>
  <r>
    <x v="0"/>
  </r>
  <r>
    <x v="0"/>
  </r>
  <r>
    <x v="0"/>
  </r>
  <r>
    <x v="0"/>
  </r>
  <r>
    <x v="0"/>
  </r>
  <r>
    <x v="0"/>
  </r>
  <r>
    <x v="0"/>
  </r>
  <r>
    <x v="1"/>
  </r>
  <r>
    <x v="1"/>
  </r>
  <r>
    <x v="1"/>
  </r>
  <r>
    <x v="0"/>
  </r>
  <r>
    <x v="1"/>
  </r>
  <r>
    <x v="0"/>
  </r>
  <r>
    <x v="1"/>
  </r>
  <r>
    <x v="1"/>
  </r>
  <r>
    <x v="0"/>
  </r>
  <r>
    <x v="1"/>
  </r>
  <r>
    <x v="1"/>
  </r>
  <r>
    <x v="1"/>
  </r>
  <r>
    <x v="0"/>
  </r>
  <r>
    <x v="1"/>
  </r>
  <r>
    <x v="1"/>
  </r>
  <r>
    <x v="1"/>
  </r>
  <r>
    <x v="1"/>
  </r>
  <r>
    <x v="1"/>
  </r>
  <r>
    <x v="0"/>
  </r>
  <r>
    <x v="1"/>
  </r>
  <r>
    <x v="1"/>
  </r>
  <r>
    <x v="0"/>
  </r>
  <r>
    <x v="1"/>
  </r>
  <r>
    <x v="1"/>
  </r>
  <r>
    <x v="1"/>
  </r>
  <r>
    <x v="1"/>
  </r>
  <r>
    <x v="0"/>
  </r>
  <r>
    <x v="0"/>
  </r>
  <r>
    <x v="1"/>
  </r>
  <r>
    <x v="1"/>
  </r>
  <r>
    <x v="0"/>
  </r>
  <r>
    <x v="0"/>
  </r>
  <r>
    <x v="1"/>
  </r>
  <r>
    <x v="1"/>
  </r>
  <r>
    <x v="1"/>
  </r>
  <r>
    <x v="0"/>
  </r>
  <r>
    <x v="0"/>
  </r>
  <r>
    <x v="1"/>
  </r>
  <r>
    <x v="0"/>
  </r>
  <r>
    <x v="1"/>
  </r>
  <r>
    <x v="0"/>
  </r>
  <r>
    <x v="0"/>
  </r>
  <r>
    <x v="0"/>
  </r>
  <r>
    <x v="1"/>
  </r>
  <r>
    <x v="1"/>
  </r>
  <r>
    <x v="0"/>
  </r>
  <r>
    <x v="1"/>
  </r>
  <r>
    <x v="1"/>
  </r>
  <r>
    <x v="1"/>
  </r>
  <r>
    <x v="0"/>
  </r>
  <r>
    <x v="1"/>
  </r>
  <r>
    <x v="1"/>
  </r>
  <r>
    <x v="0"/>
  </r>
  <r>
    <x v="1"/>
  </r>
  <r>
    <x v="1"/>
  </r>
  <r>
    <x v="0"/>
  </r>
  <r>
    <x v="1"/>
  </r>
  <r>
    <x v="1"/>
  </r>
  <r>
    <x v="0"/>
  </r>
  <r>
    <x v="0"/>
  </r>
  <r>
    <x v="0"/>
  </r>
  <r>
    <x v="1"/>
  </r>
  <r>
    <x v="0"/>
  </r>
  <r>
    <x v="1"/>
  </r>
  <r>
    <x v="1"/>
  </r>
  <r>
    <x v="1"/>
  </r>
  <r>
    <x v="0"/>
  </r>
  <r>
    <x v="0"/>
  </r>
  <r>
    <x v="0"/>
  </r>
  <r>
    <x v="1"/>
  </r>
  <r>
    <x v="1"/>
  </r>
  <r>
    <x v="0"/>
  </r>
  <r>
    <x v="1"/>
  </r>
  <r>
    <x v="1"/>
  </r>
  <r>
    <x v="0"/>
  </r>
  <r>
    <x v="0"/>
  </r>
  <r>
    <x v="1"/>
  </r>
  <r>
    <x v="0"/>
  </r>
  <r>
    <x v="1"/>
  </r>
  <r>
    <x v="0"/>
  </r>
  <r>
    <x v="1"/>
  </r>
  <r>
    <x v="0"/>
  </r>
  <r>
    <x v="0"/>
  </r>
  <r>
    <x v="1"/>
  </r>
  <r>
    <x v="1"/>
  </r>
  <r>
    <x v="0"/>
  </r>
  <r>
    <x v="0"/>
  </r>
  <r>
    <x v="0"/>
  </r>
  <r>
    <x v="0"/>
  </r>
  <r>
    <x v="1"/>
  </r>
  <r>
    <x v="1"/>
  </r>
  <r>
    <x v="0"/>
  </r>
  <r>
    <x v="1"/>
  </r>
  <r>
    <x v="0"/>
  </r>
  <r>
    <x v="1"/>
  </r>
  <r>
    <x v="1"/>
  </r>
  <r>
    <x v="0"/>
  </r>
  <r>
    <x v="1"/>
  </r>
  <r>
    <x v="0"/>
  </r>
  <r>
    <x v="1"/>
  </r>
  <r>
    <x v="1"/>
  </r>
  <r>
    <x v="0"/>
  </r>
  <r>
    <x v="1"/>
  </r>
  <r>
    <x v="1"/>
  </r>
  <r>
    <x v="1"/>
  </r>
  <r>
    <x v="1"/>
  </r>
  <r>
    <x v="1"/>
  </r>
  <r>
    <x v="0"/>
  </r>
  <r>
    <x v="0"/>
  </r>
  <r>
    <x v="1"/>
  </r>
  <r>
    <x v="1"/>
  </r>
  <r>
    <x v="0"/>
  </r>
  <r>
    <x v="0"/>
  </r>
  <r>
    <x v="1"/>
  </r>
  <r>
    <x v="1"/>
  </r>
  <r>
    <x v="1"/>
  </r>
  <r>
    <x v="1"/>
  </r>
  <r>
    <x v="0"/>
  </r>
  <r>
    <x v="1"/>
  </r>
  <r>
    <x v="1"/>
  </r>
  <r>
    <x v="0"/>
  </r>
  <r>
    <x v="1"/>
  </r>
  <r>
    <x v="1"/>
  </r>
  <r>
    <x v="0"/>
  </r>
  <r>
    <x v="1"/>
  </r>
  <r>
    <x v="1"/>
  </r>
  <r>
    <x v="1"/>
  </r>
  <r>
    <x v="0"/>
  </r>
  <r>
    <x v="0"/>
  </r>
  <r>
    <x v="1"/>
  </r>
  <r>
    <x v="1"/>
  </r>
  <r>
    <x v="0"/>
  </r>
  <r>
    <x v="1"/>
  </r>
  <r>
    <x v="0"/>
  </r>
  <r>
    <x v="0"/>
  </r>
  <r>
    <x v="0"/>
  </r>
  <r>
    <x v="1"/>
  </r>
  <r>
    <x v="1"/>
  </r>
  <r>
    <x v="1"/>
  </r>
  <r>
    <x v="1"/>
  </r>
  <r>
    <x v="0"/>
  </r>
  <r>
    <x v="0"/>
  </r>
  <r>
    <x v="1"/>
  </r>
  <r>
    <x v="1"/>
  </r>
  <r>
    <x v="1"/>
  </r>
  <r>
    <x v="1"/>
  </r>
  <r>
    <x v="0"/>
  </r>
  <r>
    <x v="0"/>
  </r>
  <r>
    <x v="0"/>
  </r>
  <r>
    <x v="1"/>
  </r>
  <r>
    <x v="0"/>
  </r>
  <r>
    <x v="0"/>
  </r>
  <r>
    <x v="1"/>
  </r>
  <r>
    <x v="0"/>
  </r>
  <r>
    <x v="0"/>
  </r>
  <r>
    <x v="1"/>
  </r>
  <r>
    <x v="1"/>
  </r>
  <r>
    <x v="1"/>
  </r>
  <r>
    <x v="0"/>
  </r>
  <r>
    <x v="1"/>
  </r>
  <r>
    <x v="1"/>
  </r>
  <r>
    <x v="0"/>
  </r>
  <r>
    <x v="1"/>
  </r>
  <r>
    <x v="1"/>
  </r>
  <r>
    <x v="0"/>
  </r>
  <r>
    <x v="1"/>
  </r>
  <r>
    <x v="1"/>
  </r>
  <r>
    <x v="0"/>
  </r>
  <r>
    <x v="1"/>
  </r>
  <r>
    <x v="1"/>
  </r>
  <r>
    <x v="1"/>
  </r>
  <r>
    <x v="0"/>
  </r>
  <r>
    <x v="0"/>
  </r>
  <r>
    <x v="0"/>
  </r>
  <r>
    <x v="1"/>
  </r>
  <r>
    <x v="0"/>
  </r>
  <r>
    <x v="0"/>
  </r>
  <r>
    <x v="1"/>
  </r>
  <r>
    <x v="0"/>
  </r>
  <r>
    <x v="0"/>
  </r>
  <r>
    <x v="0"/>
  </r>
  <r>
    <x v="1"/>
  </r>
  <r>
    <x v="1"/>
  </r>
  <r>
    <x v="1"/>
  </r>
  <r>
    <x v="0"/>
  </r>
  <r>
    <x v="0"/>
  </r>
  <r>
    <x v="1"/>
  </r>
  <r>
    <x v="1"/>
  </r>
  <r>
    <x v="0"/>
  </r>
  <r>
    <x v="0"/>
  </r>
  <r>
    <x v="0"/>
  </r>
  <r>
    <x v="0"/>
  </r>
  <r>
    <x v="1"/>
  </r>
  <r>
    <x v="0"/>
  </r>
  <r>
    <x v="1"/>
  </r>
  <r>
    <x v="0"/>
  </r>
  <r>
    <x v="0"/>
  </r>
  <r>
    <x v="0"/>
  </r>
  <r>
    <x v="1"/>
  </r>
  <r>
    <x v="0"/>
  </r>
  <r>
    <x v="1"/>
  </r>
  <r>
    <x v="0"/>
  </r>
  <r>
    <x v="1"/>
  </r>
  <r>
    <x v="1"/>
  </r>
  <r>
    <x v="1"/>
  </r>
  <r>
    <x v="1"/>
  </r>
  <r>
    <x v="0"/>
  </r>
  <r>
    <x v="1"/>
  </r>
  <r>
    <x v="1"/>
  </r>
  <r>
    <x v="1"/>
  </r>
  <r>
    <x v="0"/>
  </r>
  <r>
    <x v="0"/>
  </r>
  <r>
    <x v="1"/>
  </r>
  <r>
    <x v="1"/>
  </r>
  <r>
    <x v="0"/>
  </r>
  <r>
    <x v="1"/>
  </r>
  <r>
    <x v="0"/>
  </r>
  <r>
    <x v="0"/>
  </r>
  <r>
    <x v="0"/>
  </r>
  <r>
    <x v="1"/>
  </r>
  <r>
    <x v="2"/>
  </r>
  <r>
    <x v="1"/>
  </r>
  <r>
    <x v="0"/>
  </r>
  <r>
    <x v="1"/>
  </r>
  <r>
    <x v="1"/>
  </r>
  <r>
    <x v="0"/>
  </r>
  <r>
    <x v="0"/>
  </r>
  <r>
    <x v="0"/>
  </r>
  <r>
    <x v="1"/>
  </r>
  <r>
    <x v="1"/>
  </r>
  <r>
    <x v="1"/>
  </r>
  <r>
    <x v="0"/>
  </r>
  <r>
    <x v="1"/>
  </r>
  <r>
    <x v="1"/>
  </r>
  <r>
    <x v="1"/>
  </r>
  <r>
    <x v="1"/>
  </r>
  <r>
    <x v="0"/>
  </r>
  <r>
    <x v="1"/>
  </r>
  <r>
    <x v="0"/>
  </r>
  <r>
    <x v="0"/>
  </r>
  <r>
    <x v="1"/>
  </r>
  <r>
    <x v="1"/>
  </r>
  <r>
    <x v="1"/>
  </r>
  <r>
    <x v="1"/>
  </r>
  <r>
    <x v="1"/>
  </r>
  <r>
    <x v="0"/>
  </r>
  <r>
    <x v="1"/>
  </r>
  <r>
    <x v="1"/>
  </r>
  <r>
    <x v="0"/>
  </r>
  <r>
    <x v="0"/>
  </r>
  <r>
    <x v="1"/>
  </r>
  <r>
    <x v="0"/>
  </r>
  <r>
    <x v="0"/>
  </r>
  <r>
    <x v="1"/>
  </r>
  <r>
    <x v="1"/>
  </r>
  <r>
    <x v="1"/>
  </r>
  <r>
    <x v="0"/>
  </r>
  <r>
    <x v="1"/>
  </r>
  <r>
    <x v="0"/>
  </r>
  <r>
    <x v="0"/>
  </r>
  <r>
    <x v="0"/>
  </r>
  <r>
    <x v="0"/>
  </r>
  <r>
    <x v="1"/>
  </r>
  <r>
    <x v="1"/>
  </r>
  <r>
    <x v="1"/>
  </r>
  <r>
    <x v="1"/>
  </r>
  <r>
    <x v="0"/>
  </r>
  <r>
    <x v="1"/>
  </r>
  <r>
    <x v="1"/>
  </r>
  <r>
    <x v="1"/>
  </r>
  <r>
    <x v="1"/>
  </r>
  <r>
    <x v="2"/>
  </r>
  <r>
    <x v="1"/>
  </r>
  <r>
    <x v="0"/>
  </r>
  <r>
    <x v="1"/>
  </r>
  <r>
    <x v="0"/>
  </r>
  <r>
    <x v="1"/>
  </r>
  <r>
    <x v="1"/>
  </r>
  <r>
    <x v="0"/>
  </r>
  <r>
    <x v="0"/>
  </r>
  <r>
    <x v="0"/>
  </r>
  <r>
    <x v="0"/>
  </r>
  <r>
    <x v="0"/>
  </r>
  <r>
    <x v="1"/>
  </r>
  <r>
    <x v="0"/>
  </r>
  <r>
    <x v="1"/>
  </r>
  <r>
    <x v="2"/>
  </r>
  <r>
    <x v="1"/>
  </r>
  <r>
    <x v="1"/>
  </r>
  <r>
    <x v="0"/>
  </r>
  <r>
    <x v="1"/>
  </r>
  <r>
    <x v="0"/>
  </r>
  <r>
    <x v="1"/>
  </r>
  <r>
    <x v="0"/>
  </r>
  <r>
    <x v="1"/>
  </r>
  <r>
    <x v="1"/>
  </r>
  <r>
    <x v="1"/>
  </r>
  <r>
    <x v="0"/>
  </r>
  <r>
    <x v="0"/>
  </r>
  <r>
    <x v="0"/>
  </r>
  <r>
    <x v="0"/>
  </r>
  <r>
    <x v="0"/>
  </r>
  <r>
    <x v="0"/>
  </r>
  <r>
    <x v="1"/>
  </r>
  <r>
    <x v="0"/>
  </r>
  <r>
    <x v="1"/>
  </r>
  <r>
    <x v="0"/>
  </r>
  <r>
    <x v="0"/>
  </r>
  <r>
    <x v="1"/>
  </r>
  <r>
    <x v="0"/>
  </r>
  <r>
    <x v="0"/>
  </r>
  <r>
    <x v="0"/>
  </r>
  <r>
    <x v="1"/>
  </r>
  <r>
    <x v="1"/>
  </r>
  <r>
    <x v="1"/>
  </r>
  <r>
    <x v="0"/>
  </r>
  <r>
    <x v="0"/>
  </r>
  <r>
    <x v="1"/>
  </r>
  <r>
    <x v="0"/>
  </r>
  <r>
    <x v="0"/>
  </r>
  <r>
    <x v="0"/>
  </r>
  <r>
    <x v="1"/>
  </r>
  <r>
    <x v="0"/>
  </r>
  <r>
    <x v="1"/>
  </r>
  <r>
    <x v="0"/>
  </r>
  <r>
    <x v="0"/>
  </r>
  <r>
    <x v="1"/>
  </r>
  <r>
    <x v="1"/>
  </r>
  <r>
    <x v="0"/>
  </r>
  <r>
    <x v="0"/>
  </r>
  <r>
    <x v="0"/>
  </r>
  <r>
    <x v="0"/>
  </r>
  <r>
    <x v="1"/>
  </r>
  <r>
    <x v="0"/>
  </r>
  <r>
    <x v="0"/>
  </r>
  <r>
    <x v="1"/>
  </r>
  <r>
    <x v="1"/>
  </r>
  <r>
    <x v="1"/>
  </r>
  <r>
    <x v="0"/>
  </r>
  <r>
    <x v="0"/>
  </r>
  <r>
    <x v="0"/>
  </r>
  <r>
    <x v="0"/>
  </r>
  <r>
    <x v="0"/>
  </r>
  <r>
    <x v="1"/>
  </r>
  <r>
    <x v="0"/>
  </r>
  <r>
    <x v="1"/>
  </r>
  <r>
    <x v="1"/>
  </r>
  <r>
    <x v="1"/>
  </r>
  <r>
    <x v="0"/>
  </r>
  <r>
    <x v="0"/>
  </r>
  <r>
    <x v="1"/>
  </r>
  <r>
    <x v="0"/>
  </r>
  <r>
    <x v="0"/>
  </r>
  <r>
    <x v="1"/>
  </r>
  <r>
    <x v="0"/>
  </r>
  <r>
    <x v="1"/>
  </r>
  <r>
    <x v="0"/>
  </r>
  <r>
    <x v="0"/>
  </r>
  <r>
    <x v="1"/>
  </r>
  <r>
    <x v="1"/>
  </r>
  <r>
    <x v="1"/>
  </r>
  <r>
    <x v="1"/>
  </r>
  <r>
    <x v="0"/>
  </r>
  <r>
    <x v="1"/>
  </r>
  <r>
    <x v="0"/>
  </r>
  <r>
    <x v="0"/>
  </r>
  <r>
    <x v="1"/>
  </r>
  <r>
    <x v="1"/>
  </r>
  <r>
    <x v="0"/>
  </r>
  <r>
    <x v="1"/>
  </r>
  <r>
    <x v="1"/>
  </r>
  <r>
    <x v="1"/>
  </r>
  <r>
    <x v="1"/>
  </r>
  <r>
    <x v="1"/>
  </r>
  <r>
    <x v="1"/>
  </r>
  <r>
    <x v="0"/>
  </r>
  <r>
    <x v="0"/>
  </r>
  <r>
    <x v="0"/>
  </r>
  <r>
    <x v="1"/>
  </r>
  <r>
    <x v="0"/>
  </r>
  <r>
    <x v="1"/>
  </r>
  <r>
    <x v="0"/>
  </r>
  <r>
    <x v="1"/>
  </r>
  <r>
    <x v="1"/>
  </r>
  <r>
    <x v="0"/>
  </r>
  <r>
    <x v="1"/>
  </r>
  <r>
    <x v="0"/>
  </r>
  <r>
    <x v="1"/>
  </r>
  <r>
    <x v="1"/>
  </r>
  <r>
    <x v="0"/>
  </r>
  <r>
    <x v="1"/>
  </r>
  <r>
    <x v="0"/>
  </r>
  <r>
    <x v="1"/>
  </r>
  <r>
    <x v="1"/>
  </r>
  <r>
    <x v="1"/>
  </r>
  <r>
    <x v="0"/>
  </r>
  <r>
    <x v="1"/>
  </r>
  <r>
    <x v="1"/>
  </r>
  <r>
    <x v="1"/>
  </r>
  <r>
    <x v="0"/>
  </r>
  <r>
    <x v="0"/>
  </r>
  <r>
    <x v="0"/>
  </r>
  <r>
    <x v="0"/>
  </r>
  <r>
    <x v="1"/>
  </r>
  <r>
    <x v="0"/>
  </r>
  <r>
    <x v="1"/>
  </r>
  <r>
    <x v="1"/>
  </r>
  <r>
    <x v="0"/>
  </r>
  <r>
    <x v="1"/>
  </r>
  <r>
    <x v="0"/>
  </r>
  <r>
    <x v="0"/>
  </r>
  <r>
    <x v="1"/>
  </r>
  <r>
    <x v="1"/>
  </r>
  <r>
    <x v="2"/>
  </r>
  <r>
    <x v="0"/>
  </r>
  <r>
    <x v="0"/>
  </r>
  <r>
    <x v="1"/>
  </r>
  <r>
    <x v="0"/>
  </r>
  <r>
    <x v="0"/>
  </r>
  <r>
    <x v="0"/>
  </r>
  <r>
    <x v="0"/>
  </r>
  <r>
    <x v="1"/>
  </r>
  <r>
    <x v="1"/>
  </r>
  <r>
    <x v="0"/>
  </r>
  <r>
    <x v="0"/>
  </r>
  <r>
    <x v="0"/>
  </r>
  <r>
    <x v="1"/>
  </r>
  <r>
    <x v="1"/>
  </r>
  <r>
    <x v="0"/>
  </r>
  <r>
    <x v="0"/>
  </r>
  <r>
    <x v="0"/>
  </r>
  <r>
    <x v="1"/>
  </r>
  <r>
    <x v="1"/>
  </r>
  <r>
    <x v="0"/>
  </r>
  <r>
    <x v="0"/>
  </r>
  <r>
    <x v="1"/>
  </r>
  <r>
    <x v="1"/>
  </r>
  <r>
    <x v="1"/>
  </r>
  <r>
    <x v="1"/>
  </r>
  <r>
    <x v="1"/>
  </r>
  <r>
    <x v="0"/>
  </r>
  <r>
    <x v="0"/>
  </r>
  <r>
    <x v="0"/>
  </r>
  <r>
    <x v="0"/>
  </r>
  <r>
    <x v="0"/>
  </r>
  <r>
    <x v="1"/>
  </r>
  <r>
    <x v="1"/>
  </r>
  <r>
    <x v="0"/>
  </r>
  <r>
    <x v="1"/>
  </r>
  <r>
    <x v="0"/>
  </r>
  <r>
    <x v="0"/>
  </r>
  <r>
    <x v="1"/>
  </r>
  <r>
    <x v="0"/>
  </r>
  <r>
    <x v="1"/>
  </r>
  <r>
    <x v="1"/>
  </r>
  <r>
    <x v="1"/>
  </r>
  <r>
    <x v="1"/>
  </r>
  <r>
    <x v="0"/>
  </r>
  <r>
    <x v="1"/>
  </r>
  <r>
    <x v="0"/>
  </r>
  <r>
    <x v="1"/>
  </r>
  <r>
    <x v="0"/>
  </r>
  <r>
    <x v="1"/>
  </r>
  <r>
    <x v="1"/>
  </r>
  <r>
    <x v="0"/>
  </r>
  <r>
    <x v="0"/>
  </r>
  <r>
    <x v="0"/>
  </r>
  <r>
    <x v="1"/>
  </r>
  <r>
    <x v="0"/>
  </r>
  <r>
    <x v="0"/>
  </r>
  <r>
    <x v="1"/>
  </r>
  <r>
    <x v="0"/>
  </r>
  <r>
    <x v="1"/>
  </r>
  <r>
    <x v="1"/>
  </r>
  <r>
    <x v="1"/>
  </r>
  <r>
    <x v="1"/>
  </r>
  <r>
    <x v="1"/>
  </r>
  <r>
    <x v="0"/>
  </r>
  <r>
    <x v="1"/>
  </r>
  <r>
    <x v="0"/>
  </r>
  <r>
    <x v="0"/>
  </r>
  <r>
    <x v="1"/>
  </r>
  <r>
    <x v="1"/>
  </r>
  <r>
    <x v="1"/>
  </r>
  <r>
    <x v="1"/>
  </r>
  <r>
    <x v="1"/>
  </r>
  <r>
    <x v="1"/>
  </r>
  <r>
    <x v="0"/>
  </r>
  <r>
    <x v="1"/>
  </r>
  <r>
    <x v="1"/>
  </r>
  <r>
    <x v="0"/>
  </r>
  <r>
    <x v="0"/>
  </r>
  <r>
    <x v="1"/>
  </r>
  <r>
    <x v="1"/>
  </r>
  <r>
    <x v="1"/>
  </r>
  <r>
    <x v="1"/>
  </r>
  <r>
    <x v="1"/>
  </r>
  <r>
    <x v="1"/>
  </r>
  <r>
    <x v="1"/>
  </r>
  <r>
    <x v="0"/>
  </r>
  <r>
    <x v="0"/>
  </r>
  <r>
    <x v="1"/>
  </r>
  <r>
    <x v="1"/>
  </r>
  <r>
    <x v="1"/>
  </r>
  <r>
    <x v="1"/>
  </r>
  <r>
    <x v="0"/>
  </r>
  <r>
    <x v="0"/>
  </r>
  <r>
    <x v="0"/>
  </r>
  <r>
    <x v="0"/>
  </r>
  <r>
    <x v="0"/>
  </r>
  <r>
    <x v="0"/>
  </r>
  <r>
    <x v="1"/>
  </r>
  <r>
    <x v="1"/>
  </r>
  <r>
    <x v="0"/>
  </r>
  <r>
    <x v="0"/>
  </r>
  <r>
    <x v="1"/>
  </r>
  <r>
    <x v="0"/>
  </r>
  <r>
    <x v="1"/>
  </r>
  <r>
    <x v="1"/>
  </r>
  <r>
    <x v="1"/>
  </r>
  <r>
    <x v="1"/>
  </r>
  <r>
    <x v="0"/>
  </r>
  <r>
    <x v="0"/>
  </r>
  <r>
    <x v="1"/>
  </r>
  <r>
    <x v="1"/>
  </r>
  <r>
    <x v="1"/>
  </r>
  <r>
    <x v="1"/>
  </r>
  <r>
    <x v="0"/>
  </r>
  <r>
    <x v="0"/>
  </r>
  <r>
    <x v="1"/>
  </r>
  <r>
    <x v="1"/>
  </r>
  <r>
    <x v="1"/>
  </r>
  <r>
    <x v="0"/>
  </r>
  <r>
    <x v="0"/>
  </r>
  <r>
    <x v="1"/>
  </r>
  <r>
    <x v="0"/>
  </r>
  <r>
    <x v="1"/>
  </r>
  <r>
    <x v="0"/>
  </r>
  <r>
    <x v="0"/>
  </r>
  <r>
    <x v="1"/>
  </r>
  <r>
    <x v="0"/>
  </r>
  <r>
    <x v="1"/>
  </r>
  <r>
    <x v="0"/>
  </r>
  <r>
    <x v="0"/>
  </r>
  <r>
    <x v="0"/>
  </r>
  <r>
    <x v="1"/>
  </r>
  <r>
    <x v="0"/>
  </r>
  <r>
    <x v="0"/>
  </r>
  <r>
    <x v="1"/>
  </r>
  <r>
    <x v="0"/>
  </r>
  <r>
    <x v="0"/>
  </r>
  <r>
    <x v="1"/>
  </r>
  <r>
    <x v="0"/>
  </r>
  <r>
    <x v="1"/>
  </r>
  <r>
    <x v="0"/>
  </r>
  <r>
    <x v="0"/>
  </r>
  <r>
    <x v="1"/>
  </r>
  <r>
    <x v="1"/>
  </r>
  <r>
    <x v="0"/>
  </r>
  <r>
    <x v="0"/>
  </r>
  <r>
    <x v="0"/>
  </r>
  <r>
    <x v="0"/>
  </r>
  <r>
    <x v="0"/>
  </r>
  <r>
    <x v="0"/>
  </r>
  <r>
    <x v="1"/>
  </r>
  <r>
    <x v="1"/>
  </r>
  <r>
    <x v="1"/>
  </r>
  <r>
    <x v="0"/>
  </r>
  <r>
    <x v="0"/>
  </r>
  <r>
    <x v="1"/>
  </r>
  <r>
    <x v="0"/>
  </r>
  <r>
    <x v="0"/>
  </r>
  <r>
    <x v="1"/>
  </r>
  <r>
    <x v="0"/>
  </r>
  <r>
    <x v="0"/>
  </r>
  <r>
    <x v="1"/>
  </r>
  <r>
    <x v="1"/>
  </r>
  <r>
    <x v="2"/>
  </r>
  <r>
    <x v="1"/>
  </r>
  <r>
    <x v="0"/>
  </r>
  <r>
    <x v="0"/>
  </r>
  <r>
    <x v="0"/>
  </r>
  <r>
    <x v="0"/>
  </r>
  <r>
    <x v="1"/>
  </r>
  <r>
    <x v="0"/>
  </r>
  <r>
    <x v="0"/>
  </r>
  <r>
    <x v="1"/>
  </r>
  <r>
    <x v="0"/>
  </r>
  <r>
    <x v="1"/>
  </r>
  <r>
    <x v="0"/>
  </r>
  <r>
    <x v="0"/>
  </r>
  <r>
    <x v="0"/>
  </r>
  <r>
    <x v="0"/>
  </r>
  <r>
    <x v="1"/>
  </r>
  <r>
    <x v="1"/>
  </r>
  <r>
    <x v="0"/>
  </r>
  <r>
    <x v="0"/>
  </r>
  <r>
    <x v="0"/>
  </r>
  <r>
    <x v="0"/>
  </r>
  <r>
    <x v="0"/>
  </r>
  <r>
    <x v="0"/>
  </r>
  <r>
    <x v="0"/>
  </r>
  <r>
    <x v="1"/>
  </r>
  <r>
    <x v="0"/>
  </r>
  <r>
    <x v="1"/>
  </r>
  <r>
    <x v="0"/>
  </r>
  <r>
    <x v="1"/>
  </r>
  <r>
    <x v="1"/>
  </r>
  <r>
    <x v="1"/>
  </r>
  <r>
    <x v="1"/>
  </r>
  <r>
    <x v="0"/>
  </r>
  <r>
    <x v="1"/>
  </r>
  <r>
    <x v="0"/>
  </r>
  <r>
    <x v="1"/>
  </r>
  <r>
    <x v="0"/>
  </r>
  <r>
    <x v="1"/>
  </r>
  <r>
    <x v="1"/>
  </r>
  <r>
    <x v="1"/>
  </r>
  <r>
    <x v="1"/>
  </r>
  <r>
    <x v="0"/>
  </r>
  <r>
    <x v="1"/>
  </r>
  <r>
    <x v="1"/>
  </r>
</pivotCacheRecords>
</file>

<file path=xl/pivotCache/pivotCacheRecords3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0"/>
  </r>
  <r>
    <x v="1"/>
  </r>
  <r>
    <x v="1"/>
  </r>
  <r>
    <x v="0"/>
  </r>
  <r>
    <x v="1"/>
  </r>
  <r>
    <x v="0"/>
  </r>
  <r>
    <x v="1"/>
  </r>
  <r>
    <x v="1"/>
  </r>
  <r>
    <x v="0"/>
  </r>
  <r>
    <x v="1"/>
  </r>
  <r>
    <x v="0"/>
  </r>
  <r>
    <x v="1"/>
  </r>
  <r>
    <x v="0"/>
  </r>
  <r>
    <x v="1"/>
  </r>
  <r>
    <x v="1"/>
  </r>
  <r>
    <x v="1"/>
  </r>
  <r>
    <x v="0"/>
  </r>
  <r>
    <x v="1"/>
  </r>
  <r>
    <x v="0"/>
  </r>
  <r>
    <x v="1"/>
  </r>
  <r>
    <x v="0"/>
  </r>
  <r>
    <x v="1"/>
  </r>
  <r>
    <x v="1"/>
  </r>
  <r>
    <x v="0"/>
  </r>
  <r>
    <x v="0"/>
  </r>
  <r>
    <x v="1"/>
  </r>
  <r>
    <x v="1"/>
  </r>
  <r>
    <x v="0"/>
  </r>
  <r>
    <x v="0"/>
  </r>
  <r>
    <x v="1"/>
  </r>
  <r>
    <x v="0"/>
  </r>
  <r>
    <x v="1"/>
  </r>
  <r>
    <x v="1"/>
  </r>
  <r>
    <x v="1"/>
  </r>
  <r>
    <x v="1"/>
  </r>
  <r>
    <x v="0"/>
  </r>
  <r>
    <x v="1"/>
  </r>
  <r>
    <x v="1"/>
  </r>
  <r>
    <x v="0"/>
  </r>
  <r>
    <x v="0"/>
  </r>
  <r>
    <x v="1"/>
  </r>
  <r>
    <x v="1"/>
  </r>
  <r>
    <x v="0"/>
  </r>
  <r>
    <x v="1"/>
  </r>
  <r>
    <x v="0"/>
  </r>
  <r>
    <x v="0"/>
  </r>
  <r>
    <x v="0"/>
  </r>
  <r>
    <x v="1"/>
  </r>
  <r>
    <x v="1"/>
  </r>
  <r>
    <x v="1"/>
  </r>
  <r>
    <x v="1"/>
  </r>
  <r>
    <x v="1"/>
  </r>
  <r>
    <x v="0"/>
  </r>
  <r>
    <x v="1"/>
  </r>
  <r>
    <x v="1"/>
  </r>
  <r>
    <x v="0"/>
  </r>
  <r>
    <x v="1"/>
  </r>
  <r>
    <x v="0"/>
  </r>
  <r>
    <x v="1"/>
  </r>
  <r>
    <x v="1"/>
  </r>
  <r>
    <x v="1"/>
  </r>
  <r>
    <x v="0"/>
  </r>
  <r>
    <x v="1"/>
  </r>
  <r>
    <x v="0"/>
  </r>
  <r>
    <x v="0"/>
  </r>
  <r>
    <x v="1"/>
  </r>
  <r>
    <x v="1"/>
  </r>
  <r>
    <x v="1"/>
  </r>
  <r>
    <x v="1"/>
  </r>
  <r>
    <x v="1"/>
  </r>
  <r>
    <x v="1"/>
  </r>
  <r>
    <x v="1"/>
  </r>
  <r>
    <x v="1"/>
  </r>
  <r>
    <x v="0"/>
  </r>
  <r>
    <x v="0"/>
  </r>
  <r>
    <x v="0"/>
  </r>
  <r>
    <x v="1"/>
  </r>
  <r>
    <x v="0"/>
  </r>
  <r>
    <x v="0"/>
  </r>
  <r>
    <x v="1"/>
  </r>
  <r>
    <x v="0"/>
  </r>
  <r>
    <x v="1"/>
  </r>
  <r>
    <x v="1"/>
  </r>
  <r>
    <x v="1"/>
  </r>
  <r>
    <x v="0"/>
  </r>
  <r>
    <x v="0"/>
  </r>
  <r>
    <x v="0"/>
  </r>
  <r>
    <x v="1"/>
  </r>
  <r>
    <x v="0"/>
  </r>
  <r>
    <x v="0"/>
  </r>
  <r>
    <x v="1"/>
  </r>
  <r>
    <x v="1"/>
  </r>
  <r>
    <x v="1"/>
  </r>
  <r>
    <x v="1"/>
  </r>
  <r>
    <x v="0"/>
  </r>
  <r>
    <x v="0"/>
  </r>
  <r>
    <x v="1"/>
  </r>
  <r>
    <x v="1"/>
  </r>
  <r>
    <x v="0"/>
  </r>
  <r>
    <x v="1"/>
  </r>
  <r>
    <x v="1"/>
  </r>
  <r>
    <x v="1"/>
  </r>
  <r>
    <x v="1"/>
  </r>
  <r>
    <x v="1"/>
  </r>
  <r>
    <x v="0"/>
  </r>
  <r>
    <x v="1"/>
  </r>
  <r>
    <x v="1"/>
  </r>
  <r>
    <x v="0"/>
  </r>
  <r>
    <x v="0"/>
  </r>
  <r>
    <x v="1"/>
  </r>
  <r>
    <x v="1"/>
  </r>
  <r>
    <x v="1"/>
  </r>
  <r>
    <x v="1"/>
  </r>
  <r>
    <x v="1"/>
  </r>
  <r>
    <x v="0"/>
  </r>
  <r>
    <x v="1"/>
  </r>
  <r>
    <x v="0"/>
  </r>
  <r>
    <x v="1"/>
  </r>
  <r>
    <x v="1"/>
  </r>
  <r>
    <x v="1"/>
  </r>
  <r>
    <x v="1"/>
  </r>
  <r>
    <x v="0"/>
  </r>
  <r>
    <x v="1"/>
  </r>
  <r>
    <x v="0"/>
  </r>
  <r>
    <x v="0"/>
  </r>
  <r>
    <x v="0"/>
  </r>
  <r>
    <x v="1"/>
  </r>
  <r>
    <x v="0"/>
  </r>
  <r>
    <x v="1"/>
  </r>
  <r>
    <x v="1"/>
  </r>
  <r>
    <x v="1"/>
  </r>
  <r>
    <x v="0"/>
  </r>
  <r>
    <x v="1"/>
  </r>
  <r>
    <x v="1"/>
  </r>
  <r>
    <x v="1"/>
  </r>
  <r>
    <x v="1"/>
  </r>
  <r>
    <x v="1"/>
  </r>
  <r>
    <x v="1"/>
  </r>
  <r>
    <x v="0"/>
  </r>
  <r>
    <x v="0"/>
  </r>
  <r>
    <x v="1"/>
  </r>
  <r>
    <x v="1"/>
  </r>
  <r>
    <x v="1"/>
  </r>
  <r>
    <x v="1"/>
  </r>
  <r>
    <x v="1"/>
  </r>
  <r>
    <x v="1"/>
  </r>
  <r>
    <x v="0"/>
  </r>
  <r>
    <x v="0"/>
  </r>
  <r>
    <x v="1"/>
  </r>
  <r>
    <x v="1"/>
  </r>
  <r>
    <x v="0"/>
  </r>
  <r>
    <x v="1"/>
  </r>
  <r>
    <x v="1"/>
  </r>
  <r>
    <x v="1"/>
  </r>
  <r>
    <x v="1"/>
  </r>
  <r>
    <x v="1"/>
  </r>
  <r>
    <x v="1"/>
  </r>
  <r>
    <x v="1"/>
  </r>
  <r>
    <x v="1"/>
  </r>
  <r>
    <x v="0"/>
  </r>
  <r>
    <x v="1"/>
  </r>
  <r>
    <x v="1"/>
  </r>
  <r>
    <x v="1"/>
  </r>
  <r>
    <x v="0"/>
  </r>
  <r>
    <x v="1"/>
  </r>
  <r>
    <x v="1"/>
  </r>
  <r>
    <x v="0"/>
  </r>
  <r>
    <x v="1"/>
  </r>
  <r>
    <x v="0"/>
  </r>
  <r>
    <x v="1"/>
  </r>
  <r>
    <x v="0"/>
  </r>
  <r>
    <x v="1"/>
  </r>
  <r>
    <x v="0"/>
  </r>
  <r>
    <x v="1"/>
  </r>
  <r>
    <x v="1"/>
  </r>
  <r>
    <x v="1"/>
  </r>
  <r>
    <x v="1"/>
  </r>
  <r>
    <x v="0"/>
  </r>
  <r>
    <x v="1"/>
  </r>
  <r>
    <x v="0"/>
  </r>
  <r>
    <x v="0"/>
  </r>
  <r>
    <x v="0"/>
  </r>
  <r>
    <x v="1"/>
  </r>
  <r>
    <x v="0"/>
  </r>
  <r>
    <x v="1"/>
  </r>
  <r>
    <x v="1"/>
  </r>
  <r>
    <x v="0"/>
  </r>
  <r>
    <x v="1"/>
  </r>
  <r>
    <x v="1"/>
  </r>
  <r>
    <x v="1"/>
  </r>
  <r>
    <x v="1"/>
  </r>
  <r>
    <x v="0"/>
  </r>
  <r>
    <x v="1"/>
  </r>
  <r>
    <x v="0"/>
  </r>
  <r>
    <x v="1"/>
  </r>
  <r>
    <x v="0"/>
  </r>
  <r>
    <x v="0"/>
  </r>
  <r>
    <x v="1"/>
  </r>
  <r>
    <x v="0"/>
  </r>
  <r>
    <x v="1"/>
  </r>
  <r>
    <x v="1"/>
  </r>
  <r>
    <x v="1"/>
  </r>
  <r>
    <x v="1"/>
  </r>
  <r>
    <x v="1"/>
  </r>
  <r>
    <x v="0"/>
  </r>
  <r>
    <x v="1"/>
  </r>
  <r>
    <x v="1"/>
  </r>
  <r>
    <x v="1"/>
  </r>
  <r>
    <x v="1"/>
  </r>
  <r>
    <x v="1"/>
  </r>
  <r>
    <x v="0"/>
  </r>
  <r>
    <x v="1"/>
  </r>
  <r>
    <x v="1"/>
  </r>
  <r>
    <x v="0"/>
  </r>
  <r>
    <x v="1"/>
  </r>
  <r>
    <x v="1"/>
  </r>
  <r>
    <x v="0"/>
  </r>
  <r>
    <x v="1"/>
  </r>
  <r>
    <x v="1"/>
  </r>
  <r>
    <x v="1"/>
  </r>
  <r>
    <x v="0"/>
  </r>
  <r>
    <x v="1"/>
  </r>
  <r>
    <x v="1"/>
  </r>
  <r>
    <x v="1"/>
  </r>
  <r>
    <x v="1"/>
  </r>
  <r>
    <x v="1"/>
  </r>
  <r>
    <x v="0"/>
  </r>
  <r>
    <x v="1"/>
  </r>
  <r>
    <x v="1"/>
  </r>
  <r>
    <x v="1"/>
  </r>
  <r>
    <x v="1"/>
  </r>
  <r>
    <x v="1"/>
  </r>
  <r>
    <x v="1"/>
  </r>
  <r>
    <x v="1"/>
  </r>
  <r>
    <x v="1"/>
  </r>
  <r>
    <x v="0"/>
  </r>
  <r>
    <x v="1"/>
  </r>
  <r>
    <x v="1"/>
  </r>
  <r>
    <x v="0"/>
  </r>
  <r>
    <x v="1"/>
  </r>
  <r>
    <x v="1"/>
  </r>
  <r>
    <x v="1"/>
  </r>
  <r>
    <x v="1"/>
  </r>
  <r>
    <x v="1"/>
  </r>
  <r>
    <x v="0"/>
  </r>
  <r>
    <x v="1"/>
  </r>
  <r>
    <x v="1"/>
  </r>
  <r>
    <x v="0"/>
  </r>
  <r>
    <x v="1"/>
  </r>
  <r>
    <x v="1"/>
  </r>
  <r>
    <x v="1"/>
  </r>
  <r>
    <x v="1"/>
  </r>
  <r>
    <x v="1"/>
  </r>
  <r>
    <x v="0"/>
  </r>
  <r>
    <x v="1"/>
  </r>
  <r>
    <x v="1"/>
  </r>
  <r>
    <x v="1"/>
  </r>
  <r>
    <x v="1"/>
  </r>
  <r>
    <x v="1"/>
  </r>
  <r>
    <x v="0"/>
  </r>
  <r>
    <x v="1"/>
  </r>
  <r>
    <x v="0"/>
  </r>
  <r>
    <x v="1"/>
  </r>
  <r>
    <x v="0"/>
  </r>
  <r>
    <x v="1"/>
  </r>
  <r>
    <x v="0"/>
  </r>
  <r>
    <x v="1"/>
  </r>
  <r>
    <x v="0"/>
  </r>
  <r>
    <x v="1"/>
  </r>
  <r>
    <x v="1"/>
  </r>
  <r>
    <x v="1"/>
  </r>
  <r>
    <x v="1"/>
  </r>
  <r>
    <x v="1"/>
  </r>
  <r>
    <x v="1"/>
  </r>
  <r>
    <x v="1"/>
  </r>
  <r>
    <x v="1"/>
  </r>
  <r>
    <x v="1"/>
  </r>
  <r>
    <x v="1"/>
  </r>
  <r>
    <x v="1"/>
  </r>
  <r>
    <x v="1"/>
  </r>
  <r>
    <x v="1"/>
  </r>
  <r>
    <x v="1"/>
  </r>
  <r>
    <x v="0"/>
  </r>
  <r>
    <x v="0"/>
  </r>
  <r>
    <x v="1"/>
  </r>
  <r>
    <x v="1"/>
  </r>
  <r>
    <x v="1"/>
  </r>
  <r>
    <x v="1"/>
  </r>
  <r>
    <x v="1"/>
  </r>
  <r>
    <x v="1"/>
  </r>
  <r>
    <x v="0"/>
  </r>
  <r>
    <x v="1"/>
  </r>
  <r>
    <x v="1"/>
  </r>
  <r>
    <x v="0"/>
  </r>
  <r>
    <x v="1"/>
  </r>
  <r>
    <x v="1"/>
  </r>
  <r>
    <x v="1"/>
  </r>
  <r>
    <x v="0"/>
  </r>
  <r>
    <x v="1"/>
  </r>
  <r>
    <x v="1"/>
  </r>
  <r>
    <x v="1"/>
  </r>
  <r>
    <x v="1"/>
  </r>
  <r>
    <x v="0"/>
  </r>
  <r>
    <x v="1"/>
  </r>
  <r>
    <x v="1"/>
  </r>
  <r>
    <x v="1"/>
  </r>
  <r>
    <x v="1"/>
  </r>
  <r>
    <x v="1"/>
  </r>
  <r>
    <x v="0"/>
  </r>
  <r>
    <x v="1"/>
  </r>
  <r>
    <x v="1"/>
  </r>
  <r>
    <x v="1"/>
  </r>
  <r>
    <x v="1"/>
  </r>
  <r>
    <x v="0"/>
  </r>
  <r>
    <x v="1"/>
  </r>
  <r>
    <x v="1"/>
  </r>
  <r>
    <x v="0"/>
  </r>
  <r>
    <x v="1"/>
  </r>
  <r>
    <x v="1"/>
  </r>
  <r>
    <x v="0"/>
  </r>
  <r>
    <x v="0"/>
  </r>
  <r>
    <x v="1"/>
  </r>
  <r>
    <x v="1"/>
  </r>
  <r>
    <x v="1"/>
  </r>
  <r>
    <x v="1"/>
  </r>
  <r>
    <x v="1"/>
  </r>
  <r>
    <x v="0"/>
  </r>
  <r>
    <x v="1"/>
  </r>
  <r>
    <x v="1"/>
  </r>
  <r>
    <x v="1"/>
  </r>
  <r>
    <x v="0"/>
  </r>
  <r>
    <x v="1"/>
  </r>
  <r>
    <x v="0"/>
  </r>
  <r>
    <x v="0"/>
  </r>
  <r>
    <x v="1"/>
  </r>
  <r>
    <x v="1"/>
  </r>
  <r>
    <x v="1"/>
  </r>
  <r>
    <x v="1"/>
  </r>
  <r>
    <x v="1"/>
  </r>
  <r>
    <x v="1"/>
  </r>
  <r>
    <x v="1"/>
  </r>
  <r>
    <x v="0"/>
  </r>
  <r>
    <x v="1"/>
  </r>
  <r>
    <x v="0"/>
  </r>
  <r>
    <x v="0"/>
  </r>
  <r>
    <x v="1"/>
  </r>
  <r>
    <x v="0"/>
  </r>
  <r>
    <x v="1"/>
  </r>
  <r>
    <x v="1"/>
  </r>
  <r>
    <x v="0"/>
  </r>
  <r>
    <x v="1"/>
  </r>
  <r>
    <x v="1"/>
  </r>
  <r>
    <x v="1"/>
  </r>
  <r>
    <x v="0"/>
  </r>
  <r>
    <x v="0"/>
  </r>
  <r>
    <x v="1"/>
  </r>
  <r>
    <x v="1"/>
  </r>
  <r>
    <x v="1"/>
  </r>
  <r>
    <x v="0"/>
  </r>
  <r>
    <x v="0"/>
  </r>
  <r>
    <x v="1"/>
  </r>
  <r>
    <x v="0"/>
  </r>
  <r>
    <x v="1"/>
  </r>
  <r>
    <x v="1"/>
  </r>
  <r>
    <x v="1"/>
  </r>
  <r>
    <x v="1"/>
  </r>
  <r>
    <x v="1"/>
  </r>
  <r>
    <x v="1"/>
  </r>
  <r>
    <x v="1"/>
  </r>
  <r>
    <x v="1"/>
  </r>
  <r>
    <x v="1"/>
  </r>
  <r>
    <x v="1"/>
  </r>
  <r>
    <x v="1"/>
  </r>
  <r>
    <x v="1"/>
  </r>
  <r>
    <x v="1"/>
  </r>
  <r>
    <x v="1"/>
  </r>
  <r>
    <x v="1"/>
  </r>
  <r>
    <x v="1"/>
  </r>
  <r>
    <x v="1"/>
  </r>
  <r>
    <x v="1"/>
  </r>
  <r>
    <x v="1"/>
  </r>
  <r>
    <x v="1"/>
  </r>
  <r>
    <x v="0"/>
  </r>
  <r>
    <x v="1"/>
  </r>
  <r>
    <x v="0"/>
  </r>
  <r>
    <x v="1"/>
  </r>
  <r>
    <x v="1"/>
  </r>
  <r>
    <x v="1"/>
  </r>
  <r>
    <x v="0"/>
  </r>
  <r>
    <x v="1"/>
  </r>
  <r>
    <x v="1"/>
  </r>
  <r>
    <x v="1"/>
  </r>
  <r>
    <x v="0"/>
  </r>
  <r>
    <x v="1"/>
  </r>
  <r>
    <x v="1"/>
  </r>
  <r>
    <x v="1"/>
  </r>
  <r>
    <x v="1"/>
  </r>
  <r>
    <x v="1"/>
  </r>
  <r>
    <x v="1"/>
  </r>
  <r>
    <x v="1"/>
  </r>
  <r>
    <x v="0"/>
  </r>
  <r>
    <x v="1"/>
  </r>
  <r>
    <x v="1"/>
  </r>
  <r>
    <x v="1"/>
  </r>
  <r>
    <x v="1"/>
  </r>
  <r>
    <x v="1"/>
  </r>
  <r>
    <x v="1"/>
  </r>
  <r>
    <x v="1"/>
  </r>
  <r>
    <x v="0"/>
  </r>
  <r>
    <x v="1"/>
  </r>
  <r>
    <x v="1"/>
  </r>
  <r>
    <x v="1"/>
  </r>
  <r>
    <x v="0"/>
  </r>
  <r>
    <x v="1"/>
  </r>
  <r>
    <x v="1"/>
  </r>
  <r>
    <x v="1"/>
  </r>
  <r>
    <x v="0"/>
  </r>
  <r>
    <x v="1"/>
  </r>
  <r>
    <x v="1"/>
  </r>
  <r>
    <x v="1"/>
  </r>
  <r>
    <x v="1"/>
  </r>
  <r>
    <x v="1"/>
  </r>
  <r>
    <x v="0"/>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0"/>
  </r>
  <r>
    <x v="1"/>
  </r>
  <r>
    <x v="1"/>
  </r>
  <r>
    <x v="1"/>
  </r>
  <r>
    <x v="0"/>
  </r>
  <r>
    <x v="1"/>
  </r>
  <r>
    <x v="1"/>
  </r>
  <r>
    <x v="1"/>
  </r>
  <r>
    <x v="1"/>
  </r>
  <r>
    <x v="1"/>
  </r>
  <r>
    <x v="0"/>
  </r>
  <r>
    <x v="0"/>
  </r>
  <r>
    <x v="1"/>
  </r>
  <r>
    <x v="1"/>
  </r>
  <r>
    <x v="1"/>
  </r>
  <r>
    <x v="0"/>
  </r>
  <r>
    <x v="1"/>
  </r>
  <r>
    <x v="0"/>
  </r>
  <r>
    <x v="1"/>
  </r>
  <r>
    <x v="1"/>
  </r>
  <r>
    <x v="0"/>
  </r>
  <r>
    <x v="1"/>
  </r>
  <r>
    <x v="1"/>
  </r>
  <r>
    <x v="1"/>
  </r>
  <r>
    <x v="0"/>
  </r>
  <r>
    <x v="1"/>
  </r>
  <r>
    <x v="1"/>
  </r>
  <r>
    <x v="1"/>
  </r>
  <r>
    <x v="1"/>
  </r>
  <r>
    <x v="1"/>
  </r>
  <r>
    <x v="1"/>
  </r>
  <r>
    <x v="1"/>
  </r>
  <r>
    <x v="1"/>
  </r>
  <r>
    <x v="0"/>
  </r>
  <r>
    <x v="1"/>
  </r>
  <r>
    <x v="0"/>
  </r>
  <r>
    <x v="0"/>
  </r>
  <r>
    <x v="0"/>
  </r>
  <r>
    <x v="1"/>
  </r>
  <r>
    <x v="1"/>
  </r>
  <r>
    <x v="1"/>
  </r>
  <r>
    <x v="1"/>
  </r>
  <r>
    <x v="1"/>
  </r>
  <r>
    <x v="1"/>
  </r>
  <r>
    <x v="1"/>
  </r>
  <r>
    <x v="0"/>
  </r>
  <r>
    <x v="0"/>
  </r>
  <r>
    <x v="0"/>
  </r>
  <r>
    <x v="0"/>
  </r>
  <r>
    <x v="1"/>
  </r>
  <r>
    <x v="1"/>
  </r>
  <r>
    <x v="1"/>
  </r>
  <r>
    <x v="1"/>
  </r>
  <r>
    <x v="1"/>
  </r>
  <r>
    <x v="1"/>
  </r>
  <r>
    <x v="1"/>
  </r>
  <r>
    <x v="1"/>
  </r>
  <r>
    <x v="1"/>
  </r>
  <r>
    <x v="1"/>
  </r>
  <r>
    <x v="1"/>
  </r>
  <r>
    <x v="0"/>
  </r>
  <r>
    <x v="1"/>
  </r>
  <r>
    <x v="1"/>
  </r>
  <r>
    <x v="1"/>
  </r>
  <r>
    <x v="1"/>
  </r>
  <r>
    <x v="1"/>
  </r>
  <r>
    <x v="1"/>
  </r>
  <r>
    <x v="1"/>
  </r>
  <r>
    <x v="0"/>
  </r>
  <r>
    <x v="1"/>
  </r>
  <r>
    <x v="0"/>
  </r>
  <r>
    <x v="1"/>
  </r>
  <r>
    <x v="1"/>
  </r>
  <r>
    <x v="1"/>
  </r>
  <r>
    <x v="0"/>
  </r>
  <r>
    <x v="0"/>
  </r>
  <r>
    <x v="0"/>
  </r>
  <r>
    <x v="1"/>
  </r>
  <r>
    <x v="1"/>
  </r>
  <r>
    <x v="1"/>
  </r>
  <r>
    <x v="1"/>
  </r>
  <r>
    <x v="1"/>
  </r>
  <r>
    <x v="1"/>
  </r>
  <r>
    <x v="0"/>
  </r>
  <r>
    <x v="0"/>
  </r>
  <r>
    <x v="0"/>
  </r>
  <r>
    <x v="0"/>
  </r>
  <r>
    <x v="0"/>
  </r>
  <r>
    <x v="1"/>
  </r>
  <r>
    <x v="1"/>
  </r>
  <r>
    <x v="1"/>
  </r>
  <r>
    <x v="1"/>
  </r>
  <r>
    <x v="0"/>
  </r>
  <r>
    <x v="1"/>
  </r>
  <r>
    <x v="1"/>
  </r>
  <r>
    <x v="1"/>
  </r>
  <r>
    <x v="1"/>
  </r>
  <r>
    <x v="1"/>
  </r>
  <r>
    <x v="1"/>
  </r>
  <r>
    <x v="0"/>
  </r>
  <r>
    <x v="0"/>
  </r>
  <r>
    <x v="0"/>
  </r>
  <r>
    <x v="1"/>
  </r>
  <r>
    <x v="1"/>
  </r>
  <r>
    <x v="1"/>
  </r>
  <r>
    <x v="0"/>
  </r>
  <r>
    <x v="1"/>
  </r>
  <r>
    <x v="0"/>
  </r>
  <r>
    <x v="1"/>
  </r>
  <r>
    <x v="1"/>
  </r>
  <r>
    <x v="1"/>
  </r>
  <r>
    <x v="1"/>
  </r>
  <r>
    <x v="0"/>
  </r>
  <r>
    <x v="0"/>
  </r>
  <r>
    <x v="0"/>
  </r>
  <r>
    <x v="1"/>
  </r>
  <r>
    <x v="0"/>
  </r>
  <r>
    <x v="1"/>
  </r>
  <r>
    <x v="1"/>
  </r>
  <r>
    <x v="1"/>
  </r>
  <r>
    <x v="0"/>
  </r>
  <r>
    <x v="1"/>
  </r>
  <r>
    <x v="1"/>
  </r>
  <r>
    <x v="1"/>
  </r>
  <r>
    <x v="0"/>
  </r>
  <r>
    <x v="0"/>
  </r>
  <r>
    <x v="1"/>
  </r>
  <r>
    <x v="1"/>
  </r>
  <r>
    <x v="0"/>
  </r>
  <r>
    <x v="1"/>
  </r>
  <r>
    <x v="1"/>
  </r>
  <r>
    <x v="0"/>
  </r>
  <r>
    <x v="1"/>
  </r>
  <r>
    <x v="1"/>
  </r>
  <r>
    <x v="1"/>
  </r>
  <r>
    <x v="1"/>
  </r>
  <r>
    <x v="0"/>
  </r>
  <r>
    <x v="1"/>
  </r>
  <r>
    <x v="1"/>
  </r>
  <r>
    <x v="1"/>
  </r>
  <r>
    <x v="0"/>
  </r>
  <r>
    <x v="1"/>
  </r>
  <r>
    <x v="1"/>
  </r>
  <r>
    <x v="1"/>
  </r>
  <r>
    <x v="1"/>
  </r>
  <r>
    <x v="1"/>
  </r>
  <r>
    <x v="1"/>
  </r>
  <r>
    <x v="1"/>
  </r>
  <r>
    <x v="1"/>
  </r>
  <r>
    <x v="1"/>
  </r>
  <r>
    <x v="1"/>
  </r>
  <r>
    <x v="1"/>
  </r>
  <r>
    <x v="1"/>
  </r>
  <r>
    <x v="0"/>
  </r>
  <r>
    <x v="0"/>
  </r>
  <r>
    <x v="0"/>
  </r>
  <r>
    <x v="0"/>
  </r>
  <r>
    <x v="0"/>
  </r>
  <r>
    <x v="1"/>
  </r>
  <r>
    <x v="1"/>
  </r>
  <r>
    <x v="0"/>
  </r>
  <r>
    <x v="1"/>
  </r>
  <r>
    <x v="0"/>
  </r>
  <r>
    <x v="0"/>
  </r>
  <r>
    <x v="0"/>
  </r>
  <r>
    <x v="0"/>
  </r>
  <r>
    <x v="1"/>
  </r>
  <r>
    <x v="0"/>
  </r>
  <r>
    <x v="1"/>
  </r>
  <r>
    <x v="1"/>
  </r>
  <r>
    <x v="1"/>
  </r>
  <r>
    <x v="1"/>
  </r>
  <r>
    <x v="1"/>
  </r>
  <r>
    <x v="1"/>
  </r>
  <r>
    <x v="1"/>
  </r>
  <r>
    <x v="0"/>
  </r>
  <r>
    <x v="0"/>
  </r>
  <r>
    <x v="1"/>
  </r>
  <r>
    <x v="1"/>
  </r>
  <r>
    <x v="0"/>
  </r>
  <r>
    <x v="1"/>
  </r>
  <r>
    <x v="0"/>
  </r>
  <r>
    <x v="1"/>
  </r>
  <r>
    <x v="0"/>
  </r>
  <r>
    <x v="0"/>
  </r>
  <r>
    <x v="0"/>
  </r>
  <r>
    <x v="1"/>
  </r>
  <r>
    <x v="1"/>
  </r>
  <r>
    <x v="1"/>
  </r>
  <r>
    <x v="1"/>
  </r>
  <r>
    <x v="0"/>
  </r>
  <r>
    <x v="1"/>
  </r>
  <r>
    <x v="0"/>
  </r>
  <r>
    <x v="1"/>
  </r>
  <r>
    <x v="1"/>
  </r>
  <r>
    <x v="1"/>
  </r>
  <r>
    <x v="1"/>
  </r>
  <r>
    <x v="1"/>
  </r>
  <r>
    <x v="0"/>
  </r>
  <r>
    <x v="1"/>
  </r>
  <r>
    <x v="1"/>
  </r>
  <r>
    <x v="1"/>
  </r>
  <r>
    <x v="1"/>
  </r>
  <r>
    <x v="1"/>
  </r>
  <r>
    <x v="1"/>
  </r>
  <r>
    <x v="1"/>
  </r>
  <r>
    <x v="1"/>
  </r>
  <r>
    <x v="0"/>
  </r>
  <r>
    <x v="1"/>
  </r>
  <r>
    <x v="1"/>
  </r>
  <r>
    <x v="0"/>
  </r>
  <r>
    <x v="1"/>
  </r>
  <r>
    <x v="1"/>
  </r>
  <r>
    <x v="1"/>
  </r>
  <r>
    <x v="0"/>
  </r>
  <r>
    <x v="0"/>
  </r>
  <r>
    <x v="0"/>
  </r>
  <r>
    <x v="1"/>
  </r>
  <r>
    <x v="0"/>
  </r>
  <r>
    <x v="0"/>
  </r>
  <r>
    <x v="1"/>
  </r>
  <r>
    <x v="1"/>
  </r>
  <r>
    <x v="0"/>
  </r>
  <r>
    <x v="1"/>
  </r>
  <r>
    <x v="1"/>
  </r>
  <r>
    <x v="1"/>
  </r>
  <r>
    <x v="0"/>
  </r>
  <r>
    <x v="1"/>
  </r>
  <r>
    <x v="0"/>
  </r>
  <r>
    <x v="1"/>
  </r>
  <r>
    <x v="1"/>
  </r>
  <r>
    <x v="0"/>
  </r>
  <r>
    <x v="0"/>
  </r>
  <r>
    <x v="0"/>
  </r>
  <r>
    <x v="1"/>
  </r>
  <r>
    <x v="1"/>
  </r>
  <r>
    <x v="1"/>
  </r>
  <r>
    <x v="1"/>
  </r>
  <r>
    <x v="1"/>
  </r>
  <r>
    <x v="0"/>
  </r>
  <r>
    <x v="0"/>
  </r>
  <r>
    <x v="0"/>
  </r>
  <r>
    <x v="1"/>
  </r>
  <r>
    <x v="1"/>
  </r>
  <r>
    <x v="1"/>
  </r>
  <r>
    <x v="1"/>
  </r>
  <r>
    <x v="1"/>
  </r>
  <r>
    <x v="1"/>
  </r>
  <r>
    <x v="1"/>
  </r>
  <r>
    <x v="1"/>
  </r>
  <r>
    <x v="1"/>
  </r>
  <r>
    <x v="0"/>
  </r>
  <r>
    <x v="0"/>
  </r>
  <r>
    <x v="1"/>
  </r>
  <r>
    <x v="1"/>
  </r>
  <r>
    <x v="1"/>
  </r>
  <r>
    <x v="1"/>
  </r>
  <r>
    <x v="1"/>
  </r>
  <r>
    <x v="1"/>
  </r>
  <r>
    <x v="0"/>
  </r>
  <r>
    <x v="1"/>
  </r>
  <r>
    <x v="1"/>
  </r>
  <r>
    <x v="1"/>
  </r>
  <r>
    <x v="1"/>
  </r>
  <r>
    <x v="1"/>
  </r>
  <r>
    <x v="1"/>
  </r>
  <r>
    <x v="1"/>
  </r>
  <r>
    <x v="1"/>
  </r>
  <r>
    <x v="1"/>
  </r>
  <r>
    <x v="1"/>
  </r>
  <r>
    <x v="1"/>
  </r>
  <r>
    <x v="1"/>
  </r>
  <r>
    <x v="0"/>
  </r>
  <r>
    <x v="1"/>
  </r>
  <r>
    <x v="0"/>
  </r>
  <r>
    <x v="1"/>
  </r>
  <r>
    <x v="1"/>
  </r>
  <r>
    <x v="1"/>
  </r>
  <r>
    <x v="1"/>
  </r>
  <r>
    <x v="1"/>
  </r>
  <r>
    <x v="1"/>
  </r>
  <r>
    <x v="0"/>
  </r>
  <r>
    <x v="0"/>
  </r>
  <r>
    <x v="1"/>
  </r>
  <r>
    <x v="1"/>
  </r>
  <r>
    <x v="1"/>
  </r>
  <r>
    <x v="0"/>
  </r>
  <r>
    <x v="0"/>
  </r>
  <r>
    <x v="1"/>
  </r>
  <r>
    <x v="1"/>
  </r>
  <r>
    <x v="1"/>
  </r>
  <r>
    <x v="0"/>
  </r>
  <r>
    <x v="1"/>
  </r>
  <r>
    <x v="1"/>
  </r>
  <r>
    <x v="1"/>
  </r>
  <r>
    <x v="1"/>
  </r>
  <r>
    <x v="1"/>
  </r>
  <r>
    <x v="1"/>
  </r>
  <r>
    <x v="0"/>
  </r>
  <r>
    <x v="1"/>
  </r>
  <r>
    <x v="0"/>
  </r>
  <r>
    <x v="0"/>
  </r>
  <r>
    <x v="1"/>
  </r>
  <r>
    <x v="0"/>
  </r>
  <r>
    <x v="1"/>
  </r>
  <r>
    <x v="1"/>
  </r>
  <r>
    <x v="1"/>
  </r>
  <r>
    <x v="1"/>
  </r>
  <r>
    <x v="1"/>
  </r>
  <r>
    <x v="1"/>
  </r>
  <r>
    <x v="0"/>
  </r>
  <r>
    <x v="0"/>
  </r>
  <r>
    <x v="0"/>
  </r>
  <r>
    <x v="1"/>
  </r>
  <r>
    <x v="1"/>
  </r>
  <r>
    <x v="0"/>
  </r>
  <r>
    <x v="0"/>
  </r>
  <r>
    <x v="1"/>
  </r>
  <r>
    <x v="0"/>
  </r>
  <r>
    <x v="1"/>
  </r>
  <r>
    <x v="1"/>
  </r>
  <r>
    <x v="1"/>
  </r>
  <r>
    <x v="0"/>
  </r>
  <r>
    <x v="0"/>
  </r>
  <r>
    <x v="1"/>
  </r>
  <r>
    <x v="0"/>
  </r>
  <r>
    <x v="1"/>
  </r>
  <r>
    <x v="1"/>
  </r>
  <r>
    <x v="1"/>
  </r>
  <r>
    <x v="1"/>
  </r>
</pivotCacheRecords>
</file>

<file path=xl/pivotCache/pivotCacheRecords3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1"/>
  </r>
  <r>
    <x v="0"/>
  </r>
  <r>
    <x v="0"/>
  </r>
  <r>
    <x v="0"/>
  </r>
  <r>
    <x v="0"/>
  </r>
  <r>
    <x v="1"/>
  </r>
  <r>
    <x v="1"/>
  </r>
  <r>
    <x v="1"/>
  </r>
  <r>
    <x v="1"/>
  </r>
  <r>
    <x v="0"/>
  </r>
  <r>
    <x v="0"/>
  </r>
  <r>
    <x v="0"/>
  </r>
  <r>
    <x v="1"/>
  </r>
  <r>
    <x v="0"/>
  </r>
  <r>
    <x v="0"/>
  </r>
  <r>
    <x v="1"/>
  </r>
  <r>
    <x v="0"/>
  </r>
  <r>
    <x v="0"/>
  </r>
  <r>
    <x v="0"/>
  </r>
  <r>
    <x v="0"/>
  </r>
  <r>
    <x v="1"/>
  </r>
  <r>
    <x v="0"/>
  </r>
  <r>
    <x v="0"/>
  </r>
  <r>
    <x v="0"/>
  </r>
  <r>
    <x v="1"/>
  </r>
  <r>
    <x v="0"/>
  </r>
  <r>
    <x v="0"/>
  </r>
  <r>
    <x v="0"/>
  </r>
  <r>
    <x v="0"/>
  </r>
  <r>
    <x v="0"/>
  </r>
  <r>
    <x v="0"/>
  </r>
  <r>
    <x v="1"/>
  </r>
  <r>
    <x v="0"/>
  </r>
  <r>
    <x v="0"/>
  </r>
  <r>
    <x v="0"/>
  </r>
  <r>
    <x v="0"/>
  </r>
  <r>
    <x v="1"/>
  </r>
  <r>
    <x v="1"/>
  </r>
  <r>
    <x v="1"/>
  </r>
  <r>
    <x v="1"/>
  </r>
  <r>
    <x v="0"/>
  </r>
  <r>
    <x v="1"/>
  </r>
  <r>
    <x v="1"/>
  </r>
  <r>
    <x v="0"/>
  </r>
  <r>
    <x v="1"/>
  </r>
  <r>
    <x v="1"/>
  </r>
  <r>
    <x v="1"/>
  </r>
  <r>
    <x v="0"/>
  </r>
  <r>
    <x v="0"/>
  </r>
  <r>
    <x v="0"/>
  </r>
  <r>
    <x v="1"/>
  </r>
  <r>
    <x v="0"/>
  </r>
  <r>
    <x v="0"/>
  </r>
  <r>
    <x v="1"/>
  </r>
  <r>
    <x v="1"/>
  </r>
  <r>
    <x v="0"/>
  </r>
  <r>
    <x v="0"/>
  </r>
  <r>
    <x v="0"/>
  </r>
  <r>
    <x v="1"/>
  </r>
  <r>
    <x v="0"/>
  </r>
  <r>
    <x v="0"/>
  </r>
  <r>
    <x v="0"/>
  </r>
  <r>
    <x v="1"/>
  </r>
  <r>
    <x v="1"/>
  </r>
  <r>
    <x v="1"/>
  </r>
  <r>
    <x v="0"/>
  </r>
  <r>
    <x v="1"/>
  </r>
  <r>
    <x v="0"/>
  </r>
  <r>
    <x v="1"/>
  </r>
  <r>
    <x v="0"/>
  </r>
  <r>
    <x v="1"/>
  </r>
  <r>
    <x v="1"/>
  </r>
  <r>
    <x v="0"/>
  </r>
  <r>
    <x v="0"/>
  </r>
  <r>
    <x v="0"/>
  </r>
  <r>
    <x v="0"/>
  </r>
  <r>
    <x v="0"/>
  </r>
  <r>
    <x v="1"/>
  </r>
  <r>
    <x v="1"/>
  </r>
  <r>
    <x v="0"/>
  </r>
  <r>
    <x v="1"/>
  </r>
  <r>
    <x v="1"/>
  </r>
  <r>
    <x v="1"/>
  </r>
  <r>
    <x v="0"/>
  </r>
  <r>
    <x v="0"/>
  </r>
  <r>
    <x v="1"/>
  </r>
  <r>
    <x v="0"/>
  </r>
  <r>
    <x v="1"/>
  </r>
  <r>
    <x v="1"/>
  </r>
  <r>
    <x v="0"/>
  </r>
  <r>
    <x v="0"/>
  </r>
  <r>
    <x v="1"/>
  </r>
  <r>
    <x v="1"/>
  </r>
  <r>
    <x v="1"/>
  </r>
  <r>
    <x v="1"/>
  </r>
  <r>
    <x v="1"/>
  </r>
  <r>
    <x v="1"/>
  </r>
  <r>
    <x v="0"/>
  </r>
  <r>
    <x v="1"/>
  </r>
  <r>
    <x v="1"/>
  </r>
  <r>
    <x v="1"/>
  </r>
  <r>
    <x v="0"/>
  </r>
  <r>
    <x v="0"/>
  </r>
  <r>
    <x v="0"/>
  </r>
  <r>
    <x v="0"/>
  </r>
  <r>
    <x v="0"/>
  </r>
  <r>
    <x v="0"/>
  </r>
  <r>
    <x v="0"/>
  </r>
  <r>
    <x v="0"/>
  </r>
  <r>
    <x v="1"/>
  </r>
  <r>
    <x v="0"/>
  </r>
  <r>
    <x v="0"/>
  </r>
  <r>
    <x v="0"/>
  </r>
  <r>
    <x v="1"/>
  </r>
  <r>
    <x v="1"/>
  </r>
  <r>
    <x v="1"/>
  </r>
  <r>
    <x v="0"/>
  </r>
  <r>
    <x v="1"/>
  </r>
  <r>
    <x v="1"/>
  </r>
  <r>
    <x v="1"/>
  </r>
  <r>
    <x v="0"/>
  </r>
  <r>
    <x v="1"/>
  </r>
  <r>
    <x v="0"/>
  </r>
  <r>
    <x v="0"/>
  </r>
  <r>
    <x v="1"/>
  </r>
  <r>
    <x v="0"/>
  </r>
  <r>
    <x v="1"/>
  </r>
  <r>
    <x v="1"/>
  </r>
  <r>
    <x v="0"/>
  </r>
  <r>
    <x v="0"/>
  </r>
  <r>
    <x v="1"/>
  </r>
  <r>
    <x v="1"/>
  </r>
  <r>
    <x v="1"/>
  </r>
  <r>
    <x v="1"/>
  </r>
  <r>
    <x v="1"/>
  </r>
  <r>
    <x v="0"/>
  </r>
  <r>
    <x v="0"/>
  </r>
  <r>
    <x v="0"/>
  </r>
  <r>
    <x v="1"/>
  </r>
  <r>
    <x v="0"/>
  </r>
  <r>
    <x v="0"/>
  </r>
  <r>
    <x v="0"/>
  </r>
  <r>
    <x v="1"/>
  </r>
  <r>
    <x v="0"/>
  </r>
  <r>
    <x v="1"/>
  </r>
  <r>
    <x v="1"/>
  </r>
  <r>
    <x v="0"/>
  </r>
  <r>
    <x v="0"/>
  </r>
  <r>
    <x v="1"/>
  </r>
  <r>
    <x v="1"/>
  </r>
  <r>
    <x v="1"/>
  </r>
  <r>
    <x v="1"/>
  </r>
  <r>
    <x v="1"/>
  </r>
  <r>
    <x v="0"/>
  </r>
  <r>
    <x v="0"/>
  </r>
  <r>
    <x v="0"/>
  </r>
  <r>
    <x v="0"/>
  </r>
  <r>
    <x v="1"/>
  </r>
  <r>
    <x v="0"/>
  </r>
  <r>
    <x v="0"/>
  </r>
  <r>
    <x v="1"/>
  </r>
  <r>
    <x v="0"/>
  </r>
  <r>
    <x v="0"/>
  </r>
  <r>
    <x v="0"/>
  </r>
  <r>
    <x v="1"/>
  </r>
  <r>
    <x v="0"/>
  </r>
  <r>
    <x v="1"/>
  </r>
  <r>
    <x v="0"/>
  </r>
  <r>
    <x v="1"/>
  </r>
  <r>
    <x v="1"/>
  </r>
  <r>
    <x v="1"/>
  </r>
  <r>
    <x v="0"/>
  </r>
  <r>
    <x v="0"/>
  </r>
  <r>
    <x v="0"/>
  </r>
  <r>
    <x v="1"/>
  </r>
  <r>
    <x v="0"/>
  </r>
  <r>
    <x v="1"/>
  </r>
  <r>
    <x v="0"/>
  </r>
  <r>
    <x v="1"/>
  </r>
  <r>
    <x v="0"/>
  </r>
  <r>
    <x v="0"/>
  </r>
  <r>
    <x v="0"/>
  </r>
  <r>
    <x v="0"/>
  </r>
  <r>
    <x v="0"/>
  </r>
  <r>
    <x v="1"/>
  </r>
  <r>
    <x v="1"/>
  </r>
  <r>
    <x v="0"/>
  </r>
  <r>
    <x v="1"/>
  </r>
  <r>
    <x v="1"/>
  </r>
  <r>
    <x v="0"/>
  </r>
  <r>
    <x v="0"/>
  </r>
  <r>
    <x v="1"/>
  </r>
  <r>
    <x v="0"/>
  </r>
  <r>
    <x v="0"/>
  </r>
  <r>
    <x v="0"/>
  </r>
  <r>
    <x v="1"/>
  </r>
  <r>
    <x v="0"/>
  </r>
  <r>
    <x v="0"/>
  </r>
  <r>
    <x v="1"/>
  </r>
  <r>
    <x v="0"/>
  </r>
  <r>
    <x v="0"/>
  </r>
  <r>
    <x v="0"/>
  </r>
  <r>
    <x v="1"/>
  </r>
  <r>
    <x v="1"/>
  </r>
  <r>
    <x v="0"/>
  </r>
  <r>
    <x v="0"/>
  </r>
  <r>
    <x v="1"/>
  </r>
  <r>
    <x v="0"/>
  </r>
  <r>
    <x v="1"/>
  </r>
  <r>
    <x v="1"/>
  </r>
  <r>
    <x v="0"/>
  </r>
  <r>
    <x v="0"/>
  </r>
  <r>
    <x v="1"/>
  </r>
  <r>
    <x v="0"/>
  </r>
  <r>
    <x v="0"/>
  </r>
  <r>
    <x v="1"/>
  </r>
  <r>
    <x v="0"/>
  </r>
  <r>
    <x v="0"/>
  </r>
  <r>
    <x v="0"/>
  </r>
  <r>
    <x v="0"/>
  </r>
  <r>
    <x v="0"/>
  </r>
  <r>
    <x v="1"/>
  </r>
  <r>
    <x v="1"/>
  </r>
  <r>
    <x v="1"/>
  </r>
  <r>
    <x v="0"/>
  </r>
  <r>
    <x v="1"/>
  </r>
  <r>
    <x v="0"/>
  </r>
  <r>
    <x v="1"/>
  </r>
  <r>
    <x v="1"/>
  </r>
  <r>
    <x v="0"/>
  </r>
  <r>
    <x v="1"/>
  </r>
  <r>
    <x v="0"/>
  </r>
  <r>
    <x v="0"/>
  </r>
  <r>
    <x v="0"/>
  </r>
  <r>
    <x v="1"/>
  </r>
  <r>
    <x v="1"/>
  </r>
  <r>
    <x v="1"/>
  </r>
  <r>
    <x v="0"/>
  </r>
  <r>
    <x v="1"/>
  </r>
  <r>
    <x v="0"/>
  </r>
  <r>
    <x v="1"/>
  </r>
  <r>
    <x v="1"/>
  </r>
  <r>
    <x v="0"/>
  </r>
  <r>
    <x v="1"/>
  </r>
  <r>
    <x v="1"/>
  </r>
  <r>
    <x v="1"/>
  </r>
  <r>
    <x v="0"/>
  </r>
  <r>
    <x v="1"/>
  </r>
  <r>
    <x v="0"/>
  </r>
  <r>
    <x v="1"/>
  </r>
  <r>
    <x v="1"/>
  </r>
  <r>
    <x v="0"/>
  </r>
  <r>
    <x v="0"/>
  </r>
  <r>
    <x v="1"/>
  </r>
  <r>
    <x v="1"/>
  </r>
  <r>
    <x v="1"/>
  </r>
  <r>
    <x v="1"/>
  </r>
  <r>
    <x v="0"/>
  </r>
  <r>
    <x v="0"/>
  </r>
  <r>
    <x v="0"/>
  </r>
  <r>
    <x v="1"/>
  </r>
  <r>
    <x v="0"/>
  </r>
  <r>
    <x v="1"/>
  </r>
  <r>
    <x v="0"/>
  </r>
  <r>
    <x v="1"/>
  </r>
  <r>
    <x v="1"/>
  </r>
  <r>
    <x v="0"/>
  </r>
  <r>
    <x v="1"/>
  </r>
  <r>
    <x v="1"/>
  </r>
  <r>
    <x v="1"/>
  </r>
  <r>
    <x v="1"/>
  </r>
  <r>
    <x v="0"/>
  </r>
  <r>
    <x v="0"/>
  </r>
  <r>
    <x v="0"/>
  </r>
  <r>
    <x v="0"/>
  </r>
  <r>
    <x v="0"/>
  </r>
  <r>
    <x v="1"/>
  </r>
  <r>
    <x v="0"/>
  </r>
  <r>
    <x v="0"/>
  </r>
  <r>
    <x v="1"/>
  </r>
  <r>
    <x v="0"/>
  </r>
  <r>
    <x v="0"/>
  </r>
  <r>
    <x v="0"/>
  </r>
  <r>
    <x v="0"/>
  </r>
  <r>
    <x v="0"/>
  </r>
  <r>
    <x v="1"/>
  </r>
  <r>
    <x v="0"/>
  </r>
  <r>
    <x v="0"/>
  </r>
  <r>
    <x v="1"/>
  </r>
  <r>
    <x v="0"/>
  </r>
  <r>
    <x v="0"/>
  </r>
  <r>
    <x v="1"/>
  </r>
  <r>
    <x v="0"/>
  </r>
  <r>
    <x v="0"/>
  </r>
  <r>
    <x v="0"/>
  </r>
  <r>
    <x v="0"/>
  </r>
  <r>
    <x v="0"/>
  </r>
  <r>
    <x v="0"/>
  </r>
  <r>
    <x v="1"/>
  </r>
  <r>
    <x v="1"/>
  </r>
  <r>
    <x v="0"/>
  </r>
  <r>
    <x v="1"/>
  </r>
  <r>
    <x v="0"/>
  </r>
  <r>
    <x v="1"/>
  </r>
  <r>
    <x v="1"/>
  </r>
  <r>
    <x v="0"/>
  </r>
  <r>
    <x v="1"/>
  </r>
  <r>
    <x v="0"/>
  </r>
  <r>
    <x v="0"/>
  </r>
  <r>
    <x v="1"/>
  </r>
  <r>
    <x v="0"/>
  </r>
  <r>
    <x v="0"/>
  </r>
  <r>
    <x v="0"/>
  </r>
  <r>
    <x v="0"/>
  </r>
  <r>
    <x v="0"/>
  </r>
  <r>
    <x v="1"/>
  </r>
  <r>
    <x v="0"/>
  </r>
  <r>
    <x v="1"/>
  </r>
  <r>
    <x v="0"/>
  </r>
  <r>
    <x v="0"/>
  </r>
  <r>
    <x v="0"/>
  </r>
  <r>
    <x v="0"/>
  </r>
  <r>
    <x v="1"/>
  </r>
  <r>
    <x v="1"/>
  </r>
  <r>
    <x v="0"/>
  </r>
  <r>
    <x v="1"/>
  </r>
  <r>
    <x v="1"/>
  </r>
  <r>
    <x v="0"/>
  </r>
  <r>
    <x v="0"/>
  </r>
  <r>
    <x v="1"/>
  </r>
  <r>
    <x v="1"/>
  </r>
  <r>
    <x v="0"/>
  </r>
  <r>
    <x v="1"/>
  </r>
  <r>
    <x v="1"/>
  </r>
  <r>
    <x v="1"/>
  </r>
  <r>
    <x v="1"/>
  </r>
  <r>
    <x v="1"/>
  </r>
  <r>
    <x v="1"/>
  </r>
  <r>
    <x v="1"/>
  </r>
  <r>
    <x v="0"/>
  </r>
  <r>
    <x v="1"/>
  </r>
  <r>
    <x v="0"/>
  </r>
  <r>
    <x v="1"/>
  </r>
  <r>
    <x v="1"/>
  </r>
  <r>
    <x v="0"/>
  </r>
  <r>
    <x v="1"/>
  </r>
  <r>
    <x v="1"/>
  </r>
  <r>
    <x v="1"/>
  </r>
  <r>
    <x v="0"/>
  </r>
  <r>
    <x v="1"/>
  </r>
  <r>
    <x v="1"/>
  </r>
  <r>
    <x v="0"/>
  </r>
  <r>
    <x v="0"/>
  </r>
  <r>
    <x v="0"/>
  </r>
  <r>
    <x v="1"/>
  </r>
  <r>
    <x v="0"/>
  </r>
  <r>
    <x v="1"/>
  </r>
  <r>
    <x v="1"/>
  </r>
  <r>
    <x v="0"/>
  </r>
  <r>
    <x v="1"/>
  </r>
  <r>
    <x v="1"/>
  </r>
  <r>
    <x v="0"/>
  </r>
  <r>
    <x v="1"/>
  </r>
  <r>
    <x v="0"/>
  </r>
  <r>
    <x v="1"/>
  </r>
  <r>
    <x v="0"/>
  </r>
  <r>
    <x v="0"/>
  </r>
  <r>
    <x v="1"/>
  </r>
  <r>
    <x v="1"/>
  </r>
  <r>
    <x v="0"/>
  </r>
  <r>
    <x v="1"/>
  </r>
  <r>
    <x v="0"/>
  </r>
  <r>
    <x v="1"/>
  </r>
  <r>
    <x v="0"/>
  </r>
  <r>
    <x v="0"/>
  </r>
  <r>
    <x v="1"/>
  </r>
  <r>
    <x v="1"/>
  </r>
  <r>
    <x v="1"/>
  </r>
  <r>
    <x v="0"/>
  </r>
  <r>
    <x v="1"/>
  </r>
  <r>
    <x v="0"/>
  </r>
  <r>
    <x v="0"/>
  </r>
  <r>
    <x v="0"/>
  </r>
  <r>
    <x v="1"/>
  </r>
  <r>
    <x v="1"/>
  </r>
  <r>
    <x v="1"/>
  </r>
  <r>
    <x v="0"/>
  </r>
  <r>
    <x v="1"/>
  </r>
  <r>
    <x v="0"/>
  </r>
  <r>
    <x v="0"/>
  </r>
  <r>
    <x v="0"/>
  </r>
  <r>
    <x v="0"/>
  </r>
  <r>
    <x v="0"/>
  </r>
  <r>
    <x v="0"/>
  </r>
  <r>
    <x v="1"/>
  </r>
  <r>
    <x v="0"/>
  </r>
  <r>
    <x v="0"/>
  </r>
  <r>
    <x v="0"/>
  </r>
  <r>
    <x v="0"/>
  </r>
  <r>
    <x v="0"/>
  </r>
  <r>
    <x v="1"/>
  </r>
  <r>
    <x v="1"/>
  </r>
  <r>
    <x v="1"/>
  </r>
  <r>
    <x v="1"/>
  </r>
  <r>
    <x v="0"/>
  </r>
  <r>
    <x v="0"/>
  </r>
  <r>
    <x v="0"/>
  </r>
  <r>
    <x v="1"/>
  </r>
  <r>
    <x v="1"/>
  </r>
  <r>
    <x v="0"/>
  </r>
  <r>
    <x v="1"/>
  </r>
  <r>
    <x v="1"/>
  </r>
  <r>
    <x v="0"/>
  </r>
  <r>
    <x v="0"/>
  </r>
  <r>
    <x v="0"/>
  </r>
  <r>
    <x v="0"/>
  </r>
  <r>
    <x v="1"/>
  </r>
  <r>
    <x v="0"/>
  </r>
  <r>
    <x v="0"/>
  </r>
  <r>
    <x v="1"/>
  </r>
  <r>
    <x v="0"/>
  </r>
  <r>
    <x v="0"/>
  </r>
  <r>
    <x v="0"/>
  </r>
  <r>
    <x v="0"/>
  </r>
  <r>
    <x v="1"/>
  </r>
  <r>
    <x v="1"/>
  </r>
  <r>
    <x v="1"/>
  </r>
  <r>
    <x v="1"/>
  </r>
  <r>
    <x v="0"/>
  </r>
  <r>
    <x v="0"/>
  </r>
  <r>
    <x v="0"/>
  </r>
  <r>
    <x v="1"/>
  </r>
  <r>
    <x v="1"/>
  </r>
  <r>
    <x v="1"/>
  </r>
  <r>
    <x v="0"/>
  </r>
  <r>
    <x v="0"/>
  </r>
  <r>
    <x v="1"/>
  </r>
  <r>
    <x v="1"/>
  </r>
  <r>
    <x v="1"/>
  </r>
  <r>
    <x v="1"/>
  </r>
  <r>
    <x v="1"/>
  </r>
  <r>
    <x v="0"/>
  </r>
  <r>
    <x v="0"/>
  </r>
  <r>
    <x v="0"/>
  </r>
  <r>
    <x v="0"/>
  </r>
  <r>
    <x v="0"/>
  </r>
  <r>
    <x v="0"/>
  </r>
  <r>
    <x v="0"/>
  </r>
  <r>
    <x v="0"/>
  </r>
  <r>
    <x v="0"/>
  </r>
  <r>
    <x v="0"/>
  </r>
  <r>
    <x v="0"/>
  </r>
  <r>
    <x v="1"/>
  </r>
  <r>
    <x v="0"/>
  </r>
  <r>
    <x v="0"/>
  </r>
  <r>
    <x v="1"/>
  </r>
  <r>
    <x v="0"/>
  </r>
  <r>
    <x v="1"/>
  </r>
  <r>
    <x v="0"/>
  </r>
  <r>
    <x v="1"/>
  </r>
  <r>
    <x v="0"/>
  </r>
  <r>
    <x v="1"/>
  </r>
  <r>
    <x v="0"/>
  </r>
  <r>
    <x v="1"/>
  </r>
  <r>
    <x v="1"/>
  </r>
  <r>
    <x v="0"/>
  </r>
  <r>
    <x v="1"/>
  </r>
  <r>
    <x v="0"/>
  </r>
  <r>
    <x v="1"/>
  </r>
  <r>
    <x v="1"/>
  </r>
  <r>
    <x v="0"/>
  </r>
  <r>
    <x v="0"/>
  </r>
  <r>
    <x v="0"/>
  </r>
  <r>
    <x v="0"/>
  </r>
  <r>
    <x v="0"/>
  </r>
  <r>
    <x v="0"/>
  </r>
  <r>
    <x v="0"/>
  </r>
  <r>
    <x v="1"/>
  </r>
  <r>
    <x v="0"/>
  </r>
  <r>
    <x v="1"/>
  </r>
  <r>
    <x v="1"/>
  </r>
  <r>
    <x v="1"/>
  </r>
  <r>
    <x v="0"/>
  </r>
  <r>
    <x v="0"/>
  </r>
  <r>
    <x v="0"/>
  </r>
  <r>
    <x v="1"/>
  </r>
  <r>
    <x v="0"/>
  </r>
  <r>
    <x v="0"/>
  </r>
  <r>
    <x v="1"/>
  </r>
  <r>
    <x v="0"/>
  </r>
  <r>
    <x v="0"/>
  </r>
  <r>
    <x v="0"/>
  </r>
  <r>
    <x v="0"/>
  </r>
  <r>
    <x v="1"/>
  </r>
  <r>
    <x v="0"/>
  </r>
  <r>
    <x v="1"/>
  </r>
  <r>
    <x v="0"/>
  </r>
  <r>
    <x v="1"/>
  </r>
  <r>
    <x v="1"/>
  </r>
  <r>
    <x v="0"/>
  </r>
  <r>
    <x v="1"/>
  </r>
  <r>
    <x v="1"/>
  </r>
  <r>
    <x v="0"/>
  </r>
  <r>
    <x v="0"/>
  </r>
  <r>
    <x v="1"/>
  </r>
  <r>
    <x v="1"/>
  </r>
  <r>
    <x v="0"/>
  </r>
  <r>
    <x v="0"/>
  </r>
  <r>
    <x v="1"/>
  </r>
  <r>
    <x v="1"/>
  </r>
  <r>
    <x v="0"/>
  </r>
  <r>
    <x v="0"/>
  </r>
  <r>
    <x v="0"/>
  </r>
  <r>
    <x v="1"/>
  </r>
  <r>
    <x v="0"/>
  </r>
  <r>
    <x v="0"/>
  </r>
  <r>
    <x v="0"/>
  </r>
  <r>
    <x v="0"/>
  </r>
  <r>
    <x v="0"/>
  </r>
  <r>
    <x v="1"/>
  </r>
  <r>
    <x v="0"/>
  </r>
  <r>
    <x v="0"/>
  </r>
  <r>
    <x v="0"/>
  </r>
  <r>
    <x v="0"/>
  </r>
  <r>
    <x v="0"/>
  </r>
  <r>
    <x v="0"/>
  </r>
  <r>
    <x v="0"/>
  </r>
  <r>
    <x v="0"/>
  </r>
  <r>
    <x v="0"/>
  </r>
  <r>
    <x v="0"/>
  </r>
  <r>
    <x v="1"/>
  </r>
  <r>
    <x v="0"/>
  </r>
  <r>
    <x v="1"/>
  </r>
  <r>
    <x v="0"/>
  </r>
  <r>
    <x v="0"/>
  </r>
  <r>
    <x v="0"/>
  </r>
  <r>
    <x v="1"/>
  </r>
  <r>
    <x v="0"/>
  </r>
  <r>
    <x v="1"/>
  </r>
  <r>
    <x v="0"/>
  </r>
  <r>
    <x v="0"/>
  </r>
  <r>
    <x v="0"/>
  </r>
  <r>
    <x v="1"/>
  </r>
  <r>
    <x v="1"/>
  </r>
  <r>
    <x v="0"/>
  </r>
  <r>
    <x v="1"/>
  </r>
  <r>
    <x v="1"/>
  </r>
  <r>
    <x v="1"/>
  </r>
  <r>
    <x v="1"/>
  </r>
  <r>
    <x v="0"/>
  </r>
  <r>
    <x v="0"/>
  </r>
  <r>
    <x v="0"/>
  </r>
  <r>
    <x v="0"/>
  </r>
  <r>
    <x v="0"/>
  </r>
  <r>
    <x v="1"/>
  </r>
  <r>
    <x v="1"/>
  </r>
  <r>
    <x v="0"/>
  </r>
  <r>
    <x v="0"/>
  </r>
  <r>
    <x v="0"/>
  </r>
  <r>
    <x v="0"/>
  </r>
  <r>
    <x v="1"/>
  </r>
  <r>
    <x v="0"/>
  </r>
  <r>
    <x v="1"/>
  </r>
  <r>
    <x v="1"/>
  </r>
  <r>
    <x v="1"/>
  </r>
  <r>
    <x v="1"/>
  </r>
  <r>
    <x v="1"/>
  </r>
  <r>
    <x v="1"/>
  </r>
  <r>
    <x v="1"/>
  </r>
  <r>
    <x v="1"/>
  </r>
  <r>
    <x v="1"/>
  </r>
  <r>
    <x v="0"/>
  </r>
  <r>
    <x v="1"/>
  </r>
  <r>
    <x v="1"/>
  </r>
  <r>
    <x v="0"/>
  </r>
  <r>
    <x v="0"/>
  </r>
  <r>
    <x v="0"/>
  </r>
  <r>
    <x v="0"/>
  </r>
  <r>
    <x v="1"/>
  </r>
  <r>
    <x v="0"/>
  </r>
  <r>
    <x v="1"/>
  </r>
  <r>
    <x v="1"/>
  </r>
  <r>
    <x v="0"/>
  </r>
  <r>
    <x v="0"/>
  </r>
  <r>
    <x v="0"/>
  </r>
  <r>
    <x v="1"/>
  </r>
  <r>
    <x v="1"/>
  </r>
  <r>
    <x v="0"/>
  </r>
  <r>
    <x v="0"/>
  </r>
  <r>
    <x v="0"/>
  </r>
  <r>
    <x v="0"/>
  </r>
  <r>
    <x v="0"/>
  </r>
  <r>
    <x v="1"/>
  </r>
  <r>
    <x v="1"/>
  </r>
  <r>
    <x v="0"/>
  </r>
  <r>
    <x v="0"/>
  </r>
  <r>
    <x v="0"/>
  </r>
  <r>
    <x v="1"/>
  </r>
  <r>
    <x v="0"/>
  </r>
  <r>
    <x v="1"/>
  </r>
  <r>
    <x v="1"/>
  </r>
  <r>
    <x v="1"/>
  </r>
  <r>
    <x v="1"/>
  </r>
  <r>
    <x v="0"/>
  </r>
  <r>
    <x v="1"/>
  </r>
  <r>
    <x v="0"/>
  </r>
  <r>
    <x v="1"/>
  </r>
  <r>
    <x v="1"/>
  </r>
  <r>
    <x v="1"/>
  </r>
  <r>
    <x v="0"/>
  </r>
  <r>
    <x v="1"/>
  </r>
  <r>
    <x v="1"/>
  </r>
  <r>
    <x v="0"/>
  </r>
  <r>
    <x v="1"/>
  </r>
  <r>
    <x v="0"/>
  </r>
  <r>
    <x v="0"/>
  </r>
  <r>
    <x v="1"/>
  </r>
  <r>
    <x v="1"/>
  </r>
  <r>
    <x v="0"/>
  </r>
  <r>
    <x v="0"/>
  </r>
  <r>
    <x v="1"/>
  </r>
  <r>
    <x v="0"/>
  </r>
  <r>
    <x v="0"/>
  </r>
  <r>
    <x v="0"/>
  </r>
  <r>
    <x v="1"/>
  </r>
  <r>
    <x v="0"/>
  </r>
  <r>
    <x v="0"/>
  </r>
  <r>
    <x v="0"/>
  </r>
  <r>
    <x v="1"/>
  </r>
  <r>
    <x v="0"/>
  </r>
  <r>
    <x v="1"/>
  </r>
  <r>
    <x v="1"/>
  </r>
  <r>
    <x v="0"/>
  </r>
  <r>
    <x v="1"/>
  </r>
  <r>
    <x v="0"/>
  </r>
  <r>
    <x v="0"/>
  </r>
  <r>
    <x v="0"/>
  </r>
  <r>
    <x v="0"/>
  </r>
  <r>
    <x v="0"/>
  </r>
  <r>
    <x v="0"/>
  </r>
  <r>
    <x v="0"/>
  </r>
  <r>
    <x v="1"/>
  </r>
  <r>
    <x v="0"/>
  </r>
  <r>
    <x v="0"/>
  </r>
  <r>
    <x v="1"/>
  </r>
  <r>
    <x v="1"/>
  </r>
  <r>
    <x v="0"/>
  </r>
  <r>
    <x v="0"/>
  </r>
  <r>
    <x v="1"/>
  </r>
  <r>
    <x v="1"/>
  </r>
  <r>
    <x v="1"/>
  </r>
  <r>
    <x v="0"/>
  </r>
  <r>
    <x v="1"/>
  </r>
  <r>
    <x v="1"/>
  </r>
  <r>
    <x v="1"/>
  </r>
  <r>
    <x v="1"/>
  </r>
  <r>
    <x v="1"/>
  </r>
  <r>
    <x v="0"/>
  </r>
  <r>
    <x v="0"/>
  </r>
  <r>
    <x v="0"/>
  </r>
  <r>
    <x v="0"/>
  </r>
  <r>
    <x v="1"/>
  </r>
  <r>
    <x v="0"/>
  </r>
  <r>
    <x v="0"/>
  </r>
  <r>
    <x v="0"/>
  </r>
  <r>
    <x v="0"/>
  </r>
  <r>
    <x v="1"/>
  </r>
  <r>
    <x v="1"/>
  </r>
  <r>
    <x v="0"/>
  </r>
  <r>
    <x v="0"/>
  </r>
  <r>
    <x v="1"/>
  </r>
  <r>
    <x v="1"/>
  </r>
  <r>
    <x v="0"/>
  </r>
  <r>
    <x v="1"/>
  </r>
  <r>
    <x v="1"/>
  </r>
  <r>
    <x v="1"/>
  </r>
  <r>
    <x v="1"/>
  </r>
  <r>
    <x v="0"/>
  </r>
  <r>
    <x v="0"/>
  </r>
  <r>
    <x v="1"/>
  </r>
  <r>
    <x v="0"/>
  </r>
  <r>
    <x v="0"/>
  </r>
  <r>
    <x v="0"/>
  </r>
  <r>
    <x v="1"/>
  </r>
  <r>
    <x v="0"/>
  </r>
  <r>
    <x v="0"/>
  </r>
  <r>
    <x v="0"/>
  </r>
  <r>
    <x v="0"/>
  </r>
  <r>
    <x v="1"/>
  </r>
  <r>
    <x v="0"/>
  </r>
  <r>
    <x v="0"/>
  </r>
  <r>
    <x v="0"/>
  </r>
  <r>
    <x v="0"/>
  </r>
  <r>
    <x v="0"/>
  </r>
  <r>
    <x v="1"/>
  </r>
  <r>
    <x v="0"/>
  </r>
  <r>
    <x v="1"/>
  </r>
  <r>
    <x v="0"/>
  </r>
  <r>
    <x v="0"/>
  </r>
  <r>
    <x v="1"/>
  </r>
  <r>
    <x v="0"/>
  </r>
  <r>
    <x v="1"/>
  </r>
  <r>
    <x v="0"/>
  </r>
  <r>
    <x v="0"/>
  </r>
  <r>
    <x v="1"/>
  </r>
  <r>
    <x v="0"/>
  </r>
  <r>
    <x v="0"/>
  </r>
  <r>
    <x v="0"/>
  </r>
  <r>
    <x v="1"/>
  </r>
  <r>
    <x v="0"/>
  </r>
  <r>
    <x v="1"/>
  </r>
  <r>
    <x v="0"/>
  </r>
  <r>
    <x v="1"/>
  </r>
  <r>
    <x v="1"/>
  </r>
  <r>
    <x v="1"/>
  </r>
  <r>
    <x v="0"/>
  </r>
  <r>
    <x v="0"/>
  </r>
  <r>
    <x v="1"/>
  </r>
  <r>
    <x v="0"/>
  </r>
  <r>
    <x v="0"/>
  </r>
  <r>
    <x v="1"/>
  </r>
  <r>
    <x v="0"/>
  </r>
  <r>
    <x v="0"/>
  </r>
  <r>
    <x v="1"/>
  </r>
  <r>
    <x v="1"/>
  </r>
  <r>
    <x v="0"/>
  </r>
  <r>
    <x v="1"/>
  </r>
  <r>
    <x v="0"/>
  </r>
  <r>
    <x v="1"/>
  </r>
  <r>
    <x v="1"/>
  </r>
  <r>
    <x v="0"/>
  </r>
  <r>
    <x v="0"/>
  </r>
  <r>
    <x v="0"/>
  </r>
  <r>
    <x v="0"/>
  </r>
  <r>
    <x v="0"/>
  </r>
  <r>
    <x v="0"/>
  </r>
  <r>
    <x v="0"/>
  </r>
  <r>
    <x v="1"/>
  </r>
  <r>
    <x v="1"/>
  </r>
  <r>
    <x v="0"/>
  </r>
  <r>
    <x v="1"/>
  </r>
  <r>
    <x v="0"/>
  </r>
  <r>
    <x v="0"/>
  </r>
  <r>
    <x v="0"/>
  </r>
  <r>
    <x v="0"/>
  </r>
  <r>
    <x v="1"/>
  </r>
  <r>
    <x v="0"/>
  </r>
  <r>
    <x v="1"/>
  </r>
  <r>
    <x v="1"/>
  </r>
  <r>
    <x v="1"/>
  </r>
  <r>
    <x v="0"/>
  </r>
  <r>
    <x v="0"/>
  </r>
  <r>
    <x v="0"/>
  </r>
  <r>
    <x v="1"/>
  </r>
  <r>
    <x v="0"/>
  </r>
  <r>
    <x v="0"/>
  </r>
  <r>
    <x v="1"/>
  </r>
  <r>
    <x v="0"/>
  </r>
  <r>
    <x v="0"/>
  </r>
  <r>
    <x v="1"/>
  </r>
  <r>
    <x v="0"/>
  </r>
  <r>
    <x v="0"/>
  </r>
  <r>
    <x v="1"/>
  </r>
  <r>
    <x v="0"/>
  </r>
  <r>
    <x v="0"/>
  </r>
  <r>
    <x v="0"/>
  </r>
  <r>
    <x v="1"/>
  </r>
  <r>
    <x v="1"/>
  </r>
  <r>
    <x v="0"/>
  </r>
  <r>
    <x v="0"/>
  </r>
  <r>
    <x v="0"/>
  </r>
  <r>
    <x v="1"/>
  </r>
  <r>
    <x v="0"/>
  </r>
  <r>
    <x v="1"/>
  </r>
  <r>
    <x v="0"/>
  </r>
  <r>
    <x v="1"/>
  </r>
  <r>
    <x v="1"/>
  </r>
  <r>
    <x v="1"/>
  </r>
  <r>
    <x v="1"/>
  </r>
  <r>
    <x v="1"/>
  </r>
  <r>
    <x v="0"/>
  </r>
  <r>
    <x v="0"/>
  </r>
  <r>
    <x v="0"/>
  </r>
  <r>
    <x v="1"/>
  </r>
  <r>
    <x v="0"/>
  </r>
  <r>
    <x v="1"/>
  </r>
</pivotCacheRecords>
</file>

<file path=xl/pivotCache/pivotCacheRecords3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r>
  <r>
    <x v="1"/>
  </r>
  <r>
    <x v="1"/>
  </r>
  <r>
    <x v="2"/>
  </r>
  <r>
    <x v="1"/>
  </r>
  <r>
    <x v="1"/>
  </r>
  <r>
    <x v="1"/>
  </r>
  <r>
    <x v="1"/>
  </r>
  <r>
    <x v="2"/>
  </r>
  <r>
    <x v="3"/>
  </r>
  <r>
    <x v="1"/>
  </r>
  <r>
    <x v="1"/>
  </r>
  <r>
    <x v="2"/>
  </r>
  <r>
    <x v="3"/>
  </r>
  <r>
    <x v="1"/>
  </r>
  <r>
    <x v="3"/>
  </r>
  <r>
    <x v="1"/>
  </r>
  <r>
    <x v="2"/>
  </r>
  <r>
    <x v="3"/>
  </r>
  <r>
    <x v="0"/>
  </r>
  <r>
    <x v="3"/>
  </r>
  <r>
    <x v="2"/>
  </r>
  <r>
    <x v="1"/>
  </r>
  <r>
    <x v="1"/>
  </r>
  <r>
    <x v="3"/>
  </r>
  <r>
    <x v="1"/>
  </r>
  <r>
    <x v="2"/>
  </r>
  <r>
    <x v="0"/>
  </r>
  <r>
    <x v="0"/>
  </r>
  <r>
    <x v="1"/>
  </r>
  <r>
    <x v="2"/>
  </r>
  <r>
    <x v="3"/>
  </r>
  <r>
    <x v="1"/>
  </r>
  <r>
    <x v="1"/>
  </r>
  <r>
    <x v="3"/>
  </r>
  <r>
    <x v="0"/>
  </r>
  <r>
    <x v="1"/>
  </r>
  <r>
    <x v="3"/>
  </r>
  <r>
    <x v="3"/>
  </r>
  <r>
    <x v="1"/>
  </r>
  <r>
    <x v="0"/>
  </r>
  <r>
    <x v="0"/>
  </r>
  <r>
    <x v="1"/>
  </r>
  <r>
    <x v="2"/>
  </r>
  <r>
    <x v="2"/>
  </r>
  <r>
    <x v="1"/>
  </r>
  <r>
    <x v="0"/>
  </r>
  <r>
    <x v="3"/>
  </r>
  <r>
    <x v="1"/>
  </r>
  <r>
    <x v="1"/>
  </r>
  <r>
    <x v="2"/>
  </r>
  <r>
    <x v="0"/>
  </r>
  <r>
    <x v="3"/>
  </r>
  <r>
    <x v="0"/>
  </r>
  <r>
    <x v="2"/>
  </r>
  <r>
    <x v="2"/>
  </r>
  <r>
    <x v="2"/>
  </r>
  <r>
    <x v="1"/>
  </r>
  <r>
    <x v="0"/>
  </r>
  <r>
    <x v="2"/>
  </r>
  <r>
    <x v="0"/>
  </r>
  <r>
    <x v="0"/>
  </r>
  <r>
    <x v="3"/>
  </r>
  <r>
    <x v="1"/>
  </r>
  <r>
    <x v="3"/>
  </r>
  <r>
    <x v="2"/>
  </r>
  <r>
    <x v="3"/>
  </r>
  <r>
    <x v="2"/>
  </r>
  <r>
    <x v="0"/>
  </r>
  <r>
    <x v="3"/>
  </r>
  <r>
    <x v="3"/>
  </r>
  <r>
    <x v="0"/>
  </r>
  <r>
    <x v="0"/>
  </r>
  <r>
    <x v="3"/>
  </r>
  <r>
    <x v="1"/>
  </r>
  <r>
    <x v="0"/>
  </r>
  <r>
    <x v="1"/>
  </r>
  <r>
    <x v="3"/>
  </r>
  <r>
    <x v="1"/>
  </r>
  <r>
    <x v="2"/>
  </r>
  <r>
    <x v="3"/>
  </r>
  <r>
    <x v="3"/>
  </r>
  <r>
    <x v="2"/>
  </r>
  <r>
    <x v="1"/>
  </r>
  <r>
    <x v="2"/>
  </r>
  <r>
    <x v="2"/>
  </r>
  <r>
    <x v="1"/>
  </r>
  <r>
    <x v="1"/>
  </r>
  <r>
    <x v="2"/>
  </r>
  <r>
    <x v="1"/>
  </r>
  <r>
    <x v="2"/>
  </r>
  <r>
    <x v="1"/>
  </r>
  <r>
    <x v="0"/>
  </r>
  <r>
    <x v="2"/>
  </r>
  <r>
    <x v="0"/>
  </r>
  <r>
    <x v="2"/>
  </r>
  <r>
    <x v="1"/>
  </r>
  <r>
    <x v="0"/>
  </r>
  <r>
    <x v="3"/>
  </r>
  <r>
    <x v="3"/>
  </r>
  <r>
    <x v="3"/>
  </r>
  <r>
    <x v="3"/>
  </r>
  <r>
    <x v="0"/>
  </r>
  <r>
    <x v="0"/>
  </r>
  <r>
    <x v="2"/>
  </r>
  <r>
    <x v="2"/>
  </r>
  <r>
    <x v="0"/>
  </r>
  <r>
    <x v="2"/>
  </r>
  <r>
    <x v="3"/>
  </r>
  <r>
    <x v="1"/>
  </r>
  <r>
    <x v="3"/>
  </r>
  <r>
    <x v="3"/>
  </r>
  <r>
    <x v="3"/>
  </r>
  <r>
    <x v="1"/>
  </r>
  <r>
    <x v="0"/>
  </r>
  <r>
    <x v="2"/>
  </r>
  <r>
    <x v="1"/>
  </r>
  <r>
    <x v="2"/>
  </r>
  <r>
    <x v="1"/>
  </r>
  <r>
    <x v="3"/>
  </r>
  <r>
    <x v="1"/>
  </r>
  <r>
    <x v="0"/>
  </r>
  <r>
    <x v="1"/>
  </r>
  <r>
    <x v="1"/>
  </r>
  <r>
    <x v="0"/>
  </r>
  <r>
    <x v="0"/>
  </r>
  <r>
    <x v="1"/>
  </r>
  <r>
    <x v="1"/>
  </r>
  <r>
    <x v="2"/>
  </r>
  <r>
    <x v="0"/>
  </r>
  <r>
    <x v="0"/>
  </r>
  <r>
    <x v="3"/>
  </r>
  <r>
    <x v="1"/>
  </r>
  <r>
    <x v="3"/>
  </r>
  <r>
    <x v="3"/>
  </r>
  <r>
    <x v="0"/>
  </r>
  <r>
    <x v="0"/>
  </r>
  <r>
    <x v="2"/>
  </r>
  <r>
    <x v="0"/>
  </r>
  <r>
    <x v="3"/>
  </r>
  <r>
    <x v="1"/>
  </r>
  <r>
    <x v="2"/>
  </r>
  <r>
    <x v="2"/>
  </r>
  <r>
    <x v="3"/>
  </r>
  <r>
    <x v="1"/>
  </r>
  <r>
    <x v="1"/>
  </r>
  <r>
    <x v="3"/>
  </r>
  <r>
    <x v="0"/>
  </r>
  <r>
    <x v="3"/>
  </r>
  <r>
    <x v="0"/>
  </r>
  <r>
    <x v="2"/>
  </r>
  <r>
    <x v="0"/>
  </r>
  <r>
    <x v="1"/>
  </r>
  <r>
    <x v="0"/>
  </r>
  <r>
    <x v="2"/>
  </r>
  <r>
    <x v="2"/>
  </r>
  <r>
    <x v="3"/>
  </r>
  <r>
    <x v="2"/>
  </r>
  <r>
    <x v="2"/>
  </r>
  <r>
    <x v="2"/>
  </r>
  <r>
    <x v="0"/>
  </r>
  <r>
    <x v="1"/>
  </r>
  <r>
    <x v="3"/>
  </r>
  <r>
    <x v="3"/>
  </r>
  <r>
    <x v="3"/>
  </r>
  <r>
    <x v="3"/>
  </r>
  <r>
    <x v="3"/>
  </r>
  <r>
    <x v="1"/>
  </r>
  <r>
    <x v="2"/>
  </r>
  <r>
    <x v="0"/>
  </r>
  <r>
    <x v="0"/>
  </r>
  <r>
    <x v="3"/>
  </r>
  <r>
    <x v="1"/>
  </r>
  <r>
    <x v="0"/>
  </r>
  <r>
    <x v="3"/>
  </r>
  <r>
    <x v="3"/>
  </r>
  <r>
    <x v="2"/>
  </r>
  <r>
    <x v="1"/>
  </r>
  <r>
    <x v="0"/>
  </r>
  <r>
    <x v="1"/>
  </r>
  <r>
    <x v="3"/>
  </r>
  <r>
    <x v="0"/>
  </r>
  <r>
    <x v="1"/>
  </r>
  <r>
    <x v="0"/>
  </r>
  <r>
    <x v="3"/>
  </r>
  <r>
    <x v="0"/>
  </r>
  <r>
    <x v="0"/>
  </r>
  <r>
    <x v="1"/>
  </r>
  <r>
    <x v="1"/>
  </r>
  <r>
    <x v="1"/>
  </r>
  <r>
    <x v="3"/>
  </r>
  <r>
    <x v="3"/>
  </r>
  <r>
    <x v="1"/>
  </r>
  <r>
    <x v="1"/>
  </r>
  <r>
    <x v="3"/>
  </r>
  <r>
    <x v="1"/>
  </r>
  <r>
    <x v="3"/>
  </r>
  <r>
    <x v="2"/>
  </r>
  <r>
    <x v="3"/>
  </r>
  <r>
    <x v="3"/>
  </r>
  <r>
    <x v="2"/>
  </r>
  <r>
    <x v="0"/>
  </r>
  <r>
    <x v="1"/>
  </r>
  <r>
    <x v="1"/>
  </r>
  <r>
    <x v="2"/>
  </r>
  <r>
    <x v="0"/>
  </r>
  <r>
    <x v="2"/>
  </r>
  <r>
    <x v="0"/>
  </r>
  <r>
    <x v="0"/>
  </r>
  <r>
    <x v="2"/>
  </r>
  <r>
    <x v="3"/>
  </r>
  <r>
    <x v="3"/>
  </r>
  <r>
    <x v="3"/>
  </r>
  <r>
    <x v="2"/>
  </r>
  <r>
    <x v="1"/>
  </r>
  <r>
    <x v="0"/>
  </r>
  <r>
    <x v="3"/>
  </r>
  <r>
    <x v="3"/>
  </r>
  <r>
    <x v="2"/>
  </r>
  <r>
    <x v="1"/>
  </r>
  <r>
    <x v="2"/>
  </r>
  <r>
    <x v="3"/>
  </r>
  <r>
    <x v="2"/>
  </r>
  <r>
    <x v="3"/>
  </r>
  <r>
    <x v="1"/>
  </r>
  <r>
    <x v="3"/>
  </r>
  <r>
    <x v="1"/>
  </r>
  <r>
    <x v="0"/>
  </r>
  <r>
    <x v="3"/>
  </r>
  <r>
    <x v="1"/>
  </r>
  <r>
    <x v="0"/>
  </r>
  <r>
    <x v="1"/>
  </r>
  <r>
    <x v="0"/>
  </r>
  <r>
    <x v="3"/>
  </r>
  <r>
    <x v="0"/>
  </r>
  <r>
    <x v="3"/>
  </r>
  <r>
    <x v="2"/>
  </r>
  <r>
    <x v="2"/>
  </r>
  <r>
    <x v="3"/>
  </r>
  <r>
    <x v="1"/>
  </r>
  <r>
    <x v="2"/>
  </r>
  <r>
    <x v="2"/>
  </r>
  <r>
    <x v="2"/>
  </r>
  <r>
    <x v="3"/>
  </r>
  <r>
    <x v="0"/>
  </r>
  <r>
    <x v="3"/>
  </r>
  <r>
    <x v="3"/>
  </r>
  <r>
    <x v="1"/>
  </r>
  <r>
    <x v="1"/>
  </r>
  <r>
    <x v="2"/>
  </r>
  <r>
    <x v="1"/>
  </r>
  <r>
    <x v="2"/>
  </r>
  <r>
    <x v="1"/>
  </r>
  <r>
    <x v="2"/>
  </r>
  <r>
    <x v="2"/>
  </r>
  <r>
    <x v="0"/>
  </r>
  <r>
    <x v="0"/>
  </r>
  <r>
    <x v="0"/>
  </r>
  <r>
    <x v="3"/>
  </r>
  <r>
    <x v="1"/>
  </r>
  <r>
    <x v="1"/>
  </r>
  <r>
    <x v="2"/>
  </r>
  <r>
    <x v="0"/>
  </r>
  <r>
    <x v="2"/>
  </r>
  <r>
    <x v="3"/>
  </r>
  <r>
    <x v="2"/>
  </r>
  <r>
    <x v="3"/>
  </r>
  <r>
    <x v="2"/>
  </r>
  <r>
    <x v="0"/>
  </r>
  <r>
    <x v="2"/>
  </r>
  <r>
    <x v="1"/>
  </r>
  <r>
    <x v="0"/>
  </r>
  <r>
    <x v="2"/>
  </r>
  <r>
    <x v="0"/>
  </r>
  <r>
    <x v="0"/>
  </r>
  <r>
    <x v="0"/>
  </r>
  <r>
    <x v="2"/>
  </r>
  <r>
    <x v="1"/>
  </r>
  <r>
    <x v="1"/>
  </r>
  <r>
    <x v="0"/>
  </r>
  <r>
    <x v="3"/>
  </r>
  <r>
    <x v="0"/>
  </r>
  <r>
    <x v="0"/>
  </r>
  <r>
    <x v="2"/>
  </r>
  <r>
    <x v="3"/>
  </r>
  <r>
    <x v="3"/>
  </r>
  <r>
    <x v="2"/>
  </r>
  <r>
    <x v="3"/>
  </r>
  <r>
    <x v="3"/>
  </r>
  <r>
    <x v="3"/>
  </r>
  <r>
    <x v="3"/>
  </r>
  <r>
    <x v="1"/>
  </r>
  <r>
    <x v="2"/>
  </r>
  <r>
    <x v="2"/>
  </r>
  <r>
    <x v="0"/>
  </r>
  <r>
    <x v="3"/>
  </r>
  <r>
    <x v="3"/>
  </r>
  <r>
    <x v="3"/>
  </r>
  <r>
    <x v="2"/>
  </r>
  <r>
    <x v="0"/>
  </r>
  <r>
    <x v="2"/>
  </r>
  <r>
    <x v="0"/>
  </r>
  <r>
    <x v="0"/>
  </r>
  <r>
    <x v="0"/>
  </r>
  <r>
    <x v="0"/>
  </r>
  <r>
    <x v="1"/>
  </r>
  <r>
    <x v="2"/>
  </r>
  <r>
    <x v="2"/>
  </r>
  <r>
    <x v="3"/>
  </r>
  <r>
    <x v="3"/>
  </r>
  <r>
    <x v="2"/>
  </r>
  <r>
    <x v="1"/>
  </r>
  <r>
    <x v="1"/>
  </r>
  <r>
    <x v="1"/>
  </r>
  <r>
    <x v="3"/>
  </r>
  <r>
    <x v="2"/>
  </r>
  <r>
    <x v="1"/>
  </r>
  <r>
    <x v="0"/>
  </r>
  <r>
    <x v="0"/>
  </r>
  <r>
    <x v="3"/>
  </r>
  <r>
    <x v="3"/>
  </r>
  <r>
    <x v="1"/>
  </r>
  <r>
    <x v="0"/>
  </r>
  <r>
    <x v="2"/>
  </r>
  <r>
    <x v="0"/>
  </r>
  <r>
    <x v="3"/>
  </r>
  <r>
    <x v="0"/>
  </r>
  <r>
    <x v="0"/>
  </r>
  <r>
    <x v="1"/>
  </r>
  <r>
    <x v="0"/>
  </r>
  <r>
    <x v="3"/>
  </r>
  <r>
    <x v="3"/>
  </r>
  <r>
    <x v="1"/>
  </r>
  <r>
    <x v="0"/>
  </r>
  <r>
    <x v="3"/>
  </r>
  <r>
    <x v="1"/>
  </r>
  <r>
    <x v="0"/>
  </r>
  <r>
    <x v="2"/>
  </r>
  <r>
    <x v="1"/>
  </r>
  <r>
    <x v="0"/>
  </r>
  <r>
    <x v="2"/>
  </r>
  <r>
    <x v="1"/>
  </r>
  <r>
    <x v="3"/>
  </r>
  <r>
    <x v="2"/>
  </r>
  <r>
    <x v="1"/>
  </r>
  <r>
    <x v="1"/>
  </r>
  <r>
    <x v="0"/>
  </r>
  <r>
    <x v="0"/>
  </r>
  <r>
    <x v="1"/>
  </r>
  <r>
    <x v="3"/>
  </r>
  <r>
    <x v="1"/>
  </r>
  <r>
    <x v="1"/>
  </r>
  <r>
    <x v="1"/>
  </r>
  <r>
    <x v="0"/>
  </r>
  <r>
    <x v="3"/>
  </r>
  <r>
    <x v="0"/>
  </r>
  <r>
    <x v="1"/>
  </r>
  <r>
    <x v="0"/>
  </r>
  <r>
    <x v="2"/>
  </r>
  <r>
    <x v="0"/>
  </r>
  <r>
    <x v="2"/>
  </r>
  <r>
    <x v="1"/>
  </r>
  <r>
    <x v="1"/>
  </r>
  <r>
    <x v="3"/>
  </r>
  <r>
    <x v="2"/>
  </r>
  <r>
    <x v="1"/>
  </r>
  <r>
    <x v="3"/>
  </r>
  <r>
    <x v="3"/>
  </r>
  <r>
    <x v="2"/>
  </r>
  <r>
    <x v="0"/>
  </r>
  <r>
    <x v="3"/>
  </r>
  <r>
    <x v="1"/>
  </r>
  <r>
    <x v="2"/>
  </r>
  <r>
    <x v="1"/>
  </r>
  <r>
    <x v="3"/>
  </r>
  <r>
    <x v="3"/>
  </r>
  <r>
    <x v="2"/>
  </r>
  <r>
    <x v="1"/>
  </r>
  <r>
    <x v="0"/>
  </r>
  <r>
    <x v="3"/>
  </r>
  <r>
    <x v="0"/>
  </r>
  <r>
    <x v="0"/>
  </r>
  <r>
    <x v="2"/>
  </r>
  <r>
    <x v="3"/>
  </r>
  <r>
    <x v="3"/>
  </r>
  <r>
    <x v="0"/>
  </r>
  <r>
    <x v="0"/>
  </r>
  <r>
    <x v="1"/>
  </r>
  <r>
    <x v="1"/>
  </r>
  <r>
    <x v="0"/>
  </r>
  <r>
    <x v="1"/>
  </r>
  <r>
    <x v="3"/>
  </r>
  <r>
    <x v="2"/>
  </r>
  <r>
    <x v="0"/>
  </r>
  <r>
    <x v="1"/>
  </r>
  <r>
    <x v="0"/>
  </r>
  <r>
    <x v="0"/>
  </r>
  <r>
    <x v="0"/>
  </r>
  <r>
    <x v="1"/>
  </r>
  <r>
    <x v="1"/>
  </r>
  <r>
    <x v="0"/>
  </r>
  <r>
    <x v="3"/>
  </r>
  <r>
    <x v="2"/>
  </r>
  <r>
    <x v="2"/>
  </r>
  <r>
    <x v="3"/>
  </r>
  <r>
    <x v="0"/>
  </r>
  <r>
    <x v="0"/>
  </r>
  <r>
    <x v="3"/>
  </r>
  <r>
    <x v="1"/>
  </r>
  <r>
    <x v="1"/>
  </r>
  <r>
    <x v="2"/>
  </r>
  <r>
    <x v="1"/>
  </r>
  <r>
    <x v="0"/>
  </r>
  <r>
    <x v="0"/>
  </r>
  <r>
    <x v="0"/>
  </r>
  <r>
    <x v="0"/>
  </r>
  <r>
    <x v="0"/>
  </r>
  <r>
    <x v="1"/>
  </r>
  <r>
    <x v="0"/>
  </r>
  <r>
    <x v="3"/>
  </r>
  <r>
    <x v="3"/>
  </r>
  <r>
    <x v="1"/>
  </r>
  <r>
    <x v="2"/>
  </r>
  <r>
    <x v="1"/>
  </r>
  <r>
    <x v="1"/>
  </r>
  <r>
    <x v="1"/>
  </r>
  <r>
    <x v="1"/>
  </r>
  <r>
    <x v="1"/>
  </r>
  <r>
    <x v="0"/>
  </r>
  <r>
    <x v="0"/>
  </r>
  <r>
    <x v="3"/>
  </r>
  <r>
    <x v="0"/>
  </r>
  <r>
    <x v="0"/>
  </r>
  <r>
    <x v="2"/>
  </r>
  <r>
    <x v="2"/>
  </r>
  <r>
    <x v="1"/>
  </r>
  <r>
    <x v="2"/>
  </r>
  <r>
    <x v="2"/>
  </r>
  <r>
    <x v="0"/>
  </r>
  <r>
    <x v="1"/>
  </r>
  <r>
    <x v="3"/>
  </r>
  <r>
    <x v="3"/>
  </r>
  <r>
    <x v="2"/>
  </r>
  <r>
    <x v="2"/>
  </r>
  <r>
    <x v="0"/>
  </r>
  <r>
    <x v="1"/>
  </r>
  <r>
    <x v="1"/>
  </r>
  <r>
    <x v="2"/>
  </r>
  <r>
    <x v="0"/>
  </r>
  <r>
    <x v="2"/>
  </r>
  <r>
    <x v="1"/>
  </r>
  <r>
    <x v="3"/>
  </r>
  <r>
    <x v="1"/>
  </r>
  <r>
    <x v="3"/>
  </r>
  <r>
    <x v="2"/>
  </r>
  <r>
    <x v="2"/>
  </r>
  <r>
    <x v="1"/>
  </r>
  <r>
    <x v="0"/>
  </r>
  <r>
    <x v="1"/>
  </r>
  <r>
    <x v="1"/>
  </r>
  <r>
    <x v="3"/>
  </r>
  <r>
    <x v="2"/>
  </r>
  <r>
    <x v="1"/>
  </r>
  <r>
    <x v="0"/>
  </r>
  <r>
    <x v="3"/>
  </r>
  <r>
    <x v="2"/>
  </r>
  <r>
    <x v="2"/>
  </r>
  <r>
    <x v="0"/>
  </r>
  <r>
    <x v="2"/>
  </r>
  <r>
    <x v="3"/>
  </r>
  <r>
    <x v="0"/>
  </r>
  <r>
    <x v="2"/>
  </r>
  <r>
    <x v="2"/>
  </r>
  <r>
    <x v="3"/>
  </r>
  <r>
    <x v="1"/>
  </r>
  <r>
    <x v="1"/>
  </r>
  <r>
    <x v="1"/>
  </r>
  <r>
    <x v="0"/>
  </r>
  <r>
    <x v="2"/>
  </r>
  <r>
    <x v="1"/>
  </r>
  <r>
    <x v="1"/>
  </r>
  <r>
    <x v="3"/>
  </r>
  <r>
    <x v="2"/>
  </r>
  <r>
    <x v="2"/>
  </r>
  <r>
    <x v="1"/>
  </r>
  <r>
    <x v="3"/>
  </r>
  <r>
    <x v="1"/>
  </r>
  <r>
    <x v="1"/>
  </r>
  <r>
    <x v="3"/>
  </r>
  <r>
    <x v="1"/>
  </r>
  <r>
    <x v="3"/>
  </r>
  <r>
    <x v="1"/>
  </r>
  <r>
    <x v="1"/>
  </r>
  <r>
    <x v="2"/>
  </r>
  <r>
    <x v="0"/>
  </r>
  <r>
    <x v="1"/>
  </r>
  <r>
    <x v="2"/>
  </r>
  <r>
    <x v="0"/>
  </r>
  <r>
    <x v="2"/>
  </r>
  <r>
    <x v="1"/>
  </r>
  <r>
    <x v="2"/>
  </r>
  <r>
    <x v="1"/>
  </r>
  <r>
    <x v="0"/>
  </r>
  <r>
    <x v="3"/>
  </r>
  <r>
    <x v="2"/>
  </r>
  <r>
    <x v="3"/>
  </r>
  <r>
    <x v="2"/>
  </r>
  <r>
    <x v="0"/>
  </r>
  <r>
    <x v="0"/>
  </r>
  <r>
    <x v="2"/>
  </r>
  <r>
    <x v="1"/>
  </r>
  <r>
    <x v="0"/>
  </r>
  <r>
    <x v="3"/>
  </r>
  <r>
    <x v="2"/>
  </r>
  <r>
    <x v="0"/>
  </r>
  <r>
    <x v="2"/>
  </r>
  <r>
    <x v="0"/>
  </r>
  <r>
    <x v="2"/>
  </r>
  <r>
    <x v="3"/>
  </r>
  <r>
    <x v="0"/>
  </r>
  <r>
    <x v="2"/>
  </r>
  <r>
    <x v="2"/>
  </r>
  <r>
    <x v="0"/>
  </r>
  <r>
    <x v="1"/>
  </r>
  <r>
    <x v="0"/>
  </r>
  <r>
    <x v="0"/>
  </r>
  <r>
    <x v="1"/>
  </r>
  <r>
    <x v="3"/>
  </r>
  <r>
    <x v="0"/>
  </r>
  <r>
    <x v="1"/>
  </r>
  <r>
    <x v="2"/>
  </r>
  <r>
    <x v="2"/>
  </r>
  <r>
    <x v="1"/>
  </r>
  <r>
    <x v="2"/>
  </r>
  <r>
    <x v="2"/>
  </r>
  <r>
    <x v="3"/>
  </r>
  <r>
    <x v="2"/>
  </r>
  <r>
    <x v="1"/>
  </r>
  <r>
    <x v="2"/>
  </r>
  <r>
    <x v="2"/>
  </r>
  <r>
    <x v="1"/>
  </r>
  <r>
    <x v="0"/>
  </r>
  <r>
    <x v="3"/>
  </r>
  <r>
    <x v="1"/>
  </r>
  <r>
    <x v="1"/>
  </r>
  <r>
    <x v="3"/>
  </r>
  <r>
    <x v="2"/>
  </r>
  <r>
    <x v="1"/>
  </r>
  <r>
    <x v="1"/>
  </r>
  <r>
    <x v="2"/>
  </r>
  <r>
    <x v="3"/>
  </r>
  <r>
    <x v="0"/>
  </r>
  <r>
    <x v="2"/>
  </r>
  <r>
    <x v="2"/>
  </r>
  <r>
    <x v="0"/>
  </r>
  <r>
    <x v="1"/>
  </r>
  <r>
    <x v="2"/>
  </r>
  <r>
    <x v="0"/>
  </r>
  <r>
    <x v="1"/>
  </r>
  <r>
    <x v="0"/>
  </r>
  <r>
    <x v="2"/>
  </r>
  <r>
    <x v="2"/>
  </r>
  <r>
    <x v="2"/>
  </r>
  <r>
    <x v="0"/>
  </r>
  <r>
    <x v="0"/>
  </r>
  <r>
    <x v="0"/>
  </r>
  <r>
    <x v="1"/>
  </r>
  <r>
    <x v="3"/>
  </r>
  <r>
    <x v="0"/>
  </r>
  <r>
    <x v="3"/>
  </r>
  <r>
    <x v="2"/>
  </r>
  <r>
    <x v="3"/>
  </r>
  <r>
    <x v="2"/>
  </r>
  <r>
    <x v="1"/>
  </r>
  <r>
    <x v="3"/>
  </r>
  <r>
    <x v="0"/>
  </r>
  <r>
    <x v="1"/>
  </r>
  <r>
    <x v="1"/>
  </r>
  <r>
    <x v="2"/>
  </r>
  <r>
    <x v="1"/>
  </r>
  <r>
    <x v="2"/>
  </r>
  <r>
    <x v="3"/>
  </r>
  <r>
    <x v="1"/>
  </r>
  <r>
    <x v="1"/>
  </r>
  <r>
    <x v="1"/>
  </r>
  <r>
    <x v="3"/>
  </r>
  <r>
    <x v="3"/>
  </r>
  <r>
    <x v="2"/>
  </r>
  <r>
    <x v="2"/>
  </r>
  <r>
    <x v="0"/>
  </r>
  <r>
    <x v="0"/>
  </r>
  <r>
    <x v="0"/>
  </r>
  <r>
    <x v="1"/>
  </r>
  <r>
    <x v="0"/>
  </r>
  <r>
    <x v="1"/>
  </r>
  <r>
    <x v="1"/>
  </r>
  <r>
    <x v="0"/>
  </r>
  <r>
    <x v="0"/>
  </r>
  <r>
    <x v="1"/>
  </r>
  <r>
    <x v="2"/>
  </r>
  <r>
    <x v="2"/>
  </r>
  <r>
    <x v="2"/>
  </r>
  <r>
    <x v="0"/>
  </r>
  <r>
    <x v="1"/>
  </r>
  <r>
    <x v="0"/>
  </r>
  <r>
    <x v="1"/>
  </r>
  <r>
    <x v="1"/>
  </r>
  <r>
    <x v="3"/>
  </r>
  <r>
    <x v="2"/>
  </r>
  <r>
    <x v="0"/>
  </r>
  <r>
    <x v="3"/>
  </r>
  <r>
    <x v="0"/>
  </r>
  <r>
    <x v="2"/>
  </r>
  <r>
    <x v="2"/>
  </r>
  <r>
    <x v="0"/>
  </r>
  <r>
    <x v="0"/>
  </r>
  <r>
    <x v="1"/>
  </r>
  <r>
    <x v="0"/>
  </r>
  <r>
    <x v="3"/>
  </r>
  <r>
    <x v="1"/>
  </r>
  <r>
    <x v="1"/>
  </r>
  <r>
    <x v="1"/>
  </r>
  <r>
    <x v="1"/>
  </r>
  <r>
    <x v="0"/>
  </r>
  <r>
    <x v="2"/>
  </r>
  <r>
    <x v="0"/>
  </r>
  <r>
    <x v="3"/>
  </r>
  <r>
    <x v="1"/>
  </r>
  <r>
    <x v="0"/>
  </r>
  <r>
    <x v="0"/>
  </r>
  <r>
    <x v="0"/>
  </r>
  <r>
    <x v="3"/>
  </r>
  <r>
    <x v="1"/>
  </r>
  <r>
    <x v="0"/>
  </r>
  <r>
    <x v="1"/>
  </r>
  <r>
    <x v="2"/>
  </r>
  <r>
    <x v="0"/>
  </r>
  <r>
    <x v="3"/>
  </r>
  <r>
    <x v="2"/>
  </r>
  <r>
    <x v="2"/>
  </r>
  <r>
    <x v="0"/>
  </r>
  <r>
    <x v="3"/>
  </r>
  <r>
    <x v="3"/>
  </r>
  <r>
    <x v="3"/>
  </r>
  <r>
    <x v="0"/>
  </r>
  <r>
    <x v="0"/>
  </r>
  <r>
    <x v="3"/>
  </r>
  <r>
    <x v="3"/>
  </r>
  <r>
    <x v="1"/>
  </r>
  <r>
    <x v="2"/>
  </r>
  <r>
    <x v="0"/>
  </r>
  <r>
    <x v="3"/>
  </r>
  <r>
    <x v="3"/>
  </r>
  <r>
    <x v="3"/>
  </r>
  <r>
    <x v="1"/>
  </r>
  <r>
    <x v="0"/>
  </r>
  <r>
    <x v="1"/>
  </r>
  <r>
    <x v="0"/>
  </r>
  <r>
    <x v="2"/>
  </r>
  <r>
    <x v="3"/>
  </r>
  <r>
    <x v="2"/>
  </r>
  <r>
    <x v="0"/>
  </r>
  <r>
    <x v="2"/>
  </r>
  <r>
    <x v="0"/>
  </r>
  <r>
    <x v="3"/>
  </r>
  <r>
    <x v="0"/>
  </r>
  <r>
    <x v="3"/>
  </r>
  <r>
    <x v="2"/>
  </r>
  <r>
    <x v="2"/>
  </r>
  <r>
    <x v="0"/>
  </r>
  <r>
    <x v="1"/>
  </r>
  <r>
    <x v="0"/>
  </r>
  <r>
    <x v="3"/>
  </r>
  <r>
    <x v="3"/>
  </r>
  <r>
    <x v="1"/>
  </r>
  <r>
    <x v="0"/>
  </r>
  <r>
    <x v="2"/>
  </r>
  <r>
    <x v="0"/>
  </r>
  <r>
    <x v="0"/>
  </r>
  <r>
    <x v="1"/>
  </r>
  <r>
    <x v="2"/>
  </r>
  <r>
    <x v="2"/>
  </r>
  <r>
    <x v="2"/>
  </r>
  <r>
    <x v="1"/>
  </r>
  <r>
    <x v="3"/>
  </r>
  <r>
    <x v="3"/>
  </r>
  <r>
    <x v="0"/>
  </r>
  <r>
    <x v="0"/>
  </r>
  <r>
    <x v="1"/>
  </r>
  <r>
    <x v="3"/>
  </r>
  <r>
    <x v="0"/>
  </r>
  <r>
    <x v="2"/>
  </r>
  <r>
    <x v="3"/>
  </r>
  <r>
    <x v="2"/>
  </r>
  <r>
    <x v="2"/>
  </r>
  <r>
    <x v="2"/>
  </r>
  <r>
    <x v="2"/>
  </r>
  <r>
    <x v="3"/>
  </r>
  <r>
    <x v="0"/>
  </r>
  <r>
    <x v="2"/>
  </r>
  <r>
    <x v="1"/>
  </r>
  <r>
    <x v="1"/>
  </r>
  <r>
    <x v="0"/>
  </r>
  <r>
    <x v="0"/>
  </r>
  <r>
    <x v="3"/>
  </r>
  <r>
    <x v="2"/>
  </r>
  <r>
    <x v="2"/>
  </r>
  <r>
    <x v="0"/>
  </r>
  <r>
    <x v="2"/>
  </r>
  <r>
    <x v="1"/>
  </r>
  <r>
    <x v="2"/>
  </r>
  <r>
    <x v="1"/>
  </r>
  <r>
    <x v="3"/>
  </r>
  <r>
    <x v="1"/>
  </r>
  <r>
    <x v="3"/>
  </r>
  <r>
    <x v="2"/>
  </r>
  <r>
    <x v="1"/>
  </r>
  <r>
    <x v="0"/>
  </r>
  <r>
    <x v="3"/>
  </r>
  <r>
    <x v="2"/>
  </r>
  <r>
    <x v="0"/>
  </r>
  <r>
    <x v="2"/>
  </r>
  <r>
    <x v="1"/>
  </r>
  <r>
    <x v="0"/>
  </r>
  <r>
    <x v="1"/>
  </r>
  <r>
    <x v="1"/>
  </r>
  <r>
    <x v="3"/>
  </r>
  <r>
    <x v="1"/>
  </r>
  <r>
    <x v="1"/>
  </r>
  <r>
    <x v="1"/>
  </r>
  <r>
    <x v="2"/>
  </r>
  <r>
    <x v="2"/>
  </r>
  <r>
    <x v="2"/>
  </r>
  <r>
    <x v="1"/>
  </r>
  <r>
    <x v="2"/>
  </r>
  <r>
    <x v="2"/>
  </r>
  <r>
    <x v="0"/>
  </r>
  <r>
    <x v="1"/>
  </r>
  <r>
    <x v="0"/>
  </r>
  <r>
    <x v="2"/>
  </r>
  <r>
    <x v="2"/>
  </r>
  <r>
    <x v="2"/>
  </r>
  <r>
    <x v="2"/>
  </r>
  <r>
    <x v="0"/>
  </r>
  <r>
    <x v="3"/>
  </r>
  <r>
    <x v="1"/>
  </r>
  <r>
    <x v="3"/>
  </r>
  <r>
    <x v="0"/>
  </r>
  <r>
    <x v="3"/>
  </r>
  <r>
    <x v="0"/>
  </r>
  <r>
    <x v="0"/>
  </r>
  <r>
    <x v="0"/>
  </r>
  <r>
    <x v="0"/>
  </r>
  <r>
    <x v="2"/>
  </r>
  <r>
    <x v="2"/>
  </r>
  <r>
    <x v="3"/>
  </r>
  <r>
    <x v="0"/>
  </r>
  <r>
    <x v="1"/>
  </r>
  <r>
    <x v="1"/>
  </r>
  <r>
    <x v="1"/>
  </r>
  <r>
    <x v="2"/>
  </r>
  <r>
    <x v="2"/>
  </r>
  <r>
    <x v="0"/>
  </r>
  <r>
    <x v="0"/>
  </r>
  <r>
    <x v="2"/>
  </r>
  <r>
    <x v="1"/>
  </r>
  <r>
    <x v="3"/>
  </r>
  <r>
    <x v="2"/>
  </r>
  <r>
    <x v="1"/>
  </r>
  <r>
    <x v="0"/>
  </r>
  <r>
    <x v="2"/>
  </r>
  <r>
    <x v="0"/>
  </r>
  <r>
    <x v="3"/>
  </r>
  <r>
    <x v="3"/>
  </r>
  <r>
    <x v="0"/>
  </r>
  <r>
    <x v="2"/>
  </r>
  <r>
    <x v="1"/>
  </r>
  <r>
    <x v="1"/>
  </r>
  <r>
    <x v="0"/>
  </r>
  <r>
    <x v="3"/>
  </r>
  <r>
    <x v="3"/>
  </r>
  <r>
    <x v="2"/>
  </r>
  <r>
    <x v="2"/>
  </r>
  <r>
    <x v="1"/>
  </r>
  <r>
    <x v="1"/>
  </r>
  <r>
    <x v="0"/>
  </r>
  <r>
    <x v="1"/>
  </r>
</pivotCacheRecords>
</file>

<file path=xl/pivotCache/pivotCacheRecords3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1"/>
  </r>
  <r>
    <x v="0"/>
  </r>
  <r>
    <x v="1"/>
  </r>
  <r>
    <x v="0"/>
  </r>
  <r>
    <x v="1"/>
  </r>
  <r>
    <x v="0"/>
  </r>
  <r>
    <x v="1"/>
  </r>
  <r>
    <x v="1"/>
  </r>
  <r>
    <x v="2"/>
  </r>
  <r>
    <x v="2"/>
  </r>
  <r>
    <x v="0"/>
  </r>
  <r>
    <x v="0"/>
  </r>
  <r>
    <x v="0"/>
  </r>
  <r>
    <x v="1"/>
  </r>
  <r>
    <x v="2"/>
  </r>
  <r>
    <x v="2"/>
  </r>
  <r>
    <x v="2"/>
  </r>
  <r>
    <x v="0"/>
  </r>
  <r>
    <x v="0"/>
  </r>
  <r>
    <x v="0"/>
  </r>
  <r>
    <x v="0"/>
  </r>
  <r>
    <x v="1"/>
  </r>
  <r>
    <x v="2"/>
  </r>
  <r>
    <x v="0"/>
  </r>
  <r>
    <x v="1"/>
  </r>
  <r>
    <x v="0"/>
  </r>
  <r>
    <x v="0"/>
  </r>
  <r>
    <x v="0"/>
  </r>
  <r>
    <x v="0"/>
  </r>
  <r>
    <x v="2"/>
  </r>
  <r>
    <x v="0"/>
  </r>
  <r>
    <x v="0"/>
  </r>
  <r>
    <x v="0"/>
  </r>
  <r>
    <x v="0"/>
  </r>
  <r>
    <x v="0"/>
  </r>
  <r>
    <x v="0"/>
  </r>
  <r>
    <x v="1"/>
  </r>
  <r>
    <x v="2"/>
  </r>
  <r>
    <x v="2"/>
  </r>
  <r>
    <x v="0"/>
  </r>
  <r>
    <x v="1"/>
  </r>
  <r>
    <x v="0"/>
  </r>
  <r>
    <x v="0"/>
  </r>
  <r>
    <x v="0"/>
  </r>
  <r>
    <x v="0"/>
  </r>
  <r>
    <x v="2"/>
  </r>
  <r>
    <x v="0"/>
  </r>
  <r>
    <x v="2"/>
  </r>
  <r>
    <x v="0"/>
  </r>
  <r>
    <x v="0"/>
  </r>
  <r>
    <x v="2"/>
  </r>
  <r>
    <x v="2"/>
  </r>
  <r>
    <x v="0"/>
  </r>
  <r>
    <x v="0"/>
  </r>
  <r>
    <x v="0"/>
  </r>
  <r>
    <x v="0"/>
  </r>
  <r>
    <x v="2"/>
  </r>
  <r>
    <x v="0"/>
  </r>
  <r>
    <x v="2"/>
  </r>
  <r>
    <x v="2"/>
  </r>
  <r>
    <x v="0"/>
  </r>
  <r>
    <x v="1"/>
  </r>
  <r>
    <x v="2"/>
  </r>
  <r>
    <x v="0"/>
  </r>
  <r>
    <x v="2"/>
  </r>
  <r>
    <x v="0"/>
  </r>
  <r>
    <x v="0"/>
  </r>
  <r>
    <x v="2"/>
  </r>
  <r>
    <x v="0"/>
  </r>
  <r>
    <x v="0"/>
  </r>
  <r>
    <x v="1"/>
  </r>
  <r>
    <x v="2"/>
  </r>
  <r>
    <x v="0"/>
  </r>
  <r>
    <x v="0"/>
  </r>
  <r>
    <x v="0"/>
  </r>
  <r>
    <x v="0"/>
  </r>
  <r>
    <x v="2"/>
  </r>
  <r>
    <x v="0"/>
  </r>
  <r>
    <x v="0"/>
  </r>
  <r>
    <x v="0"/>
  </r>
  <r>
    <x v="0"/>
  </r>
  <r>
    <x v="0"/>
  </r>
  <r>
    <x v="0"/>
  </r>
  <r>
    <x v="1"/>
  </r>
  <r>
    <x v="2"/>
  </r>
  <r>
    <x v="0"/>
  </r>
  <r>
    <x v="0"/>
  </r>
  <r>
    <x v="0"/>
  </r>
  <r>
    <x v="0"/>
  </r>
  <r>
    <x v="0"/>
  </r>
  <r>
    <x v="0"/>
  </r>
  <r>
    <x v="1"/>
  </r>
  <r>
    <x v="0"/>
  </r>
  <r>
    <x v="2"/>
  </r>
  <r>
    <x v="0"/>
  </r>
  <r>
    <x v="0"/>
  </r>
  <r>
    <x v="0"/>
  </r>
  <r>
    <x v="0"/>
  </r>
  <r>
    <x v="0"/>
  </r>
  <r>
    <x v="0"/>
  </r>
  <r>
    <x v="0"/>
  </r>
  <r>
    <x v="2"/>
  </r>
  <r>
    <x v="0"/>
  </r>
  <r>
    <x v="1"/>
  </r>
  <r>
    <x v="0"/>
  </r>
  <r>
    <x v="2"/>
  </r>
  <r>
    <x v="0"/>
  </r>
  <r>
    <x v="0"/>
  </r>
  <r>
    <x v="0"/>
  </r>
  <r>
    <x v="2"/>
  </r>
  <r>
    <x v="2"/>
  </r>
  <r>
    <x v="1"/>
  </r>
  <r>
    <x v="0"/>
  </r>
  <r>
    <x v="0"/>
  </r>
  <r>
    <x v="0"/>
  </r>
  <r>
    <x v="1"/>
  </r>
  <r>
    <x v="1"/>
  </r>
  <r>
    <x v="0"/>
  </r>
  <r>
    <x v="0"/>
  </r>
  <r>
    <x v="0"/>
  </r>
  <r>
    <x v="0"/>
  </r>
  <r>
    <x v="2"/>
  </r>
  <r>
    <x v="0"/>
  </r>
  <r>
    <x v="1"/>
  </r>
  <r>
    <x v="0"/>
  </r>
  <r>
    <x v="0"/>
  </r>
  <r>
    <x v="0"/>
  </r>
  <r>
    <x v="0"/>
  </r>
  <r>
    <x v="2"/>
  </r>
  <r>
    <x v="0"/>
  </r>
  <r>
    <x v="0"/>
  </r>
  <r>
    <x v="0"/>
  </r>
  <r>
    <x v="2"/>
  </r>
  <r>
    <x v="2"/>
  </r>
  <r>
    <x v="0"/>
  </r>
  <r>
    <x v="2"/>
  </r>
  <r>
    <x v="0"/>
  </r>
  <r>
    <x v="1"/>
  </r>
  <r>
    <x v="2"/>
  </r>
  <r>
    <x v="0"/>
  </r>
  <r>
    <x v="2"/>
  </r>
  <r>
    <x v="0"/>
  </r>
  <r>
    <x v="1"/>
  </r>
  <r>
    <x v="0"/>
  </r>
  <r>
    <x v="2"/>
  </r>
  <r>
    <x v="0"/>
  </r>
  <r>
    <x v="0"/>
  </r>
  <r>
    <x v="1"/>
  </r>
  <r>
    <x v="1"/>
  </r>
  <r>
    <x v="2"/>
  </r>
  <r>
    <x v="0"/>
  </r>
  <r>
    <x v="0"/>
  </r>
  <r>
    <x v="0"/>
  </r>
  <r>
    <x v="0"/>
  </r>
  <r>
    <x v="0"/>
  </r>
  <r>
    <x v="0"/>
  </r>
  <r>
    <x v="0"/>
  </r>
  <r>
    <x v="2"/>
  </r>
  <r>
    <x v="0"/>
  </r>
  <r>
    <x v="0"/>
  </r>
  <r>
    <x v="0"/>
  </r>
  <r>
    <x v="2"/>
  </r>
  <r>
    <x v="2"/>
  </r>
  <r>
    <x v="1"/>
  </r>
  <r>
    <x v="0"/>
  </r>
  <r>
    <x v="2"/>
  </r>
  <r>
    <x v="0"/>
  </r>
  <r>
    <x v="2"/>
  </r>
  <r>
    <x v="2"/>
  </r>
  <r>
    <x v="0"/>
  </r>
  <r>
    <x v="0"/>
  </r>
  <r>
    <x v="0"/>
  </r>
  <r>
    <x v="0"/>
  </r>
  <r>
    <x v="0"/>
  </r>
  <r>
    <x v="0"/>
  </r>
  <r>
    <x v="0"/>
  </r>
  <r>
    <x v="0"/>
  </r>
  <r>
    <x v="2"/>
  </r>
  <r>
    <x v="0"/>
  </r>
  <r>
    <x v="0"/>
  </r>
  <r>
    <x v="0"/>
  </r>
  <r>
    <x v="2"/>
  </r>
  <r>
    <x v="0"/>
  </r>
  <r>
    <x v="2"/>
  </r>
  <r>
    <x v="0"/>
  </r>
  <r>
    <x v="0"/>
  </r>
  <r>
    <x v="1"/>
  </r>
  <r>
    <x v="1"/>
  </r>
  <r>
    <x v="0"/>
  </r>
  <r>
    <x v="0"/>
  </r>
  <r>
    <x v="1"/>
  </r>
  <r>
    <x v="2"/>
  </r>
  <r>
    <x v="1"/>
  </r>
  <r>
    <x v="0"/>
  </r>
  <r>
    <x v="0"/>
  </r>
  <r>
    <x v="0"/>
  </r>
  <r>
    <x v="0"/>
  </r>
  <r>
    <x v="0"/>
  </r>
  <r>
    <x v="0"/>
  </r>
  <r>
    <x v="0"/>
  </r>
  <r>
    <x v="0"/>
  </r>
  <r>
    <x v="0"/>
  </r>
  <r>
    <x v="2"/>
  </r>
</pivotCacheRecords>
</file>

<file path=xl/pivotCache/pivotCacheRecords4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0"/>
  </r>
  <r>
    <x v="1"/>
  </r>
  <r>
    <x v="2"/>
  </r>
  <r>
    <x v="2"/>
  </r>
  <r>
    <x v="1"/>
  </r>
  <r>
    <x v="1"/>
  </r>
  <r>
    <x v="0"/>
  </r>
  <r>
    <x v="0"/>
  </r>
  <r>
    <x v="0"/>
  </r>
  <r>
    <x v="2"/>
  </r>
  <r>
    <x v="2"/>
  </r>
  <r>
    <x v="2"/>
  </r>
  <r>
    <x v="2"/>
  </r>
  <r>
    <x v="1"/>
  </r>
  <r>
    <x v="2"/>
  </r>
  <r>
    <x v="0"/>
  </r>
  <r>
    <x v="1"/>
  </r>
  <r>
    <x v="0"/>
  </r>
  <r>
    <x v="1"/>
  </r>
  <r>
    <x v="1"/>
  </r>
  <r>
    <x v="1"/>
  </r>
  <r>
    <x v="2"/>
  </r>
  <r>
    <x v="2"/>
  </r>
  <r>
    <x v="2"/>
  </r>
  <r>
    <x v="0"/>
  </r>
  <r>
    <x v="0"/>
  </r>
  <r>
    <x v="2"/>
  </r>
  <r>
    <x v="1"/>
  </r>
  <r>
    <x v="1"/>
  </r>
  <r>
    <x v="1"/>
  </r>
  <r>
    <x v="0"/>
  </r>
  <r>
    <x v="0"/>
  </r>
  <r>
    <x v="1"/>
  </r>
  <r>
    <x v="1"/>
  </r>
  <r>
    <x v="2"/>
  </r>
  <r>
    <x v="1"/>
  </r>
  <r>
    <x v="2"/>
  </r>
  <r>
    <x v="2"/>
  </r>
  <r>
    <x v="0"/>
  </r>
  <r>
    <x v="0"/>
  </r>
  <r>
    <x v="1"/>
  </r>
  <r>
    <x v="0"/>
  </r>
  <r>
    <x v="1"/>
  </r>
  <r>
    <x v="0"/>
  </r>
  <r>
    <x v="2"/>
  </r>
  <r>
    <x v="0"/>
  </r>
  <r>
    <x v="0"/>
  </r>
  <r>
    <x v="0"/>
  </r>
  <r>
    <x v="2"/>
  </r>
  <r>
    <x v="2"/>
  </r>
  <r>
    <x v="2"/>
  </r>
  <r>
    <x v="2"/>
  </r>
  <r>
    <x v="2"/>
  </r>
  <r>
    <x v="0"/>
  </r>
  <r>
    <x v="2"/>
  </r>
  <r>
    <x v="0"/>
  </r>
  <r>
    <x v="2"/>
  </r>
  <r>
    <x v="1"/>
  </r>
  <r>
    <x v="2"/>
  </r>
  <r>
    <x v="0"/>
  </r>
  <r>
    <x v="0"/>
  </r>
  <r>
    <x v="2"/>
  </r>
  <r>
    <x v="1"/>
  </r>
  <r>
    <x v="1"/>
  </r>
  <r>
    <x v="0"/>
  </r>
  <r>
    <x v="0"/>
  </r>
  <r>
    <x v="0"/>
  </r>
  <r>
    <x v="0"/>
  </r>
  <r>
    <x v="0"/>
  </r>
  <r>
    <x v="2"/>
  </r>
  <r>
    <x v="0"/>
  </r>
  <r>
    <x v="1"/>
  </r>
  <r>
    <x v="2"/>
  </r>
  <r>
    <x v="2"/>
  </r>
  <r>
    <x v="1"/>
  </r>
  <r>
    <x v="2"/>
  </r>
  <r>
    <x v="2"/>
  </r>
  <r>
    <x v="1"/>
  </r>
  <r>
    <x v="1"/>
  </r>
  <r>
    <x v="1"/>
  </r>
  <r>
    <x v="0"/>
  </r>
  <r>
    <x v="1"/>
  </r>
  <r>
    <x v="2"/>
  </r>
  <r>
    <x v="2"/>
  </r>
  <r>
    <x v="2"/>
  </r>
  <r>
    <x v="2"/>
  </r>
  <r>
    <x v="2"/>
  </r>
  <r>
    <x v="2"/>
  </r>
  <r>
    <x v="2"/>
  </r>
  <r>
    <x v="1"/>
  </r>
  <r>
    <x v="0"/>
  </r>
  <r>
    <x v="2"/>
  </r>
  <r>
    <x v="0"/>
  </r>
  <r>
    <x v="2"/>
  </r>
  <r>
    <x v="0"/>
  </r>
  <r>
    <x v="2"/>
  </r>
  <r>
    <x v="1"/>
  </r>
  <r>
    <x v="0"/>
  </r>
  <r>
    <x v="0"/>
  </r>
  <r>
    <x v="0"/>
  </r>
  <r>
    <x v="0"/>
  </r>
  <r>
    <x v="0"/>
  </r>
  <r>
    <x v="0"/>
  </r>
  <r>
    <x v="0"/>
  </r>
  <r>
    <x v="0"/>
  </r>
  <r>
    <x v="0"/>
  </r>
  <r>
    <x v="2"/>
  </r>
  <r>
    <x v="0"/>
  </r>
  <r>
    <x v="2"/>
  </r>
  <r>
    <x v="2"/>
  </r>
  <r>
    <x v="1"/>
  </r>
  <r>
    <x v="0"/>
  </r>
  <r>
    <x v="2"/>
  </r>
  <r>
    <x v="1"/>
  </r>
  <r>
    <x v="2"/>
  </r>
  <r>
    <x v="0"/>
  </r>
  <r>
    <x v="1"/>
  </r>
  <r>
    <x v="0"/>
  </r>
  <r>
    <x v="1"/>
  </r>
  <r>
    <x v="1"/>
  </r>
  <r>
    <x v="2"/>
  </r>
  <r>
    <x v="0"/>
  </r>
  <r>
    <x v="1"/>
  </r>
  <r>
    <x v="1"/>
  </r>
  <r>
    <x v="2"/>
  </r>
  <r>
    <x v="2"/>
  </r>
  <r>
    <x v="0"/>
  </r>
  <r>
    <x v="0"/>
  </r>
  <r>
    <x v="1"/>
  </r>
  <r>
    <x v="2"/>
  </r>
  <r>
    <x v="0"/>
  </r>
  <r>
    <x v="2"/>
  </r>
  <r>
    <x v="0"/>
  </r>
  <r>
    <x v="1"/>
  </r>
  <r>
    <x v="2"/>
  </r>
  <r>
    <x v="0"/>
  </r>
  <r>
    <x v="0"/>
  </r>
  <r>
    <x v="2"/>
  </r>
  <r>
    <x v="2"/>
  </r>
  <r>
    <x v="1"/>
  </r>
  <r>
    <x v="2"/>
  </r>
  <r>
    <x v="0"/>
  </r>
  <r>
    <x v="1"/>
  </r>
  <r>
    <x v="2"/>
  </r>
  <r>
    <x v="2"/>
  </r>
  <r>
    <x v="1"/>
  </r>
  <r>
    <x v="1"/>
  </r>
  <r>
    <x v="1"/>
  </r>
  <r>
    <x v="0"/>
  </r>
  <r>
    <x v="2"/>
  </r>
  <r>
    <x v="2"/>
  </r>
  <r>
    <x v="0"/>
  </r>
  <r>
    <x v="0"/>
  </r>
  <r>
    <x v="2"/>
  </r>
  <r>
    <x v="2"/>
  </r>
  <r>
    <x v="2"/>
  </r>
  <r>
    <x v="0"/>
  </r>
  <r>
    <x v="2"/>
  </r>
  <r>
    <x v="2"/>
  </r>
  <r>
    <x v="2"/>
  </r>
  <r>
    <x v="1"/>
  </r>
  <r>
    <x v="2"/>
  </r>
  <r>
    <x v="1"/>
  </r>
  <r>
    <x v="2"/>
  </r>
  <r>
    <x v="2"/>
  </r>
  <r>
    <x v="1"/>
  </r>
  <r>
    <x v="1"/>
  </r>
  <r>
    <x v="2"/>
  </r>
  <r>
    <x v="1"/>
  </r>
  <r>
    <x v="2"/>
  </r>
  <r>
    <x v="2"/>
  </r>
  <r>
    <x v="0"/>
  </r>
  <r>
    <x v="0"/>
  </r>
  <r>
    <x v="0"/>
  </r>
  <r>
    <x v="0"/>
  </r>
  <r>
    <x v="2"/>
  </r>
  <r>
    <x v="2"/>
  </r>
  <r>
    <x v="0"/>
  </r>
  <r>
    <x v="0"/>
  </r>
  <r>
    <x v="0"/>
  </r>
  <r>
    <x v="0"/>
  </r>
  <r>
    <x v="2"/>
  </r>
  <r>
    <x v="0"/>
  </r>
  <r>
    <x v="2"/>
  </r>
  <r>
    <x v="0"/>
  </r>
  <r>
    <x v="0"/>
  </r>
  <r>
    <x v="0"/>
  </r>
  <r>
    <x v="0"/>
  </r>
  <r>
    <x v="1"/>
  </r>
  <r>
    <x v="0"/>
  </r>
  <r>
    <x v="1"/>
  </r>
  <r>
    <x v="0"/>
  </r>
  <r>
    <x v="0"/>
  </r>
  <r>
    <x v="1"/>
  </r>
  <r>
    <x v="0"/>
  </r>
  <r>
    <x v="0"/>
  </r>
  <r>
    <x v="1"/>
  </r>
  <r>
    <x v="1"/>
  </r>
  <r>
    <x v="2"/>
  </r>
  <r>
    <x v="0"/>
  </r>
  <r>
    <x v="2"/>
  </r>
  <r>
    <x v="1"/>
  </r>
  <r>
    <x v="0"/>
  </r>
</pivotCacheRecords>
</file>

<file path=xl/pivotCache/pivotCacheRecords4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0"/>
  </r>
  <r>
    <x v="1"/>
  </r>
  <r>
    <x v="0"/>
  </r>
  <r>
    <x v="1"/>
  </r>
  <r>
    <x v="0"/>
  </r>
  <r>
    <x v="0"/>
  </r>
  <r>
    <x v="0"/>
  </r>
  <r>
    <x v="0"/>
  </r>
  <r>
    <x v="0"/>
  </r>
  <r>
    <x v="0"/>
  </r>
  <r>
    <x v="0"/>
  </r>
  <r>
    <x v="1"/>
  </r>
  <r>
    <x v="1"/>
  </r>
  <r>
    <x v="0"/>
  </r>
  <r>
    <x v="1"/>
  </r>
  <r>
    <x v="0"/>
  </r>
  <r>
    <x v="1"/>
  </r>
  <r>
    <x v="0"/>
  </r>
  <r>
    <x v="0"/>
  </r>
  <r>
    <x v="0"/>
  </r>
  <r>
    <x v="0"/>
  </r>
  <r>
    <x v="1"/>
  </r>
  <r>
    <x v="1"/>
  </r>
  <r>
    <x v="0"/>
  </r>
  <r>
    <x v="1"/>
  </r>
  <r>
    <x v="0"/>
  </r>
  <r>
    <x v="1"/>
  </r>
  <r>
    <x v="0"/>
  </r>
  <r>
    <x v="0"/>
  </r>
  <r>
    <x v="1"/>
  </r>
  <r>
    <x v="0"/>
  </r>
  <r>
    <x v="0"/>
  </r>
  <r>
    <x v="1"/>
  </r>
  <r>
    <x v="1"/>
  </r>
  <r>
    <x v="0"/>
  </r>
  <r>
    <x v="0"/>
  </r>
  <r>
    <x v="1"/>
  </r>
  <r>
    <x v="0"/>
  </r>
  <r>
    <x v="0"/>
  </r>
  <r>
    <x v="0"/>
  </r>
  <r>
    <x v="1"/>
  </r>
  <r>
    <x v="0"/>
  </r>
  <r>
    <x v="0"/>
  </r>
  <r>
    <x v="1"/>
  </r>
  <r>
    <x v="1"/>
  </r>
  <r>
    <x v="1"/>
  </r>
  <r>
    <x v="1"/>
  </r>
  <r>
    <x v="1"/>
  </r>
  <r>
    <x v="1"/>
  </r>
  <r>
    <x v="0"/>
  </r>
  <r>
    <x v="1"/>
  </r>
  <r>
    <x v="1"/>
  </r>
  <r>
    <x v="0"/>
  </r>
  <r>
    <x v="0"/>
  </r>
  <r>
    <x v="1"/>
  </r>
  <r>
    <x v="0"/>
  </r>
  <r>
    <x v="1"/>
  </r>
  <r>
    <x v="0"/>
  </r>
  <r>
    <x v="1"/>
  </r>
  <r>
    <x v="1"/>
  </r>
  <r>
    <x v="1"/>
  </r>
  <r>
    <x v="1"/>
  </r>
  <r>
    <x v="0"/>
  </r>
  <r>
    <x v="0"/>
  </r>
  <r>
    <x v="1"/>
  </r>
  <r>
    <x v="1"/>
  </r>
  <r>
    <x v="1"/>
  </r>
  <r>
    <x v="1"/>
  </r>
  <r>
    <x v="0"/>
  </r>
  <r>
    <x v="0"/>
  </r>
  <r>
    <x v="1"/>
  </r>
  <r>
    <x v="0"/>
  </r>
  <r>
    <x v="0"/>
  </r>
  <r>
    <x v="0"/>
  </r>
  <r>
    <x v="1"/>
  </r>
  <r>
    <x v="0"/>
  </r>
  <r>
    <x v="1"/>
  </r>
  <r>
    <x v="0"/>
  </r>
  <r>
    <x v="1"/>
  </r>
  <r>
    <x v="1"/>
  </r>
  <r>
    <x v="0"/>
  </r>
  <r>
    <x v="0"/>
  </r>
  <r>
    <x v="0"/>
  </r>
  <r>
    <x v="0"/>
  </r>
  <r>
    <x v="0"/>
  </r>
  <r>
    <x v="1"/>
  </r>
  <r>
    <x v="1"/>
  </r>
  <r>
    <x v="1"/>
  </r>
  <r>
    <x v="0"/>
  </r>
  <r>
    <x v="1"/>
  </r>
  <r>
    <x v="0"/>
  </r>
  <r>
    <x v="1"/>
  </r>
  <r>
    <x v="0"/>
  </r>
  <r>
    <x v="0"/>
  </r>
  <r>
    <x v="1"/>
  </r>
  <r>
    <x v="1"/>
  </r>
  <r>
    <x v="1"/>
  </r>
  <r>
    <x v="1"/>
  </r>
  <r>
    <x v="0"/>
  </r>
  <r>
    <x v="0"/>
  </r>
  <r>
    <x v="0"/>
  </r>
  <r>
    <x v="1"/>
  </r>
  <r>
    <x v="0"/>
  </r>
  <r>
    <x v="0"/>
  </r>
  <r>
    <x v="1"/>
  </r>
  <r>
    <x v="0"/>
  </r>
  <r>
    <x v="0"/>
  </r>
  <r>
    <x v="1"/>
  </r>
  <r>
    <x v="0"/>
  </r>
  <r>
    <x v="0"/>
  </r>
  <r>
    <x v="1"/>
  </r>
  <r>
    <x v="0"/>
  </r>
  <r>
    <x v="1"/>
  </r>
  <r>
    <x v="0"/>
  </r>
  <r>
    <x v="1"/>
  </r>
  <r>
    <x v="0"/>
  </r>
  <r>
    <x v="0"/>
  </r>
  <r>
    <x v="1"/>
  </r>
  <r>
    <x v="0"/>
  </r>
  <r>
    <x v="0"/>
  </r>
  <r>
    <x v="0"/>
  </r>
  <r>
    <x v="0"/>
  </r>
  <r>
    <x v="1"/>
  </r>
  <r>
    <x v="0"/>
  </r>
  <r>
    <x v="0"/>
  </r>
  <r>
    <x v="0"/>
  </r>
  <r>
    <x v="0"/>
  </r>
  <r>
    <x v="1"/>
  </r>
  <r>
    <x v="0"/>
  </r>
  <r>
    <x v="0"/>
  </r>
  <r>
    <x v="0"/>
  </r>
  <r>
    <x v="0"/>
  </r>
  <r>
    <x v="1"/>
  </r>
  <r>
    <x v="1"/>
  </r>
  <r>
    <x v="0"/>
  </r>
  <r>
    <x v="0"/>
  </r>
  <r>
    <x v="0"/>
  </r>
  <r>
    <x v="1"/>
  </r>
  <r>
    <x v="1"/>
  </r>
  <r>
    <x v="1"/>
  </r>
  <r>
    <x v="0"/>
  </r>
  <r>
    <x v="0"/>
  </r>
  <r>
    <x v="1"/>
  </r>
  <r>
    <x v="0"/>
  </r>
  <r>
    <x v="1"/>
  </r>
  <r>
    <x v="0"/>
  </r>
  <r>
    <x v="0"/>
  </r>
  <r>
    <x v="0"/>
  </r>
  <r>
    <x v="0"/>
  </r>
  <r>
    <x v="1"/>
  </r>
  <r>
    <x v="0"/>
  </r>
  <r>
    <x v="0"/>
  </r>
  <r>
    <x v="0"/>
  </r>
  <r>
    <x v="0"/>
  </r>
  <r>
    <x v="1"/>
  </r>
  <r>
    <x v="1"/>
  </r>
  <r>
    <x v="0"/>
  </r>
  <r>
    <x v="0"/>
  </r>
  <r>
    <x v="1"/>
  </r>
  <r>
    <x v="0"/>
  </r>
  <r>
    <x v="1"/>
  </r>
  <r>
    <x v="1"/>
  </r>
  <r>
    <x v="0"/>
  </r>
  <r>
    <x v="1"/>
  </r>
  <r>
    <x v="0"/>
  </r>
  <r>
    <x v="0"/>
  </r>
  <r>
    <x v="0"/>
  </r>
  <r>
    <x v="1"/>
  </r>
  <r>
    <x v="0"/>
  </r>
  <r>
    <x v="0"/>
  </r>
  <r>
    <x v="0"/>
  </r>
  <r>
    <x v="1"/>
  </r>
  <r>
    <x v="1"/>
  </r>
  <r>
    <x v="0"/>
  </r>
  <r>
    <x v="0"/>
  </r>
  <r>
    <x v="1"/>
  </r>
  <r>
    <x v="0"/>
  </r>
  <r>
    <x v="0"/>
  </r>
  <r>
    <x v="0"/>
  </r>
  <r>
    <x v="0"/>
  </r>
  <r>
    <x v="0"/>
  </r>
  <r>
    <x v="0"/>
  </r>
  <r>
    <x v="0"/>
  </r>
  <r>
    <x v="1"/>
  </r>
  <r>
    <x v="1"/>
  </r>
  <r>
    <x v="0"/>
  </r>
  <r>
    <x v="0"/>
  </r>
  <r>
    <x v="1"/>
  </r>
  <r>
    <x v="1"/>
  </r>
  <r>
    <x v="1"/>
  </r>
  <r>
    <x v="1"/>
  </r>
  <r>
    <x v="1"/>
  </r>
  <r>
    <x v="0"/>
  </r>
  <r>
    <x v="0"/>
  </r>
  <r>
    <x v="0"/>
  </r>
  <r>
    <x v="0"/>
  </r>
  <r>
    <x v="0"/>
  </r>
  <r>
    <x v="1"/>
  </r>
  <r>
    <x v="0"/>
  </r>
  <r>
    <x v="0"/>
  </r>
  <r>
    <x v="0"/>
  </r>
  <r>
    <x v="1"/>
  </r>
  <r>
    <x v="0"/>
  </r>
</pivotCacheRecords>
</file>

<file path=xl/pivotCache/pivotCacheRecords4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0"/>
  </r>
  <r>
    <x v="0"/>
  </r>
  <r>
    <x v="1"/>
  </r>
  <r>
    <x v="0"/>
  </r>
  <r>
    <x v="1"/>
  </r>
  <r>
    <x v="1"/>
  </r>
  <r>
    <x v="0"/>
  </r>
  <r>
    <x v="0"/>
  </r>
  <r>
    <x v="0"/>
  </r>
  <r>
    <x v="1"/>
  </r>
  <r>
    <x v="1"/>
  </r>
  <r>
    <x v="0"/>
  </r>
  <r>
    <x v="0"/>
  </r>
  <r>
    <x v="2"/>
  </r>
  <r>
    <x v="0"/>
  </r>
  <r>
    <x v="1"/>
  </r>
  <r>
    <x v="1"/>
  </r>
  <r>
    <x v="0"/>
  </r>
  <r>
    <x v="0"/>
  </r>
  <r>
    <x v="2"/>
  </r>
  <r>
    <x v="0"/>
  </r>
  <r>
    <x v="1"/>
  </r>
  <r>
    <x v="1"/>
  </r>
  <r>
    <x v="1"/>
  </r>
  <r>
    <x v="0"/>
  </r>
  <r>
    <x v="0"/>
  </r>
  <r>
    <x v="0"/>
  </r>
  <r>
    <x v="0"/>
  </r>
  <r>
    <x v="1"/>
  </r>
  <r>
    <x v="0"/>
  </r>
  <r>
    <x v="1"/>
  </r>
  <r>
    <x v="0"/>
  </r>
  <r>
    <x v="0"/>
  </r>
  <r>
    <x v="1"/>
  </r>
  <r>
    <x v="1"/>
  </r>
  <r>
    <x v="1"/>
  </r>
  <r>
    <x v="0"/>
  </r>
  <r>
    <x v="0"/>
  </r>
  <r>
    <x v="0"/>
  </r>
  <r>
    <x v="0"/>
  </r>
  <r>
    <x v="0"/>
  </r>
  <r>
    <x v="1"/>
  </r>
  <r>
    <x v="0"/>
  </r>
  <r>
    <x v="0"/>
  </r>
  <r>
    <x v="0"/>
  </r>
  <r>
    <x v="0"/>
  </r>
  <r>
    <x v="0"/>
  </r>
  <r>
    <x v="1"/>
  </r>
  <r>
    <x v="0"/>
  </r>
  <r>
    <x v="1"/>
  </r>
  <r>
    <x v="0"/>
  </r>
  <r>
    <x v="0"/>
  </r>
  <r>
    <x v="0"/>
  </r>
  <r>
    <x v="0"/>
  </r>
  <r>
    <x v="2"/>
  </r>
  <r>
    <x v="0"/>
  </r>
  <r>
    <x v="0"/>
  </r>
  <r>
    <x v="1"/>
  </r>
  <r>
    <x v="1"/>
  </r>
  <r>
    <x v="2"/>
  </r>
  <r>
    <x v="0"/>
  </r>
  <r>
    <x v="1"/>
  </r>
  <r>
    <x v="1"/>
  </r>
  <r>
    <x v="0"/>
  </r>
  <r>
    <x v="0"/>
  </r>
  <r>
    <x v="0"/>
  </r>
  <r>
    <x v="0"/>
  </r>
  <r>
    <x v="0"/>
  </r>
  <r>
    <x v="0"/>
  </r>
  <r>
    <x v="1"/>
  </r>
  <r>
    <x v="1"/>
  </r>
  <r>
    <x v="1"/>
  </r>
  <r>
    <x v="1"/>
  </r>
  <r>
    <x v="0"/>
  </r>
  <r>
    <x v="1"/>
  </r>
  <r>
    <x v="0"/>
  </r>
  <r>
    <x v="0"/>
  </r>
  <r>
    <x v="1"/>
  </r>
  <r>
    <x v="0"/>
  </r>
  <r>
    <x v="1"/>
  </r>
  <r>
    <x v="2"/>
  </r>
  <r>
    <x v="0"/>
  </r>
  <r>
    <x v="0"/>
  </r>
  <r>
    <x v="2"/>
  </r>
  <r>
    <x v="2"/>
  </r>
  <r>
    <x v="0"/>
  </r>
  <r>
    <x v="0"/>
  </r>
  <r>
    <x v="0"/>
  </r>
  <r>
    <x v="1"/>
  </r>
  <r>
    <x v="0"/>
  </r>
  <r>
    <x v="1"/>
  </r>
  <r>
    <x v="0"/>
  </r>
  <r>
    <x v="1"/>
  </r>
  <r>
    <x v="1"/>
  </r>
  <r>
    <x v="1"/>
  </r>
  <r>
    <x v="0"/>
  </r>
  <r>
    <x v="2"/>
  </r>
  <r>
    <x v="1"/>
  </r>
  <r>
    <x v="0"/>
  </r>
  <r>
    <x v="1"/>
  </r>
  <r>
    <x v="0"/>
  </r>
  <r>
    <x v="2"/>
  </r>
  <r>
    <x v="0"/>
  </r>
  <r>
    <x v="0"/>
  </r>
  <r>
    <x v="0"/>
  </r>
  <r>
    <x v="1"/>
  </r>
  <r>
    <x v="0"/>
  </r>
  <r>
    <x v="0"/>
  </r>
  <r>
    <x v="2"/>
  </r>
  <r>
    <x v="1"/>
  </r>
  <r>
    <x v="0"/>
  </r>
  <r>
    <x v="0"/>
  </r>
  <r>
    <x v="0"/>
  </r>
  <r>
    <x v="0"/>
  </r>
  <r>
    <x v="0"/>
  </r>
  <r>
    <x v="0"/>
  </r>
  <r>
    <x v="0"/>
  </r>
  <r>
    <x v="0"/>
  </r>
  <r>
    <x v="0"/>
  </r>
  <r>
    <x v="1"/>
  </r>
  <r>
    <x v="0"/>
  </r>
  <r>
    <x v="0"/>
  </r>
  <r>
    <x v="0"/>
  </r>
  <r>
    <x v="0"/>
  </r>
  <r>
    <x v="1"/>
  </r>
  <r>
    <x v="0"/>
  </r>
  <r>
    <x v="0"/>
  </r>
  <r>
    <x v="1"/>
  </r>
  <r>
    <x v="1"/>
  </r>
  <r>
    <x v="2"/>
  </r>
  <r>
    <x v="2"/>
  </r>
  <r>
    <x v="0"/>
  </r>
  <r>
    <x v="1"/>
  </r>
  <r>
    <x v="0"/>
  </r>
  <r>
    <x v="1"/>
  </r>
  <r>
    <x v="1"/>
  </r>
  <r>
    <x v="1"/>
  </r>
  <r>
    <x v="0"/>
  </r>
  <r>
    <x v="0"/>
  </r>
  <r>
    <x v="0"/>
  </r>
  <r>
    <x v="0"/>
  </r>
  <r>
    <x v="0"/>
  </r>
  <r>
    <x v="2"/>
  </r>
  <r>
    <x v="0"/>
  </r>
  <r>
    <x v="0"/>
  </r>
  <r>
    <x v="1"/>
  </r>
  <r>
    <x v="0"/>
  </r>
  <r>
    <x v="0"/>
  </r>
  <r>
    <x v="0"/>
  </r>
  <r>
    <x v="0"/>
  </r>
  <r>
    <x v="2"/>
  </r>
  <r>
    <x v="0"/>
  </r>
  <r>
    <x v="1"/>
  </r>
  <r>
    <x v="1"/>
  </r>
  <r>
    <x v="0"/>
  </r>
  <r>
    <x v="2"/>
  </r>
  <r>
    <x v="2"/>
  </r>
  <r>
    <x v="1"/>
  </r>
  <r>
    <x v="0"/>
  </r>
  <r>
    <x v="0"/>
  </r>
  <r>
    <x v="1"/>
  </r>
  <r>
    <x v="0"/>
  </r>
  <r>
    <x v="0"/>
  </r>
  <r>
    <x v="1"/>
  </r>
  <r>
    <x v="0"/>
  </r>
  <r>
    <x v="2"/>
  </r>
  <r>
    <x v="0"/>
  </r>
  <r>
    <x v="0"/>
  </r>
  <r>
    <x v="0"/>
  </r>
  <r>
    <x v="0"/>
  </r>
  <r>
    <x v="0"/>
  </r>
  <r>
    <x v="2"/>
  </r>
  <r>
    <x v="0"/>
  </r>
  <r>
    <x v="1"/>
  </r>
  <r>
    <x v="0"/>
  </r>
  <r>
    <x v="0"/>
  </r>
  <r>
    <x v="0"/>
  </r>
  <r>
    <x v="2"/>
  </r>
  <r>
    <x v="0"/>
  </r>
  <r>
    <x v="0"/>
  </r>
  <r>
    <x v="0"/>
  </r>
  <r>
    <x v="1"/>
  </r>
  <r>
    <x v="0"/>
  </r>
  <r>
    <x v="0"/>
  </r>
  <r>
    <x v="0"/>
  </r>
  <r>
    <x v="0"/>
  </r>
  <r>
    <x v="0"/>
  </r>
  <r>
    <x v="1"/>
  </r>
  <r>
    <x v="2"/>
  </r>
  <r>
    <x v="0"/>
  </r>
  <r>
    <x v="1"/>
  </r>
  <r>
    <x v="0"/>
  </r>
  <r>
    <x v="0"/>
  </r>
  <r>
    <x v="1"/>
  </r>
  <r>
    <x v="1"/>
  </r>
  <r>
    <x v="0"/>
  </r>
  <r>
    <x v="0"/>
  </r>
  <r>
    <x v="2"/>
  </r>
  <r>
    <x v="0"/>
  </r>
  <r>
    <x v="0"/>
  </r>
  <r>
    <x v="1"/>
  </r>
  <r>
    <x v="1"/>
  </r>
  <r>
    <x v="0"/>
  </r>
</pivotCacheRecords>
</file>

<file path=xl/pivotCache/pivotCacheRecords4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1"/>
  </r>
  <r>
    <x v="1"/>
  </r>
  <r>
    <x v="2"/>
  </r>
  <r>
    <x v="3"/>
  </r>
  <r>
    <x v="2"/>
  </r>
  <r>
    <x v="4"/>
  </r>
  <r>
    <x v="5"/>
  </r>
  <r>
    <x v="1"/>
  </r>
  <r>
    <x v="0"/>
  </r>
  <r>
    <x v="6"/>
  </r>
  <r>
    <x v="6"/>
  </r>
  <r>
    <x v="1"/>
  </r>
  <r>
    <x v="3"/>
  </r>
  <r>
    <x v="2"/>
  </r>
  <r>
    <x v="0"/>
  </r>
  <r>
    <x v="0"/>
  </r>
  <r>
    <x v="4"/>
  </r>
  <r>
    <x v="2"/>
  </r>
  <r>
    <x v="7"/>
  </r>
  <r>
    <x v="3"/>
  </r>
  <r>
    <x v="2"/>
  </r>
  <r>
    <x v="6"/>
  </r>
  <r>
    <x v="6"/>
  </r>
  <r>
    <x v="1"/>
  </r>
  <r>
    <x v="6"/>
  </r>
  <r>
    <x v="3"/>
  </r>
  <r>
    <x v="5"/>
  </r>
  <r>
    <x v="0"/>
  </r>
  <r>
    <x v="3"/>
  </r>
  <r>
    <x v="0"/>
  </r>
  <r>
    <x v="7"/>
  </r>
  <r>
    <x v="6"/>
  </r>
  <r>
    <x v="8"/>
  </r>
  <r>
    <x v="5"/>
  </r>
  <r>
    <x v="8"/>
  </r>
  <r>
    <x v="0"/>
  </r>
  <r>
    <x v="9"/>
  </r>
  <r>
    <x v="4"/>
  </r>
  <r>
    <x v="2"/>
  </r>
  <r>
    <x v="1"/>
  </r>
  <r>
    <x v="7"/>
  </r>
  <r>
    <x v="0"/>
  </r>
  <r>
    <x v="4"/>
  </r>
  <r>
    <x v="7"/>
  </r>
  <r>
    <x v="8"/>
  </r>
  <r>
    <x v="3"/>
  </r>
  <r>
    <x v="1"/>
  </r>
  <r>
    <x v="9"/>
  </r>
  <r>
    <x v="10"/>
  </r>
  <r>
    <x v="10"/>
  </r>
  <r>
    <x v="0"/>
  </r>
  <r>
    <x v="10"/>
  </r>
  <r>
    <x v="4"/>
  </r>
  <r>
    <x v="0"/>
  </r>
  <r>
    <x v="10"/>
  </r>
  <r>
    <x v="9"/>
  </r>
  <r>
    <x v="1"/>
  </r>
  <r>
    <x v="8"/>
  </r>
  <r>
    <x v="4"/>
  </r>
  <r>
    <x v="4"/>
  </r>
  <r>
    <x v="3"/>
  </r>
  <r>
    <x v="2"/>
  </r>
  <r>
    <x v="6"/>
  </r>
  <r>
    <x v="8"/>
  </r>
  <r>
    <x v="0"/>
  </r>
  <r>
    <x v="2"/>
  </r>
  <r>
    <x v="0"/>
  </r>
  <r>
    <x v="3"/>
  </r>
  <r>
    <x v="6"/>
  </r>
  <r>
    <x v="1"/>
  </r>
  <r>
    <x v="8"/>
  </r>
  <r>
    <x v="7"/>
  </r>
  <r>
    <x v="9"/>
  </r>
  <r>
    <x v="10"/>
  </r>
  <r>
    <x v="6"/>
  </r>
  <r>
    <x v="0"/>
  </r>
  <r>
    <x v="9"/>
  </r>
  <r>
    <x v="0"/>
  </r>
  <r>
    <x v="6"/>
  </r>
  <r>
    <x v="1"/>
  </r>
  <r>
    <x v="3"/>
  </r>
  <r>
    <x v="6"/>
  </r>
  <r>
    <x v="6"/>
  </r>
  <r>
    <x v="7"/>
  </r>
  <r>
    <x v="4"/>
  </r>
  <r>
    <x v="8"/>
  </r>
  <r>
    <x v="3"/>
  </r>
  <r>
    <x v="4"/>
  </r>
  <r>
    <x v="1"/>
  </r>
  <r>
    <x v="4"/>
  </r>
  <r>
    <x v="10"/>
  </r>
  <r>
    <x v="3"/>
  </r>
  <r>
    <x v="2"/>
  </r>
  <r>
    <x v="7"/>
  </r>
  <r>
    <x v="3"/>
  </r>
  <r>
    <x v="10"/>
  </r>
  <r>
    <x v="6"/>
  </r>
  <r>
    <x v="4"/>
  </r>
  <r>
    <x v="10"/>
  </r>
  <r>
    <x v="0"/>
  </r>
  <r>
    <x v="1"/>
  </r>
  <r>
    <x v="7"/>
  </r>
  <r>
    <x v="4"/>
  </r>
  <r>
    <x v="9"/>
  </r>
  <r>
    <x v="2"/>
  </r>
  <r>
    <x v="3"/>
  </r>
  <r>
    <x v="4"/>
  </r>
  <r>
    <x v="3"/>
  </r>
  <r>
    <x v="7"/>
  </r>
  <r>
    <x v="3"/>
  </r>
  <r>
    <x v="5"/>
  </r>
  <r>
    <x v="8"/>
  </r>
  <r>
    <x v="10"/>
  </r>
  <r>
    <x v="4"/>
  </r>
  <r>
    <x v="4"/>
  </r>
  <r>
    <x v="3"/>
  </r>
  <r>
    <x v="0"/>
  </r>
  <r>
    <x v="3"/>
  </r>
  <r>
    <x v="9"/>
  </r>
  <r>
    <x v="0"/>
  </r>
  <r>
    <x v="3"/>
  </r>
  <r>
    <x v="0"/>
  </r>
  <r>
    <x v="6"/>
  </r>
  <r>
    <x v="10"/>
  </r>
  <r>
    <x v="8"/>
  </r>
  <r>
    <x v="7"/>
  </r>
  <r>
    <x v="1"/>
  </r>
  <r>
    <x v="7"/>
  </r>
  <r>
    <x v="5"/>
  </r>
  <r>
    <x v="1"/>
  </r>
  <r>
    <x v="3"/>
  </r>
  <r>
    <x v="10"/>
  </r>
  <r>
    <x v="10"/>
  </r>
  <r>
    <x v="7"/>
  </r>
  <r>
    <x v="7"/>
  </r>
  <r>
    <x v="6"/>
  </r>
  <r>
    <x v="1"/>
  </r>
  <r>
    <x v="2"/>
  </r>
  <r>
    <x v="8"/>
  </r>
  <r>
    <x v="0"/>
  </r>
  <r>
    <x v="7"/>
  </r>
  <r>
    <x v="8"/>
  </r>
  <r>
    <x v="3"/>
  </r>
  <r>
    <x v="3"/>
  </r>
  <r>
    <x v="7"/>
  </r>
  <r>
    <x v="4"/>
  </r>
  <r>
    <x v="0"/>
  </r>
  <r>
    <x v="10"/>
  </r>
  <r>
    <x v="3"/>
  </r>
  <r>
    <x v="6"/>
  </r>
  <r>
    <x v="8"/>
  </r>
  <r>
    <x v="0"/>
  </r>
  <r>
    <x v="7"/>
  </r>
  <r>
    <x v="10"/>
  </r>
  <r>
    <x v="0"/>
  </r>
  <r>
    <x v="6"/>
  </r>
  <r>
    <x v="3"/>
  </r>
  <r>
    <x v="0"/>
  </r>
  <r>
    <x v="10"/>
  </r>
  <r>
    <x v="8"/>
  </r>
  <r>
    <x v="6"/>
  </r>
  <r>
    <x v="8"/>
  </r>
  <r>
    <x v="6"/>
  </r>
  <r>
    <x v="1"/>
  </r>
  <r>
    <x v="0"/>
  </r>
  <r>
    <x v="6"/>
  </r>
  <r>
    <x v="4"/>
  </r>
  <r>
    <x v="10"/>
  </r>
  <r>
    <x v="7"/>
  </r>
  <r>
    <x v="3"/>
  </r>
  <r>
    <x v="7"/>
  </r>
  <r>
    <x v="3"/>
  </r>
  <r>
    <x v="1"/>
  </r>
  <r>
    <x v="0"/>
  </r>
  <r>
    <x v="3"/>
  </r>
  <r>
    <x v="10"/>
  </r>
  <r>
    <x v="8"/>
  </r>
  <r>
    <x v="10"/>
  </r>
  <r>
    <x v="2"/>
  </r>
  <r>
    <x v="2"/>
  </r>
  <r>
    <x v="4"/>
  </r>
  <r>
    <x v="1"/>
  </r>
  <r>
    <x v="0"/>
  </r>
  <r>
    <x v="3"/>
  </r>
  <r>
    <x v="2"/>
  </r>
  <r>
    <x v="6"/>
  </r>
  <r>
    <x v="3"/>
  </r>
  <r>
    <x v="10"/>
  </r>
  <r>
    <x v="3"/>
  </r>
  <r>
    <x v="7"/>
  </r>
  <r>
    <x v="3"/>
  </r>
  <r>
    <x v="1"/>
  </r>
  <r>
    <x v="10"/>
  </r>
  <r>
    <x v="2"/>
  </r>
  <r>
    <x v="7"/>
  </r>
  <r>
    <x v="4"/>
  </r>
  <r>
    <x v="0"/>
  </r>
  <r>
    <x v="2"/>
  </r>
  <r>
    <x v="2"/>
  </r>
  <r>
    <x v="1"/>
  </r>
  <r>
    <x v="10"/>
  </r>
  <r>
    <x v="5"/>
  </r>
  <r>
    <x v="4"/>
  </r>
</pivotCacheRecords>
</file>

<file path=xl/pivotCache/pivotCacheRecords4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1"/>
  </r>
  <r>
    <x v="2"/>
  </r>
  <r>
    <x v="2"/>
  </r>
  <r>
    <x v="1"/>
  </r>
  <r>
    <x v="0"/>
  </r>
  <r>
    <x v="0"/>
  </r>
  <r>
    <x v="1"/>
  </r>
  <r>
    <x v="2"/>
  </r>
  <r>
    <x v="1"/>
  </r>
  <r>
    <x v="2"/>
  </r>
  <r>
    <x v="1"/>
  </r>
  <r>
    <x v="2"/>
  </r>
  <r>
    <x v="2"/>
  </r>
  <r>
    <x v="0"/>
  </r>
  <r>
    <x v="1"/>
  </r>
  <r>
    <x v="0"/>
  </r>
  <r>
    <x v="2"/>
  </r>
  <r>
    <x v="0"/>
  </r>
  <r>
    <x v="0"/>
  </r>
  <r>
    <x v="0"/>
  </r>
  <r>
    <x v="2"/>
  </r>
  <r>
    <x v="2"/>
  </r>
  <r>
    <x v="1"/>
  </r>
  <r>
    <x v="2"/>
  </r>
  <r>
    <x v="1"/>
  </r>
  <r>
    <x v="0"/>
  </r>
  <r>
    <x v="1"/>
  </r>
  <r>
    <x v="1"/>
  </r>
  <r>
    <x v="1"/>
  </r>
  <r>
    <x v="0"/>
  </r>
  <r>
    <x v="0"/>
  </r>
  <r>
    <x v="0"/>
  </r>
  <r>
    <x v="0"/>
  </r>
  <r>
    <x v="1"/>
  </r>
  <r>
    <x v="2"/>
  </r>
  <r>
    <x v="0"/>
  </r>
  <r>
    <x v="1"/>
  </r>
  <r>
    <x v="1"/>
  </r>
  <r>
    <x v="0"/>
  </r>
  <r>
    <x v="0"/>
  </r>
  <r>
    <x v="0"/>
  </r>
  <r>
    <x v="1"/>
  </r>
  <r>
    <x v="2"/>
  </r>
  <r>
    <x v="0"/>
  </r>
  <r>
    <x v="2"/>
  </r>
  <r>
    <x v="2"/>
  </r>
  <r>
    <x v="0"/>
  </r>
  <r>
    <x v="0"/>
  </r>
  <r>
    <x v="2"/>
  </r>
  <r>
    <x v="0"/>
  </r>
  <r>
    <x v="2"/>
  </r>
  <r>
    <x v="2"/>
  </r>
  <r>
    <x v="2"/>
  </r>
  <r>
    <x v="0"/>
  </r>
  <r>
    <x v="2"/>
  </r>
  <r>
    <x v="2"/>
  </r>
  <r>
    <x v="1"/>
  </r>
  <r>
    <x v="0"/>
  </r>
  <r>
    <x v="2"/>
  </r>
  <r>
    <x v="0"/>
  </r>
  <r>
    <x v="0"/>
  </r>
  <r>
    <x v="1"/>
  </r>
  <r>
    <x v="2"/>
  </r>
  <r>
    <x v="0"/>
  </r>
  <r>
    <x v="0"/>
  </r>
  <r>
    <x v="1"/>
  </r>
  <r>
    <x v="1"/>
  </r>
  <r>
    <x v="1"/>
  </r>
  <r>
    <x v="2"/>
  </r>
  <r>
    <x v="2"/>
  </r>
  <r>
    <x v="1"/>
  </r>
  <r>
    <x v="1"/>
  </r>
  <r>
    <x v="2"/>
  </r>
  <r>
    <x v="1"/>
  </r>
  <r>
    <x v="1"/>
  </r>
  <r>
    <x v="1"/>
  </r>
  <r>
    <x v="2"/>
  </r>
  <r>
    <x v="0"/>
  </r>
  <r>
    <x v="1"/>
  </r>
  <r>
    <x v="0"/>
  </r>
  <r>
    <x v="1"/>
  </r>
  <r>
    <x v="1"/>
  </r>
  <r>
    <x v="1"/>
  </r>
  <r>
    <x v="2"/>
  </r>
  <r>
    <x v="2"/>
  </r>
  <r>
    <x v="2"/>
  </r>
  <r>
    <x v="2"/>
  </r>
  <r>
    <x v="1"/>
  </r>
  <r>
    <x v="2"/>
  </r>
  <r>
    <x v="2"/>
  </r>
  <r>
    <x v="0"/>
  </r>
  <r>
    <x v="2"/>
  </r>
  <r>
    <x v="1"/>
  </r>
  <r>
    <x v="1"/>
  </r>
  <r>
    <x v="1"/>
  </r>
  <r>
    <x v="1"/>
  </r>
  <r>
    <x v="0"/>
  </r>
  <r>
    <x v="1"/>
  </r>
  <r>
    <x v="0"/>
  </r>
  <r>
    <x v="1"/>
  </r>
  <r>
    <x v="0"/>
  </r>
  <r>
    <x v="2"/>
  </r>
  <r>
    <x v="1"/>
  </r>
  <r>
    <x v="0"/>
  </r>
  <r>
    <x v="2"/>
  </r>
  <r>
    <x v="1"/>
  </r>
  <r>
    <x v="1"/>
  </r>
  <r>
    <x v="0"/>
  </r>
  <r>
    <x v="2"/>
  </r>
  <r>
    <x v="2"/>
  </r>
  <r>
    <x v="1"/>
  </r>
  <r>
    <x v="0"/>
  </r>
  <r>
    <x v="2"/>
  </r>
  <r>
    <x v="1"/>
  </r>
  <r>
    <x v="2"/>
  </r>
  <r>
    <x v="0"/>
  </r>
  <r>
    <x v="0"/>
  </r>
  <r>
    <x v="0"/>
  </r>
  <r>
    <x v="0"/>
  </r>
  <r>
    <x v="2"/>
  </r>
  <r>
    <x v="2"/>
  </r>
  <r>
    <x v="2"/>
  </r>
  <r>
    <x v="1"/>
  </r>
  <r>
    <x v="1"/>
  </r>
  <r>
    <x v="1"/>
  </r>
  <r>
    <x v="1"/>
  </r>
  <r>
    <x v="0"/>
  </r>
  <r>
    <x v="0"/>
  </r>
  <r>
    <x v="0"/>
  </r>
  <r>
    <x v="1"/>
  </r>
  <r>
    <x v="0"/>
  </r>
  <r>
    <x v="2"/>
  </r>
  <r>
    <x v="0"/>
  </r>
  <r>
    <x v="2"/>
  </r>
  <r>
    <x v="1"/>
  </r>
  <r>
    <x v="1"/>
  </r>
  <r>
    <x v="0"/>
  </r>
  <r>
    <x v="1"/>
  </r>
  <r>
    <x v="2"/>
  </r>
  <r>
    <x v="1"/>
  </r>
  <r>
    <x v="1"/>
  </r>
  <r>
    <x v="1"/>
  </r>
  <r>
    <x v="0"/>
  </r>
  <r>
    <x v="2"/>
  </r>
  <r>
    <x v="1"/>
  </r>
  <r>
    <x v="2"/>
  </r>
  <r>
    <x v="1"/>
  </r>
  <r>
    <x v="1"/>
  </r>
  <r>
    <x v="0"/>
  </r>
  <r>
    <x v="2"/>
  </r>
  <r>
    <x v="1"/>
  </r>
  <r>
    <x v="2"/>
  </r>
  <r>
    <x v="2"/>
  </r>
  <r>
    <x v="2"/>
  </r>
  <r>
    <x v="1"/>
  </r>
  <r>
    <x v="2"/>
  </r>
  <r>
    <x v="2"/>
  </r>
  <r>
    <x v="1"/>
  </r>
  <r>
    <x v="2"/>
  </r>
  <r>
    <x v="2"/>
  </r>
  <r>
    <x v="2"/>
  </r>
  <r>
    <x v="2"/>
  </r>
  <r>
    <x v="0"/>
  </r>
  <r>
    <x v="2"/>
  </r>
  <r>
    <x v="2"/>
  </r>
  <r>
    <x v="1"/>
  </r>
  <r>
    <x v="0"/>
  </r>
  <r>
    <x v="1"/>
  </r>
  <r>
    <x v="0"/>
  </r>
  <r>
    <x v="2"/>
  </r>
  <r>
    <x v="1"/>
  </r>
  <r>
    <x v="0"/>
  </r>
  <r>
    <x v="1"/>
  </r>
  <r>
    <x v="1"/>
  </r>
  <r>
    <x v="1"/>
  </r>
  <r>
    <x v="2"/>
  </r>
  <r>
    <x v="1"/>
  </r>
  <r>
    <x v="0"/>
  </r>
  <r>
    <x v="0"/>
  </r>
  <r>
    <x v="0"/>
  </r>
  <r>
    <x v="0"/>
  </r>
  <r>
    <x v="2"/>
  </r>
  <r>
    <x v="2"/>
  </r>
  <r>
    <x v="2"/>
  </r>
  <r>
    <x v="0"/>
  </r>
  <r>
    <x v="0"/>
  </r>
  <r>
    <x v="2"/>
  </r>
  <r>
    <x v="0"/>
  </r>
  <r>
    <x v="0"/>
  </r>
  <r>
    <x v="0"/>
  </r>
  <r>
    <x v="0"/>
  </r>
  <r>
    <x v="2"/>
  </r>
  <r>
    <x v="0"/>
  </r>
  <r>
    <x v="0"/>
  </r>
  <r>
    <x v="2"/>
  </r>
  <r>
    <x v="0"/>
  </r>
  <r>
    <x v="1"/>
  </r>
  <r>
    <x v="2"/>
  </r>
  <r>
    <x v="2"/>
  </r>
  <r>
    <x v="1"/>
  </r>
  <r>
    <x v="1"/>
  </r>
  <r>
    <x v="1"/>
  </r>
  <r>
    <x v="1"/>
  </r>
</pivotCacheRecords>
</file>

<file path=xl/pivotCache/pivotCacheRecords4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1"/>
  </r>
  <r>
    <x v="1"/>
  </r>
  <r>
    <x v="1"/>
  </r>
  <r>
    <x v="1"/>
  </r>
  <r>
    <x v="1"/>
  </r>
  <r>
    <x v="1"/>
  </r>
  <r>
    <x v="1"/>
  </r>
  <r>
    <x v="1"/>
  </r>
  <r>
    <x v="1"/>
  </r>
  <r>
    <x v="0"/>
  </r>
  <r>
    <x v="0"/>
  </r>
  <r>
    <x v="1"/>
  </r>
  <r>
    <x v="1"/>
  </r>
  <r>
    <x v="1"/>
  </r>
  <r>
    <x v="1"/>
  </r>
  <r>
    <x v="1"/>
  </r>
  <r>
    <x v="1"/>
  </r>
  <r>
    <x v="1"/>
  </r>
  <r>
    <x v="0"/>
  </r>
  <r>
    <x v="0"/>
  </r>
  <r>
    <x v="0"/>
  </r>
  <r>
    <x v="1"/>
  </r>
  <r>
    <x v="0"/>
  </r>
  <r>
    <x v="1"/>
  </r>
  <r>
    <x v="1"/>
  </r>
  <r>
    <x v="0"/>
  </r>
  <r>
    <x v="1"/>
  </r>
  <r>
    <x v="1"/>
  </r>
  <r>
    <x v="0"/>
  </r>
  <r>
    <x v="1"/>
  </r>
  <r>
    <x v="1"/>
  </r>
  <r>
    <x v="1"/>
  </r>
  <r>
    <x v="1"/>
  </r>
  <r>
    <x v="1"/>
  </r>
  <r>
    <x v="1"/>
  </r>
  <r>
    <x v="1"/>
  </r>
  <r>
    <x v="1"/>
  </r>
  <r>
    <x v="1"/>
  </r>
  <r>
    <x v="0"/>
  </r>
  <r>
    <x v="1"/>
  </r>
  <r>
    <x v="0"/>
  </r>
  <r>
    <x v="0"/>
  </r>
  <r>
    <x v="1"/>
  </r>
  <r>
    <x v="1"/>
  </r>
  <r>
    <x v="0"/>
  </r>
  <r>
    <x v="1"/>
  </r>
  <r>
    <x v="0"/>
  </r>
  <r>
    <x v="1"/>
  </r>
  <r>
    <x v="0"/>
  </r>
  <r>
    <x v="0"/>
  </r>
  <r>
    <x v="1"/>
  </r>
  <r>
    <x v="1"/>
  </r>
  <r>
    <x v="1"/>
  </r>
  <r>
    <x v="1"/>
  </r>
  <r>
    <x v="0"/>
  </r>
  <r>
    <x v="1"/>
  </r>
  <r>
    <x v="1"/>
  </r>
  <r>
    <x v="1"/>
  </r>
  <r>
    <x v="1"/>
  </r>
  <r>
    <x v="0"/>
  </r>
  <r>
    <x v="1"/>
  </r>
  <r>
    <x v="0"/>
  </r>
  <r>
    <x v="1"/>
  </r>
  <r>
    <x v="1"/>
  </r>
  <r>
    <x v="0"/>
  </r>
  <r>
    <x v="1"/>
  </r>
  <r>
    <x v="1"/>
  </r>
  <r>
    <x v="1"/>
  </r>
  <r>
    <x v="1"/>
  </r>
  <r>
    <x v="1"/>
  </r>
  <r>
    <x v="1"/>
  </r>
  <r>
    <x v="1"/>
  </r>
  <r>
    <x v="1"/>
  </r>
  <r>
    <x v="0"/>
  </r>
  <r>
    <x v="1"/>
  </r>
  <r>
    <x v="0"/>
  </r>
  <r>
    <x v="0"/>
  </r>
  <r>
    <x v="1"/>
  </r>
  <r>
    <x v="1"/>
  </r>
  <r>
    <x v="1"/>
  </r>
  <r>
    <x v="1"/>
  </r>
  <r>
    <x v="1"/>
  </r>
  <r>
    <x v="0"/>
  </r>
  <r>
    <x v="1"/>
  </r>
  <r>
    <x v="1"/>
  </r>
  <r>
    <x v="1"/>
  </r>
  <r>
    <x v="1"/>
  </r>
  <r>
    <x v="0"/>
  </r>
  <r>
    <x v="1"/>
  </r>
  <r>
    <x v="1"/>
  </r>
  <r>
    <x v="1"/>
  </r>
  <r>
    <x v="0"/>
  </r>
  <r>
    <x v="0"/>
  </r>
  <r>
    <x v="1"/>
  </r>
  <r>
    <x v="1"/>
  </r>
  <r>
    <x v="1"/>
  </r>
  <r>
    <x v="1"/>
  </r>
  <r>
    <x v="0"/>
  </r>
  <r>
    <x v="1"/>
  </r>
  <r>
    <x v="1"/>
  </r>
  <r>
    <x v="0"/>
  </r>
  <r>
    <x v="1"/>
  </r>
  <r>
    <x v="0"/>
  </r>
  <r>
    <x v="0"/>
  </r>
  <r>
    <x v="0"/>
  </r>
  <r>
    <x v="1"/>
  </r>
  <r>
    <x v="1"/>
  </r>
  <r>
    <x v="1"/>
  </r>
  <r>
    <x v="0"/>
  </r>
  <r>
    <x v="1"/>
  </r>
  <r>
    <x v="1"/>
  </r>
  <r>
    <x v="0"/>
  </r>
  <r>
    <x v="0"/>
  </r>
  <r>
    <x v="0"/>
  </r>
  <r>
    <x v="1"/>
  </r>
  <r>
    <x v="1"/>
  </r>
  <r>
    <x v="1"/>
  </r>
  <r>
    <x v="1"/>
  </r>
  <r>
    <x v="0"/>
  </r>
  <r>
    <x v="0"/>
  </r>
  <r>
    <x v="1"/>
  </r>
  <r>
    <x v="1"/>
  </r>
  <r>
    <x v="1"/>
  </r>
  <r>
    <x v="1"/>
  </r>
  <r>
    <x v="0"/>
  </r>
  <r>
    <x v="1"/>
  </r>
  <r>
    <x v="0"/>
  </r>
  <r>
    <x v="1"/>
  </r>
  <r>
    <x v="1"/>
  </r>
  <r>
    <x v="1"/>
  </r>
  <r>
    <x v="1"/>
  </r>
  <r>
    <x v="1"/>
  </r>
  <r>
    <x v="1"/>
  </r>
  <r>
    <x v="1"/>
  </r>
  <r>
    <x v="1"/>
  </r>
  <r>
    <x v="1"/>
  </r>
  <r>
    <x v="1"/>
  </r>
  <r>
    <x v="0"/>
  </r>
  <r>
    <x v="0"/>
  </r>
  <r>
    <x v="1"/>
  </r>
  <r>
    <x v="1"/>
  </r>
  <r>
    <x v="1"/>
  </r>
  <r>
    <x v="0"/>
  </r>
  <r>
    <x v="0"/>
  </r>
  <r>
    <x v="1"/>
  </r>
  <r>
    <x v="1"/>
  </r>
  <r>
    <x v="0"/>
  </r>
  <r>
    <x v="0"/>
  </r>
  <r>
    <x v="1"/>
  </r>
  <r>
    <x v="1"/>
  </r>
  <r>
    <x v="0"/>
  </r>
  <r>
    <x v="1"/>
  </r>
  <r>
    <x v="1"/>
  </r>
  <r>
    <x v="1"/>
  </r>
  <r>
    <x v="0"/>
  </r>
  <r>
    <x v="1"/>
  </r>
  <r>
    <x v="0"/>
  </r>
  <r>
    <x v="1"/>
  </r>
  <r>
    <x v="1"/>
  </r>
  <r>
    <x v="1"/>
  </r>
  <r>
    <x v="1"/>
  </r>
  <r>
    <x v="0"/>
  </r>
  <r>
    <x v="1"/>
  </r>
  <r>
    <x v="0"/>
  </r>
  <r>
    <x v="1"/>
  </r>
  <r>
    <x v="0"/>
  </r>
  <r>
    <x v="0"/>
  </r>
  <r>
    <x v="1"/>
  </r>
  <r>
    <x v="1"/>
  </r>
  <r>
    <x v="1"/>
  </r>
  <r>
    <x v="1"/>
  </r>
  <r>
    <x v="1"/>
  </r>
  <r>
    <x v="1"/>
  </r>
  <r>
    <x v="1"/>
  </r>
  <r>
    <x v="1"/>
  </r>
  <r>
    <x v="1"/>
  </r>
  <r>
    <x v="1"/>
  </r>
  <r>
    <x v="1"/>
  </r>
  <r>
    <x v="1"/>
  </r>
  <r>
    <x v="1"/>
  </r>
  <r>
    <x v="0"/>
  </r>
  <r>
    <x v="1"/>
  </r>
  <r>
    <x v="1"/>
  </r>
  <r>
    <x v="1"/>
  </r>
  <r>
    <x v="1"/>
  </r>
  <r>
    <x v="0"/>
  </r>
  <r>
    <x v="1"/>
  </r>
  <r>
    <x v="0"/>
  </r>
  <r>
    <x v="1"/>
  </r>
  <r>
    <x v="1"/>
  </r>
  <r>
    <x v="0"/>
  </r>
  <r>
    <x v="0"/>
  </r>
  <r>
    <x v="1"/>
  </r>
  <r>
    <x v="1"/>
  </r>
  <r>
    <x v="0"/>
  </r>
  <r>
    <x v="1"/>
  </r>
  <r>
    <x v="0"/>
  </r>
  <r>
    <x v="1"/>
  </r>
  <r>
    <x v="0"/>
  </r>
  <r>
    <x v="1"/>
  </r>
  <r>
    <x v="1"/>
  </r>
  <r>
    <x v="1"/>
  </r>
  <r>
    <x v="1"/>
  </r>
</pivotCacheRecords>
</file>

<file path=xl/pivotCache/pivotCacheRecords4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1"/>
  </r>
  <r>
    <x v="2"/>
  </r>
  <r>
    <x v="3"/>
  </r>
  <r>
    <x v="0"/>
  </r>
  <r>
    <x v="0"/>
  </r>
  <r>
    <x v="1"/>
  </r>
  <r>
    <x v="0"/>
  </r>
  <r>
    <x v="0"/>
  </r>
  <r>
    <x v="0"/>
  </r>
  <r>
    <x v="0"/>
  </r>
  <r>
    <x v="0"/>
  </r>
  <r>
    <x v="0"/>
  </r>
  <r>
    <x v="0"/>
  </r>
  <r>
    <x v="0"/>
  </r>
  <r>
    <x v="3"/>
  </r>
  <r>
    <x v="0"/>
  </r>
  <r>
    <x v="0"/>
  </r>
  <r>
    <x v="1"/>
  </r>
  <r>
    <x v="1"/>
  </r>
  <r>
    <x v="0"/>
  </r>
  <r>
    <x v="2"/>
  </r>
  <r>
    <x v="0"/>
  </r>
  <r>
    <x v="2"/>
  </r>
  <r>
    <x v="0"/>
  </r>
  <r>
    <x v="0"/>
  </r>
  <r>
    <x v="0"/>
  </r>
  <r>
    <x v="0"/>
  </r>
  <r>
    <x v="0"/>
  </r>
  <r>
    <x v="2"/>
  </r>
  <r>
    <x v="0"/>
  </r>
  <r>
    <x v="0"/>
  </r>
  <r>
    <x v="0"/>
  </r>
  <r>
    <x v="0"/>
  </r>
  <r>
    <x v="0"/>
  </r>
  <r>
    <x v="0"/>
  </r>
  <r>
    <x v="2"/>
  </r>
  <r>
    <x v="0"/>
  </r>
  <r>
    <x v="0"/>
  </r>
  <r>
    <x v="0"/>
  </r>
  <r>
    <x v="2"/>
  </r>
  <r>
    <x v="0"/>
  </r>
  <r>
    <x v="2"/>
  </r>
  <r>
    <x v="0"/>
  </r>
  <r>
    <x v="0"/>
  </r>
  <r>
    <x v="0"/>
  </r>
  <r>
    <x v="2"/>
  </r>
  <r>
    <x v="0"/>
  </r>
  <r>
    <x v="0"/>
  </r>
  <r>
    <x v="0"/>
  </r>
  <r>
    <x v="1"/>
  </r>
  <r>
    <x v="0"/>
  </r>
  <r>
    <x v="0"/>
  </r>
  <r>
    <x v="1"/>
  </r>
  <r>
    <x v="1"/>
  </r>
  <r>
    <x v="0"/>
  </r>
  <r>
    <x v="0"/>
  </r>
  <r>
    <x v="0"/>
  </r>
  <r>
    <x v="0"/>
  </r>
  <r>
    <x v="1"/>
  </r>
  <r>
    <x v="0"/>
  </r>
  <r>
    <x v="0"/>
  </r>
  <r>
    <x v="0"/>
  </r>
  <r>
    <x v="0"/>
  </r>
  <r>
    <x v="1"/>
  </r>
  <r>
    <x v="0"/>
  </r>
  <r>
    <x v="0"/>
  </r>
  <r>
    <x v="0"/>
  </r>
  <r>
    <x v="0"/>
  </r>
  <r>
    <x v="0"/>
  </r>
  <r>
    <x v="0"/>
  </r>
  <r>
    <x v="0"/>
  </r>
  <r>
    <x v="0"/>
  </r>
  <r>
    <x v="0"/>
  </r>
  <r>
    <x v="2"/>
  </r>
  <r>
    <x v="0"/>
  </r>
  <r>
    <x v="0"/>
  </r>
  <r>
    <x v="1"/>
  </r>
  <r>
    <x v="1"/>
  </r>
  <r>
    <x v="2"/>
  </r>
  <r>
    <x v="2"/>
  </r>
  <r>
    <x v="0"/>
  </r>
  <r>
    <x v="0"/>
  </r>
  <r>
    <x v="1"/>
  </r>
  <r>
    <x v="0"/>
  </r>
  <r>
    <x v="0"/>
  </r>
  <r>
    <x v="0"/>
  </r>
  <r>
    <x v="0"/>
  </r>
  <r>
    <x v="0"/>
  </r>
  <r>
    <x v="0"/>
  </r>
  <r>
    <x v="0"/>
  </r>
  <r>
    <x v="0"/>
  </r>
  <r>
    <x v="0"/>
  </r>
  <r>
    <x v="0"/>
  </r>
  <r>
    <x v="1"/>
  </r>
  <r>
    <x v="0"/>
  </r>
  <r>
    <x v="0"/>
  </r>
  <r>
    <x v="2"/>
  </r>
  <r>
    <x v="0"/>
  </r>
  <r>
    <x v="0"/>
  </r>
  <r>
    <x v="2"/>
  </r>
  <r>
    <x v="0"/>
  </r>
  <r>
    <x v="0"/>
  </r>
  <r>
    <x v="0"/>
  </r>
  <r>
    <x v="1"/>
  </r>
  <r>
    <x v="2"/>
  </r>
  <r>
    <x v="0"/>
  </r>
  <r>
    <x v="0"/>
  </r>
  <r>
    <x v="0"/>
  </r>
  <r>
    <x v="1"/>
  </r>
  <r>
    <x v="0"/>
  </r>
  <r>
    <x v="0"/>
  </r>
  <r>
    <x v="1"/>
  </r>
  <r>
    <x v="0"/>
  </r>
  <r>
    <x v="1"/>
  </r>
  <r>
    <x v="0"/>
  </r>
  <r>
    <x v="0"/>
  </r>
  <r>
    <x v="0"/>
  </r>
  <r>
    <x v="0"/>
  </r>
  <r>
    <x v="2"/>
  </r>
  <r>
    <x v="2"/>
  </r>
  <r>
    <x v="2"/>
  </r>
  <r>
    <x v="0"/>
  </r>
  <r>
    <x v="0"/>
  </r>
  <r>
    <x v="2"/>
  </r>
  <r>
    <x v="0"/>
  </r>
  <r>
    <x v="0"/>
  </r>
  <r>
    <x v="1"/>
  </r>
  <r>
    <x v="0"/>
  </r>
  <r>
    <x v="0"/>
  </r>
  <r>
    <x v="0"/>
  </r>
  <r>
    <x v="0"/>
  </r>
  <r>
    <x v="0"/>
  </r>
  <r>
    <x v="2"/>
  </r>
  <r>
    <x v="0"/>
  </r>
  <r>
    <x v="0"/>
  </r>
  <r>
    <x v="0"/>
  </r>
  <r>
    <x v="0"/>
  </r>
  <r>
    <x v="0"/>
  </r>
  <r>
    <x v="0"/>
  </r>
  <r>
    <x v="0"/>
  </r>
  <r>
    <x v="0"/>
  </r>
  <r>
    <x v="0"/>
  </r>
  <r>
    <x v="0"/>
  </r>
  <r>
    <x v="2"/>
  </r>
  <r>
    <x v="1"/>
  </r>
  <r>
    <x v="1"/>
  </r>
  <r>
    <x v="2"/>
  </r>
  <r>
    <x v="2"/>
  </r>
  <r>
    <x v="0"/>
  </r>
  <r>
    <x v="2"/>
  </r>
  <r>
    <x v="0"/>
  </r>
  <r>
    <x v="1"/>
  </r>
  <r>
    <x v="0"/>
  </r>
  <r>
    <x v="0"/>
  </r>
  <r>
    <x v="1"/>
  </r>
  <r>
    <x v="2"/>
  </r>
  <r>
    <x v="0"/>
  </r>
  <r>
    <x v="2"/>
  </r>
  <r>
    <x v="2"/>
  </r>
  <r>
    <x v="0"/>
  </r>
  <r>
    <x v="0"/>
  </r>
  <r>
    <x v="0"/>
  </r>
  <r>
    <x v="0"/>
  </r>
  <r>
    <x v="1"/>
  </r>
  <r>
    <x v="0"/>
  </r>
  <r>
    <x v="0"/>
  </r>
  <r>
    <x v="0"/>
  </r>
  <r>
    <x v="0"/>
  </r>
  <r>
    <x v="0"/>
  </r>
  <r>
    <x v="2"/>
  </r>
  <r>
    <x v="0"/>
  </r>
  <r>
    <x v="2"/>
  </r>
  <r>
    <x v="0"/>
  </r>
  <r>
    <x v="0"/>
  </r>
  <r>
    <x v="0"/>
  </r>
  <r>
    <x v="2"/>
  </r>
  <r>
    <x v="1"/>
  </r>
  <r>
    <x v="0"/>
  </r>
  <r>
    <x v="1"/>
  </r>
  <r>
    <x v="0"/>
  </r>
  <r>
    <x v="1"/>
  </r>
  <r>
    <x v="2"/>
  </r>
  <r>
    <x v="0"/>
  </r>
  <r>
    <x v="2"/>
  </r>
  <r>
    <x v="0"/>
  </r>
  <r>
    <x v="0"/>
  </r>
  <r>
    <x v="0"/>
  </r>
  <r>
    <x v="0"/>
  </r>
  <r>
    <x v="0"/>
  </r>
  <r>
    <x v="1"/>
  </r>
  <r>
    <x v="0"/>
  </r>
  <r>
    <x v="0"/>
  </r>
  <r>
    <x v="0"/>
  </r>
  <r>
    <x v="0"/>
  </r>
  <r>
    <x v="0"/>
  </r>
  <r>
    <x v="0"/>
  </r>
  <r>
    <x v="2"/>
  </r>
  <r>
    <x v="1"/>
  </r>
  <r>
    <x v="0"/>
  </r>
  <r>
    <x v="0"/>
  </r>
  <r>
    <x v="0"/>
  </r>
  <r>
    <x v="0"/>
  </r>
  <r>
    <x v="0"/>
  </r>
</pivotCacheRecords>
</file>

<file path=xl/pivotCache/pivotCacheRecords4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0"/>
  </r>
  <r>
    <x v="0"/>
  </r>
  <r>
    <x v="0"/>
  </r>
  <r>
    <x v="1"/>
  </r>
  <r>
    <x v="0"/>
  </r>
  <r>
    <x v="0"/>
  </r>
  <r>
    <x v="1"/>
  </r>
  <r>
    <x v="2"/>
  </r>
  <r>
    <x v="2"/>
  </r>
  <r>
    <x v="0"/>
  </r>
  <r>
    <x v="0"/>
  </r>
  <r>
    <x v="2"/>
  </r>
  <r>
    <x v="1"/>
  </r>
  <r>
    <x v="1"/>
  </r>
  <r>
    <x v="1"/>
  </r>
  <r>
    <x v="0"/>
  </r>
  <r>
    <x v="0"/>
  </r>
  <r>
    <x v="3"/>
  </r>
  <r>
    <x v="2"/>
  </r>
  <r>
    <x v="2"/>
  </r>
  <r>
    <x v="1"/>
  </r>
  <r>
    <x v="3"/>
  </r>
  <r>
    <x v="0"/>
  </r>
  <r>
    <x v="2"/>
  </r>
  <r>
    <x v="0"/>
  </r>
  <r>
    <x v="1"/>
  </r>
  <r>
    <x v="1"/>
  </r>
  <r>
    <x v="3"/>
  </r>
  <r>
    <x v="1"/>
  </r>
  <r>
    <x v="2"/>
  </r>
  <r>
    <x v="0"/>
  </r>
  <r>
    <x v="0"/>
  </r>
  <r>
    <x v="1"/>
  </r>
  <r>
    <x v="3"/>
  </r>
  <r>
    <x v="2"/>
  </r>
  <r>
    <x v="1"/>
  </r>
  <r>
    <x v="1"/>
  </r>
  <r>
    <x v="1"/>
  </r>
  <r>
    <x v="1"/>
  </r>
  <r>
    <x v="3"/>
  </r>
  <r>
    <x v="0"/>
  </r>
  <r>
    <x v="1"/>
  </r>
  <r>
    <x v="2"/>
  </r>
  <r>
    <x v="0"/>
  </r>
  <r>
    <x v="2"/>
  </r>
  <r>
    <x v="1"/>
  </r>
  <r>
    <x v="1"/>
  </r>
  <r>
    <x v="1"/>
  </r>
  <r>
    <x v="0"/>
  </r>
  <r>
    <x v="3"/>
  </r>
  <r>
    <x v="3"/>
  </r>
  <r>
    <x v="1"/>
  </r>
  <r>
    <x v="3"/>
  </r>
  <r>
    <x v="3"/>
  </r>
  <r>
    <x v="1"/>
  </r>
  <r>
    <x v="0"/>
  </r>
  <r>
    <x v="0"/>
  </r>
  <r>
    <x v="3"/>
  </r>
  <r>
    <x v="1"/>
  </r>
  <r>
    <x v="1"/>
  </r>
  <r>
    <x v="2"/>
  </r>
  <r>
    <x v="1"/>
  </r>
  <r>
    <x v="0"/>
  </r>
  <r>
    <x v="2"/>
  </r>
  <r>
    <x v="2"/>
  </r>
  <r>
    <x v="0"/>
  </r>
  <r>
    <x v="0"/>
  </r>
  <r>
    <x v="2"/>
  </r>
  <r>
    <x v="0"/>
  </r>
  <r>
    <x v="2"/>
  </r>
  <r>
    <x v="0"/>
  </r>
  <r>
    <x v="1"/>
  </r>
  <r>
    <x v="1"/>
  </r>
  <r>
    <x v="3"/>
  </r>
  <r>
    <x v="2"/>
  </r>
  <r>
    <x v="1"/>
  </r>
  <r>
    <x v="0"/>
  </r>
  <r>
    <x v="2"/>
  </r>
  <r>
    <x v="3"/>
  </r>
  <r>
    <x v="1"/>
  </r>
  <r>
    <x v="2"/>
  </r>
  <r>
    <x v="2"/>
  </r>
  <r>
    <x v="2"/>
  </r>
  <r>
    <x v="1"/>
  </r>
  <r>
    <x v="3"/>
  </r>
  <r>
    <x v="1"/>
  </r>
  <r>
    <x v="0"/>
  </r>
  <r>
    <x v="3"/>
  </r>
  <r>
    <x v="0"/>
  </r>
  <r>
    <x v="0"/>
  </r>
  <r>
    <x v="0"/>
  </r>
  <r>
    <x v="2"/>
  </r>
  <r>
    <x v="1"/>
  </r>
  <r>
    <x v="3"/>
  </r>
  <r>
    <x v="1"/>
  </r>
  <r>
    <x v="1"/>
  </r>
  <r>
    <x v="0"/>
  </r>
  <r>
    <x v="1"/>
  </r>
  <r>
    <x v="2"/>
  </r>
  <r>
    <x v="0"/>
  </r>
  <r>
    <x v="0"/>
  </r>
  <r>
    <x v="3"/>
  </r>
  <r>
    <x v="3"/>
  </r>
  <r>
    <x v="3"/>
  </r>
  <r>
    <x v="2"/>
  </r>
  <r>
    <x v="2"/>
  </r>
  <r>
    <x v="1"/>
  </r>
  <r>
    <x v="3"/>
  </r>
  <r>
    <x v="1"/>
  </r>
  <r>
    <x v="3"/>
  </r>
  <r>
    <x v="0"/>
  </r>
  <r>
    <x v="3"/>
  </r>
  <r>
    <x v="1"/>
  </r>
  <r>
    <x v="2"/>
  </r>
  <r>
    <x v="2"/>
  </r>
  <r>
    <x v="3"/>
  </r>
  <r>
    <x v="2"/>
  </r>
  <r>
    <x v="3"/>
  </r>
  <r>
    <x v="2"/>
  </r>
  <r>
    <x v="0"/>
  </r>
  <r>
    <x v="3"/>
  </r>
  <r>
    <x v="2"/>
  </r>
  <r>
    <x v="1"/>
  </r>
  <r>
    <x v="0"/>
  </r>
  <r>
    <x v="3"/>
  </r>
  <r>
    <x v="1"/>
  </r>
  <r>
    <x v="0"/>
  </r>
  <r>
    <x v="3"/>
  </r>
  <r>
    <x v="0"/>
  </r>
  <r>
    <x v="2"/>
  </r>
  <r>
    <x v="3"/>
  </r>
  <r>
    <x v="3"/>
  </r>
  <r>
    <x v="1"/>
  </r>
  <r>
    <x v="2"/>
  </r>
  <r>
    <x v="2"/>
  </r>
  <r>
    <x v="1"/>
  </r>
  <r>
    <x v="1"/>
  </r>
  <r>
    <x v="1"/>
  </r>
  <r>
    <x v="0"/>
  </r>
  <r>
    <x v="1"/>
  </r>
  <r>
    <x v="0"/>
  </r>
  <r>
    <x v="1"/>
  </r>
  <r>
    <x v="3"/>
  </r>
  <r>
    <x v="0"/>
  </r>
  <r>
    <x v="1"/>
  </r>
  <r>
    <x v="1"/>
  </r>
  <r>
    <x v="0"/>
  </r>
  <r>
    <x v="2"/>
  </r>
  <r>
    <x v="0"/>
  </r>
  <r>
    <x v="3"/>
  </r>
  <r>
    <x v="2"/>
  </r>
  <r>
    <x v="2"/>
  </r>
  <r>
    <x v="3"/>
  </r>
  <r>
    <x v="1"/>
  </r>
  <r>
    <x v="2"/>
  </r>
  <r>
    <x v="2"/>
  </r>
  <r>
    <x v="1"/>
  </r>
  <r>
    <x v="1"/>
  </r>
  <r>
    <x v="2"/>
  </r>
  <r>
    <x v="0"/>
  </r>
  <r>
    <x v="1"/>
  </r>
  <r>
    <x v="2"/>
  </r>
  <r>
    <x v="1"/>
  </r>
  <r>
    <x v="3"/>
  </r>
  <r>
    <x v="0"/>
  </r>
  <r>
    <x v="0"/>
  </r>
  <r>
    <x v="1"/>
  </r>
  <r>
    <x v="3"/>
  </r>
  <r>
    <x v="1"/>
  </r>
  <r>
    <x v="0"/>
  </r>
  <r>
    <x v="3"/>
  </r>
  <r>
    <x v="2"/>
  </r>
  <r>
    <x v="3"/>
  </r>
  <r>
    <x v="2"/>
  </r>
  <r>
    <x v="0"/>
  </r>
  <r>
    <x v="0"/>
  </r>
  <r>
    <x v="1"/>
  </r>
  <r>
    <x v="1"/>
  </r>
  <r>
    <x v="0"/>
  </r>
  <r>
    <x v="3"/>
  </r>
  <r>
    <x v="3"/>
  </r>
  <r>
    <x v="3"/>
  </r>
  <r>
    <x v="0"/>
  </r>
  <r>
    <x v="3"/>
  </r>
  <r>
    <x v="2"/>
  </r>
  <r>
    <x v="3"/>
  </r>
  <r>
    <x v="0"/>
  </r>
  <r>
    <x v="3"/>
  </r>
  <r>
    <x v="1"/>
  </r>
  <r>
    <x v="2"/>
  </r>
  <r>
    <x v="0"/>
  </r>
  <r>
    <x v="3"/>
  </r>
  <r>
    <x v="2"/>
  </r>
  <r>
    <x v="2"/>
  </r>
  <r>
    <x v="1"/>
  </r>
  <r>
    <x v="1"/>
  </r>
  <r>
    <x v="2"/>
  </r>
  <r>
    <x v="0"/>
  </r>
  <r>
    <x v="0"/>
  </r>
  <r>
    <x v="3"/>
  </r>
  <r>
    <x v="3"/>
  </r>
  <r>
    <x v="0"/>
  </r>
  <r>
    <x v="0"/>
  </r>
</pivotCacheRecords>
</file>

<file path=xl/pivotCache/pivotCacheRecords4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r>
  <r>
    <x v="0"/>
  </r>
  <r>
    <x v="0"/>
  </r>
  <r>
    <x v="0"/>
  </r>
  <r>
    <x v="0"/>
  </r>
  <r>
    <x v="0"/>
  </r>
  <r>
    <x v="0"/>
  </r>
  <r>
    <x v="0"/>
  </r>
  <r>
    <x v="1"/>
  </r>
  <r>
    <x v="1"/>
  </r>
  <r>
    <x v="0"/>
  </r>
  <r>
    <x v="0"/>
  </r>
  <r>
    <x v="1"/>
  </r>
  <r>
    <x v="0"/>
  </r>
  <r>
    <x v="0"/>
  </r>
  <r>
    <x v="0"/>
  </r>
  <r>
    <x v="0"/>
  </r>
  <r>
    <x v="0"/>
  </r>
  <r>
    <x v="0"/>
  </r>
  <r>
    <x v="0"/>
  </r>
  <r>
    <x v="0"/>
  </r>
  <r>
    <x v="0"/>
  </r>
  <r>
    <x v="0"/>
  </r>
  <r>
    <x v="1"/>
  </r>
  <r>
    <x v="0"/>
  </r>
  <r>
    <x v="0"/>
  </r>
  <r>
    <x v="1"/>
  </r>
  <r>
    <x v="0"/>
  </r>
  <r>
    <x v="0"/>
  </r>
  <r>
    <x v="1"/>
  </r>
  <r>
    <x v="0"/>
  </r>
  <r>
    <x v="0"/>
  </r>
  <r>
    <x v="0"/>
  </r>
  <r>
    <x v="0"/>
  </r>
  <r>
    <x v="0"/>
  </r>
  <r>
    <x v="0"/>
  </r>
  <r>
    <x v="0"/>
  </r>
  <r>
    <x v="0"/>
  </r>
  <r>
    <x v="0"/>
  </r>
  <r>
    <x v="0"/>
  </r>
  <r>
    <x v="1"/>
  </r>
  <r>
    <x v="1"/>
  </r>
  <r>
    <x v="0"/>
  </r>
  <r>
    <x v="1"/>
  </r>
  <r>
    <x v="0"/>
  </r>
  <r>
    <x v="1"/>
  </r>
  <r>
    <x v="0"/>
  </r>
  <r>
    <x v="0"/>
  </r>
  <r>
    <x v="0"/>
  </r>
  <r>
    <x v="0"/>
  </r>
  <r>
    <x v="0"/>
  </r>
  <r>
    <x v="0"/>
  </r>
  <r>
    <x v="0"/>
  </r>
  <r>
    <x v="0"/>
  </r>
  <r>
    <x v="0"/>
  </r>
  <r>
    <x v="0"/>
  </r>
  <r>
    <x v="0"/>
  </r>
  <r>
    <x v="0"/>
  </r>
  <r>
    <x v="1"/>
  </r>
  <r>
    <x v="0"/>
  </r>
  <r>
    <x v="0"/>
  </r>
  <r>
    <x v="0"/>
  </r>
  <r>
    <x v="0"/>
  </r>
  <r>
    <x v="1"/>
  </r>
  <r>
    <x v="0"/>
  </r>
  <r>
    <x v="0"/>
  </r>
  <r>
    <x v="0"/>
  </r>
  <r>
    <x v="0"/>
  </r>
  <r>
    <x v="0"/>
  </r>
  <r>
    <x v="0"/>
  </r>
  <r>
    <x v="0"/>
  </r>
  <r>
    <x v="0"/>
  </r>
  <r>
    <x v="0"/>
  </r>
  <r>
    <x v="0"/>
  </r>
  <r>
    <x v="1"/>
  </r>
  <r>
    <x v="0"/>
  </r>
  <r>
    <x v="1"/>
  </r>
  <r>
    <x v="0"/>
  </r>
  <r>
    <x v="1"/>
  </r>
  <r>
    <x v="0"/>
  </r>
  <r>
    <x v="1"/>
  </r>
  <r>
    <x v="0"/>
  </r>
  <r>
    <x v="1"/>
  </r>
  <r>
    <x v="0"/>
  </r>
  <r>
    <x v="1"/>
  </r>
  <r>
    <x v="0"/>
  </r>
  <r>
    <x v="0"/>
  </r>
  <r>
    <x v="1"/>
  </r>
  <r>
    <x v="0"/>
  </r>
  <r>
    <x v="0"/>
  </r>
  <r>
    <x v="1"/>
  </r>
  <r>
    <x v="1"/>
  </r>
  <r>
    <x v="1"/>
  </r>
  <r>
    <x v="0"/>
  </r>
  <r>
    <x v="0"/>
  </r>
  <r>
    <x v="0"/>
  </r>
  <r>
    <x v="1"/>
  </r>
  <r>
    <x v="0"/>
  </r>
  <r>
    <x v="0"/>
  </r>
  <r>
    <x v="1"/>
  </r>
  <r>
    <x v="1"/>
  </r>
  <r>
    <x v="1"/>
  </r>
  <r>
    <x v="0"/>
  </r>
  <r>
    <x v="0"/>
  </r>
  <r>
    <x v="1"/>
  </r>
  <r>
    <x v="1"/>
  </r>
  <r>
    <x v="0"/>
  </r>
  <r>
    <x v="0"/>
  </r>
  <r>
    <x v="0"/>
  </r>
  <r>
    <x v="1"/>
  </r>
  <r>
    <x v="0"/>
  </r>
  <r>
    <x v="0"/>
  </r>
  <r>
    <x v="1"/>
  </r>
  <r>
    <x v="0"/>
  </r>
  <r>
    <x v="1"/>
  </r>
  <r>
    <x v="0"/>
  </r>
  <r>
    <x v="0"/>
  </r>
  <r>
    <x v="1"/>
  </r>
  <r>
    <x v="0"/>
  </r>
  <r>
    <x v="0"/>
  </r>
  <r>
    <x v="1"/>
  </r>
  <r>
    <x v="1"/>
  </r>
  <r>
    <x v="1"/>
  </r>
  <r>
    <x v="0"/>
  </r>
  <r>
    <x v="1"/>
  </r>
  <r>
    <x v="0"/>
  </r>
  <r>
    <x v="1"/>
  </r>
  <r>
    <x v="1"/>
  </r>
  <r>
    <x v="0"/>
  </r>
  <r>
    <x v="0"/>
  </r>
  <r>
    <x v="0"/>
  </r>
  <r>
    <x v="0"/>
  </r>
  <r>
    <x v="0"/>
  </r>
  <r>
    <x v="1"/>
  </r>
  <r>
    <x v="0"/>
  </r>
  <r>
    <x v="0"/>
  </r>
  <r>
    <x v="0"/>
  </r>
  <r>
    <x v="0"/>
  </r>
  <r>
    <x v="0"/>
  </r>
  <r>
    <x v="1"/>
  </r>
  <r>
    <x v="1"/>
  </r>
  <r>
    <x v="0"/>
  </r>
  <r>
    <x v="0"/>
  </r>
  <r>
    <x v="0"/>
  </r>
  <r>
    <x v="0"/>
  </r>
  <r>
    <x v="0"/>
  </r>
  <r>
    <x v="0"/>
  </r>
  <r>
    <x v="0"/>
  </r>
  <r>
    <x v="0"/>
  </r>
  <r>
    <x v="1"/>
  </r>
  <r>
    <x v="0"/>
  </r>
  <r>
    <x v="1"/>
  </r>
  <r>
    <x v="1"/>
  </r>
  <r>
    <x v="0"/>
  </r>
  <r>
    <x v="1"/>
  </r>
  <r>
    <x v="0"/>
  </r>
  <r>
    <x v="1"/>
  </r>
  <r>
    <x v="1"/>
  </r>
  <r>
    <x v="1"/>
  </r>
  <r>
    <x v="0"/>
  </r>
  <r>
    <x v="0"/>
  </r>
  <r>
    <x v="1"/>
  </r>
  <r>
    <x v="0"/>
  </r>
  <r>
    <x v="1"/>
  </r>
  <r>
    <x v="0"/>
  </r>
  <r>
    <x v="1"/>
  </r>
  <r>
    <x v="1"/>
  </r>
  <r>
    <x v="1"/>
  </r>
  <r>
    <x v="1"/>
  </r>
  <r>
    <x v="0"/>
  </r>
  <r>
    <x v="1"/>
  </r>
  <r>
    <x v="0"/>
  </r>
  <r>
    <x v="0"/>
  </r>
  <r>
    <x v="0"/>
  </r>
  <r>
    <x v="0"/>
  </r>
  <r>
    <x v="0"/>
  </r>
  <r>
    <x v="0"/>
  </r>
  <r>
    <x v="0"/>
  </r>
  <r>
    <x v="0"/>
  </r>
  <r>
    <x v="0"/>
  </r>
  <r>
    <x v="0"/>
  </r>
  <r>
    <x v="0"/>
  </r>
  <r>
    <x v="0"/>
  </r>
  <r>
    <x v="0"/>
  </r>
  <r>
    <x v="0"/>
  </r>
  <r>
    <x v="1"/>
  </r>
  <r>
    <x v="0"/>
  </r>
  <r>
    <x v="0"/>
  </r>
  <r>
    <x v="0"/>
  </r>
  <r>
    <x v="0"/>
  </r>
  <r>
    <x v="0"/>
  </r>
  <r>
    <x v="1"/>
  </r>
  <r>
    <x v="0"/>
  </r>
  <r>
    <x v="0"/>
  </r>
  <r>
    <x v="0"/>
  </r>
  <r>
    <x v="0"/>
  </r>
  <r>
    <x v="1"/>
  </r>
  <r>
    <x v="1"/>
  </r>
  <r>
    <x v="0"/>
  </r>
  <r>
    <x v="0"/>
  </r>
  <r>
    <x v="0"/>
  </r>
  <r>
    <x v="1"/>
  </r>
  <r>
    <x v="0"/>
  </r>
  <r>
    <x v="0"/>
  </r>
</pivotCacheRecords>
</file>

<file path=xl/pivotCache/pivotCacheRecords4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n v="15634602"/>
    <s v="Hargrave"/>
    <n v="619"/>
    <x v="0"/>
    <x v="0"/>
    <n v="42"/>
    <n v="2"/>
    <n v="0"/>
    <x v="0"/>
    <n v="1"/>
    <x v="0"/>
    <n v="101348.88"/>
    <n v="1"/>
    <s v="Fair"/>
    <x v="0"/>
    <s v="Low-Balance"/>
    <s v="101,000 - 150,000"/>
  </r>
  <r>
    <x v="1"/>
    <n v="15647311"/>
    <s v="Hill"/>
    <n v="608"/>
    <x v="1"/>
    <x v="0"/>
    <n v="41"/>
    <n v="1"/>
    <n v="83807.86"/>
    <x v="0"/>
    <n v="0"/>
    <x v="0"/>
    <n v="112542.58"/>
    <n v="0"/>
    <s v="Fair"/>
    <x v="0"/>
    <s v="Mid-Balance"/>
    <s v="101,000 - 150,000"/>
  </r>
  <r>
    <x v="2"/>
    <n v="15619304"/>
    <s v="Onio"/>
    <n v="502"/>
    <x v="0"/>
    <x v="0"/>
    <n v="42"/>
    <n v="8"/>
    <n v="159660.79999999999"/>
    <x v="1"/>
    <n v="1"/>
    <x v="1"/>
    <n v="113931.57"/>
    <n v="1"/>
    <s v="Poor"/>
    <x v="0"/>
    <s v="High-Balance"/>
    <s v="101,000 - 150,000"/>
  </r>
  <r>
    <x v="3"/>
    <n v="15701354"/>
    <s v="Boni"/>
    <n v="699"/>
    <x v="0"/>
    <x v="0"/>
    <n v="39"/>
    <n v="1"/>
    <n v="0"/>
    <x v="2"/>
    <n v="0"/>
    <x v="1"/>
    <n v="93826.63"/>
    <n v="0"/>
    <s v="Fair"/>
    <x v="1"/>
    <s v="Low-Balance"/>
    <s v="51,000 - 100,000"/>
  </r>
  <r>
    <x v="4"/>
    <n v="15737888"/>
    <s v="Mitchell"/>
    <n v="850"/>
    <x v="1"/>
    <x v="0"/>
    <n v="43"/>
    <n v="2"/>
    <n v="125510.82"/>
    <x v="0"/>
    <n v="1"/>
    <x v="0"/>
    <n v="79084.100000000006"/>
    <n v="0"/>
    <s v="Good"/>
    <x v="0"/>
    <s v="Mid-Balance"/>
    <s v="51,000 - 100,000"/>
  </r>
  <r>
    <x v="5"/>
    <n v="15574012"/>
    <s v="Chu"/>
    <n v="645"/>
    <x v="1"/>
    <x v="1"/>
    <n v="44"/>
    <n v="8"/>
    <n v="113755.78"/>
    <x v="2"/>
    <n v="1"/>
    <x v="1"/>
    <n v="149756.71"/>
    <n v="1"/>
    <s v="Fair"/>
    <x v="0"/>
    <s v="Mid-Balance"/>
    <s v="101,000 - 150,000"/>
  </r>
  <r>
    <x v="6"/>
    <n v="15592531"/>
    <s v="Bartlett"/>
    <n v="822"/>
    <x v="0"/>
    <x v="1"/>
    <n v="50"/>
    <n v="7"/>
    <n v="0"/>
    <x v="2"/>
    <n v="1"/>
    <x v="0"/>
    <n v="10062.799999999999"/>
    <n v="0"/>
    <s v="Good"/>
    <x v="0"/>
    <s v="Low-Balance"/>
    <s v=" 0 - 50,000"/>
  </r>
  <r>
    <x v="7"/>
    <n v="15656148"/>
    <s v="Obinna"/>
    <n v="376"/>
    <x v="2"/>
    <x v="0"/>
    <n v="29"/>
    <n v="4"/>
    <n v="115046.74"/>
    <x v="3"/>
    <n v="1"/>
    <x v="1"/>
    <n v="119346.88"/>
    <n v="1"/>
    <s v="Poor"/>
    <x v="1"/>
    <s v="Mid-Balance"/>
    <s v="101,000 - 150,000"/>
  </r>
  <r>
    <x v="8"/>
    <n v="15792365"/>
    <s v="He"/>
    <n v="501"/>
    <x v="0"/>
    <x v="1"/>
    <n v="44"/>
    <n v="4"/>
    <n v="142051.07"/>
    <x v="2"/>
    <n v="0"/>
    <x v="0"/>
    <n v="74940.5"/>
    <n v="0"/>
    <s v="Poor"/>
    <x v="0"/>
    <s v="High-Balance"/>
    <s v="51,000 - 100,000"/>
  </r>
  <r>
    <x v="9"/>
    <n v="15592389"/>
    <s v="Xmissing"/>
    <n v="684"/>
    <x v="0"/>
    <x v="1"/>
    <n v="27"/>
    <n v="2"/>
    <n v="134603.88"/>
    <x v="0"/>
    <n v="1"/>
    <x v="0"/>
    <n v="71725.73"/>
    <n v="0"/>
    <s v="Fair"/>
    <x v="1"/>
    <s v="High-Balance"/>
    <s v="51,000 - 100,000"/>
  </r>
  <r>
    <x v="10"/>
    <n v="15767821"/>
    <s v="Bearce"/>
    <n v="528"/>
    <x v="0"/>
    <x v="1"/>
    <n v="31"/>
    <n v="6"/>
    <n v="102016.72"/>
    <x v="2"/>
    <n v="0"/>
    <x v="1"/>
    <n v="80181.119999999995"/>
    <n v="0"/>
    <s v="Fair"/>
    <x v="1"/>
    <s v="Mid-Balance"/>
    <s v="51,000 - 100,000"/>
  </r>
  <r>
    <x v="11"/>
    <n v="15737173"/>
    <s v="Andrews"/>
    <n v="497"/>
    <x v="1"/>
    <x v="1"/>
    <n v="24"/>
    <n v="3"/>
    <n v="0"/>
    <x v="2"/>
    <n v="1"/>
    <x v="1"/>
    <n v="76390.009999999995"/>
    <n v="0"/>
    <s v="Poor"/>
    <x v="1"/>
    <s v="Low-Balance"/>
    <s v="51,000 - 100,000"/>
  </r>
  <r>
    <x v="12"/>
    <n v="15632264"/>
    <s v="Kay"/>
    <n v="476"/>
    <x v="0"/>
    <x v="0"/>
    <n v="34"/>
    <n v="10"/>
    <n v="0"/>
    <x v="2"/>
    <n v="1"/>
    <x v="1"/>
    <n v="26260.98"/>
    <n v="0"/>
    <s v="Poor"/>
    <x v="1"/>
    <s v="Low-Balance"/>
    <s v=" 0 - 50,000"/>
  </r>
  <r>
    <x v="13"/>
    <n v="15691483"/>
    <s v="Chin"/>
    <n v="549"/>
    <x v="0"/>
    <x v="0"/>
    <n v="25"/>
    <n v="5"/>
    <n v="0"/>
    <x v="2"/>
    <n v="0"/>
    <x v="1"/>
    <n v="190857.79"/>
    <n v="0"/>
    <s v="Fair"/>
    <x v="1"/>
    <s v="Low-Balance"/>
    <s v="151,000 - 200,00"/>
  </r>
  <r>
    <x v="14"/>
    <n v="15600882"/>
    <s v="Scott"/>
    <n v="635"/>
    <x v="1"/>
    <x v="0"/>
    <n v="35"/>
    <n v="7"/>
    <n v="0"/>
    <x v="2"/>
    <n v="1"/>
    <x v="0"/>
    <n v="65951.649999999994"/>
    <n v="0"/>
    <s v="Fair"/>
    <x v="1"/>
    <s v="Low-Balance"/>
    <s v="51,000 - 100,000"/>
  </r>
  <r>
    <x v="15"/>
    <n v="15643966"/>
    <s v="Goforth"/>
    <n v="616"/>
    <x v="2"/>
    <x v="1"/>
    <n v="45"/>
    <n v="3"/>
    <n v="143129.41"/>
    <x v="2"/>
    <n v="0"/>
    <x v="0"/>
    <n v="64327.26"/>
    <n v="0"/>
    <s v="Fair"/>
    <x v="0"/>
    <s v="High-Balance"/>
    <s v="51,000 - 100,000"/>
  </r>
  <r>
    <x v="16"/>
    <n v="15737452"/>
    <s v="Romeo"/>
    <n v="653"/>
    <x v="2"/>
    <x v="1"/>
    <n v="58"/>
    <n v="1"/>
    <n v="132602.88"/>
    <x v="0"/>
    <n v="1"/>
    <x v="1"/>
    <n v="5097.67"/>
    <n v="1"/>
    <s v="Fair"/>
    <x v="0"/>
    <s v="High-Balance"/>
    <s v=" 0 - 50,000"/>
  </r>
  <r>
    <x v="17"/>
    <n v="15788218"/>
    <s v="Henderson"/>
    <n v="549"/>
    <x v="1"/>
    <x v="0"/>
    <n v="24"/>
    <n v="9"/>
    <n v="0"/>
    <x v="2"/>
    <n v="1"/>
    <x v="0"/>
    <n v="14406.41"/>
    <n v="0"/>
    <s v="Fair"/>
    <x v="1"/>
    <s v="Low-Balance"/>
    <s v=" 0 - 50,000"/>
  </r>
  <r>
    <x v="18"/>
    <n v="15661507"/>
    <s v="Muldrow"/>
    <n v="587"/>
    <x v="1"/>
    <x v="1"/>
    <n v="45"/>
    <n v="6"/>
    <n v="0"/>
    <x v="0"/>
    <n v="0"/>
    <x v="1"/>
    <n v="158684.81"/>
    <n v="0"/>
    <s v="Fair"/>
    <x v="0"/>
    <s v="Low-Balance"/>
    <s v="151,000 - 200,00"/>
  </r>
  <r>
    <x v="19"/>
    <n v="15568982"/>
    <s v="Hao"/>
    <n v="726"/>
    <x v="0"/>
    <x v="0"/>
    <n v="24"/>
    <n v="6"/>
    <n v="0"/>
    <x v="2"/>
    <n v="1"/>
    <x v="0"/>
    <n v="54724.03"/>
    <n v="0"/>
    <s v="Good"/>
    <x v="1"/>
    <s v="Low-Balance"/>
    <s v="51,000 - 100,000"/>
  </r>
  <r>
    <x v="20"/>
    <n v="15577657"/>
    <s v="McDonald"/>
    <n v="732"/>
    <x v="0"/>
    <x v="1"/>
    <n v="41"/>
    <n v="8"/>
    <n v="0"/>
    <x v="2"/>
    <n v="1"/>
    <x v="0"/>
    <n v="170886.17"/>
    <n v="0"/>
    <s v="Good"/>
    <x v="0"/>
    <s v="Low-Balance"/>
    <s v="151,000 - 200,00"/>
  </r>
  <r>
    <x v="21"/>
    <n v="15597945"/>
    <s v="Dellucci"/>
    <n v="636"/>
    <x v="1"/>
    <x v="0"/>
    <n v="32"/>
    <n v="8"/>
    <n v="0"/>
    <x v="2"/>
    <n v="1"/>
    <x v="1"/>
    <n v="63968.09"/>
    <n v="0"/>
    <s v="Fair"/>
    <x v="1"/>
    <s v="Low-Balance"/>
    <s v="51,000 - 100,000"/>
  </r>
  <r>
    <x v="22"/>
    <n v="15699309"/>
    <s v="Gerasimov"/>
    <n v="510"/>
    <x v="1"/>
    <x v="0"/>
    <n v="38"/>
    <n v="4"/>
    <n v="0"/>
    <x v="0"/>
    <n v="1"/>
    <x v="1"/>
    <n v="118913.53"/>
    <n v="1"/>
    <s v="Poor"/>
    <x v="1"/>
    <s v="Low-Balance"/>
    <s v="101,000 - 150,000"/>
  </r>
  <r>
    <x v="23"/>
    <n v="15725737"/>
    <s v="Mosman"/>
    <n v="669"/>
    <x v="0"/>
    <x v="1"/>
    <n v="46"/>
    <n v="3"/>
    <n v="0"/>
    <x v="2"/>
    <n v="0"/>
    <x v="0"/>
    <n v="8487.75"/>
    <n v="0"/>
    <s v="Fair"/>
    <x v="0"/>
    <s v="Low-Balance"/>
    <s v=" 0 - 50,000"/>
  </r>
  <r>
    <x v="24"/>
    <n v="15625047"/>
    <s v="Yen"/>
    <n v="846"/>
    <x v="0"/>
    <x v="0"/>
    <n v="38"/>
    <n v="5"/>
    <n v="0"/>
    <x v="0"/>
    <n v="1"/>
    <x v="0"/>
    <n v="187616.16"/>
    <n v="0"/>
    <s v="Good"/>
    <x v="1"/>
    <s v="Low-Balance"/>
    <s v="151,000 - 200,00"/>
  </r>
  <r>
    <x v="25"/>
    <n v="15738191"/>
    <s v="Maclean"/>
    <n v="577"/>
    <x v="0"/>
    <x v="1"/>
    <n v="25"/>
    <n v="3"/>
    <n v="0"/>
    <x v="2"/>
    <n v="0"/>
    <x v="0"/>
    <n v="124508.29"/>
    <n v="0"/>
    <s v="Fair"/>
    <x v="1"/>
    <s v="Low-Balance"/>
    <s v="101,000 - 150,000"/>
  </r>
  <r>
    <x v="26"/>
    <n v="15736816"/>
    <s v="Young"/>
    <n v="756"/>
    <x v="2"/>
    <x v="1"/>
    <n v="36"/>
    <n v="2"/>
    <n v="136815.64000000001"/>
    <x v="0"/>
    <n v="1"/>
    <x v="0"/>
    <n v="170041.95"/>
    <n v="0"/>
    <s v="Good"/>
    <x v="1"/>
    <s v="High-Balance"/>
    <s v="151,000 - 200,00"/>
  </r>
  <r>
    <x v="27"/>
    <n v="15700772"/>
    <s v="Nebechi"/>
    <n v="571"/>
    <x v="0"/>
    <x v="1"/>
    <n v="44"/>
    <n v="9"/>
    <n v="0"/>
    <x v="2"/>
    <n v="0"/>
    <x v="1"/>
    <n v="38433.35"/>
    <n v="0"/>
    <s v="Fair"/>
    <x v="0"/>
    <s v="Low-Balance"/>
    <s v=" 0 - 50,000"/>
  </r>
  <r>
    <x v="28"/>
    <n v="15728693"/>
    <s v="McWilliams"/>
    <n v="574"/>
    <x v="2"/>
    <x v="0"/>
    <n v="43"/>
    <n v="3"/>
    <n v="141349.43"/>
    <x v="0"/>
    <n v="1"/>
    <x v="0"/>
    <n v="100187.43"/>
    <n v="0"/>
    <s v="Fair"/>
    <x v="0"/>
    <s v="High-Balance"/>
    <s v="51,000 - 100,000"/>
  </r>
  <r>
    <x v="29"/>
    <n v="15656300"/>
    <s v="Lucciano"/>
    <n v="411"/>
    <x v="0"/>
    <x v="1"/>
    <n v="29"/>
    <n v="0"/>
    <n v="59697.17"/>
    <x v="2"/>
    <n v="1"/>
    <x v="0"/>
    <n v="53483.21"/>
    <n v="0"/>
    <s v="Poor"/>
    <x v="1"/>
    <s v="Low-Balance"/>
    <s v="51,000 - 100,000"/>
  </r>
  <r>
    <x v="30"/>
    <n v="15589475"/>
    <s v="Azikiwe"/>
    <n v="591"/>
    <x v="1"/>
    <x v="0"/>
    <n v="39"/>
    <n v="3"/>
    <n v="0"/>
    <x v="1"/>
    <n v="1"/>
    <x v="1"/>
    <n v="140469.38"/>
    <n v="1"/>
    <s v="Fair"/>
    <x v="1"/>
    <s v="Low-Balance"/>
    <s v="101,000 - 150,000"/>
  </r>
  <r>
    <x v="31"/>
    <n v="15706552"/>
    <s v="Odinakachukwu"/>
    <n v="533"/>
    <x v="0"/>
    <x v="1"/>
    <n v="36"/>
    <n v="7"/>
    <n v="85311.7"/>
    <x v="0"/>
    <n v="0"/>
    <x v="0"/>
    <n v="156731.91"/>
    <n v="0"/>
    <s v="Fair"/>
    <x v="1"/>
    <s v="Mid-Balance"/>
    <s v="151,000 - 200,00"/>
  </r>
  <r>
    <x v="32"/>
    <n v="15750181"/>
    <s v="Sanderson"/>
    <n v="553"/>
    <x v="2"/>
    <x v="1"/>
    <n v="41"/>
    <n v="9"/>
    <n v="110112.54"/>
    <x v="2"/>
    <n v="0"/>
    <x v="1"/>
    <n v="81898.81"/>
    <n v="0"/>
    <s v="Fair"/>
    <x v="0"/>
    <s v="Mid-Balance"/>
    <s v="51,000 - 100,000"/>
  </r>
  <r>
    <x v="33"/>
    <n v="15659428"/>
    <s v="Maggard"/>
    <n v="520"/>
    <x v="1"/>
    <x v="0"/>
    <n v="42"/>
    <n v="6"/>
    <n v="0"/>
    <x v="2"/>
    <n v="1"/>
    <x v="0"/>
    <n v="34410.550000000003"/>
    <n v="0"/>
    <s v="Poor"/>
    <x v="0"/>
    <s v="Low-Balance"/>
    <s v=" 0 - 50,000"/>
  </r>
  <r>
    <x v="34"/>
    <n v="15732963"/>
    <s v="Clements"/>
    <n v="722"/>
    <x v="1"/>
    <x v="0"/>
    <n v="29"/>
    <n v="9"/>
    <n v="0"/>
    <x v="2"/>
    <n v="1"/>
    <x v="0"/>
    <n v="142033.07"/>
    <n v="0"/>
    <s v="Good"/>
    <x v="1"/>
    <s v="Low-Balance"/>
    <s v="101,000 - 150,000"/>
  </r>
  <r>
    <x v="35"/>
    <n v="15794171"/>
    <s v="Lombardo"/>
    <n v="475"/>
    <x v="0"/>
    <x v="0"/>
    <n v="45"/>
    <n v="0"/>
    <n v="134264.04"/>
    <x v="0"/>
    <n v="1"/>
    <x v="1"/>
    <n v="27822.99"/>
    <n v="1"/>
    <s v="Poor"/>
    <x v="0"/>
    <s v="High-Balance"/>
    <s v=" 0 - 50,000"/>
  </r>
  <r>
    <x v="36"/>
    <n v="15788448"/>
    <s v="Watson"/>
    <n v="490"/>
    <x v="1"/>
    <x v="1"/>
    <n v="31"/>
    <n v="3"/>
    <n v="145260.23000000001"/>
    <x v="0"/>
    <n v="0"/>
    <x v="0"/>
    <n v="114066.77"/>
    <n v="0"/>
    <s v="Poor"/>
    <x v="1"/>
    <s v="High-Balance"/>
    <s v="101,000 - 150,000"/>
  </r>
  <r>
    <x v="37"/>
    <n v="15729599"/>
    <s v="Lorenzo"/>
    <n v="804"/>
    <x v="1"/>
    <x v="1"/>
    <n v="33"/>
    <n v="7"/>
    <n v="76548.600000000006"/>
    <x v="0"/>
    <n v="0"/>
    <x v="0"/>
    <n v="98453.45"/>
    <n v="0"/>
    <s v="Good"/>
    <x v="1"/>
    <s v="Mid-Balance"/>
    <s v="51,000 - 100,000"/>
  </r>
  <r>
    <x v="38"/>
    <n v="15717426"/>
    <s v="Armstrong"/>
    <n v="850"/>
    <x v="0"/>
    <x v="1"/>
    <n v="36"/>
    <n v="7"/>
    <n v="0"/>
    <x v="0"/>
    <n v="1"/>
    <x v="0"/>
    <n v="40812.9"/>
    <n v="0"/>
    <s v="Good"/>
    <x v="1"/>
    <s v="Low-Balance"/>
    <s v=" 0 - 50,000"/>
  </r>
  <r>
    <x v="39"/>
    <n v="15585768"/>
    <s v="Cameron"/>
    <n v="582"/>
    <x v="2"/>
    <x v="1"/>
    <n v="41"/>
    <n v="6"/>
    <n v="70349.48"/>
    <x v="2"/>
    <n v="0"/>
    <x v="0"/>
    <n v="178074.04"/>
    <n v="0"/>
    <s v="Fair"/>
    <x v="0"/>
    <s v="Low-Balance"/>
    <s v="151,000 - 200,00"/>
  </r>
  <r>
    <x v="40"/>
    <n v="15619360"/>
    <s v="Hsiao"/>
    <n v="472"/>
    <x v="1"/>
    <x v="1"/>
    <n v="40"/>
    <n v="4"/>
    <n v="0"/>
    <x v="0"/>
    <n v="1"/>
    <x v="1"/>
    <n v="70154.22"/>
    <n v="0"/>
    <s v="Poor"/>
    <x v="0"/>
    <s v="Low-Balance"/>
    <s v="51,000 - 100,000"/>
  </r>
  <r>
    <x v="41"/>
    <n v="15738148"/>
    <s v="Clarke"/>
    <n v="465"/>
    <x v="0"/>
    <x v="0"/>
    <n v="51"/>
    <n v="8"/>
    <n v="122522.32"/>
    <x v="0"/>
    <n v="0"/>
    <x v="1"/>
    <n v="181297.65"/>
    <n v="1"/>
    <s v="Poor"/>
    <x v="0"/>
    <s v="Mid-Balance"/>
    <s v="151,000 - 200,00"/>
  </r>
  <r>
    <x v="42"/>
    <n v="15687946"/>
    <s v="Osborne"/>
    <n v="556"/>
    <x v="0"/>
    <x v="0"/>
    <n v="61"/>
    <n v="2"/>
    <n v="117419.35"/>
    <x v="0"/>
    <n v="1"/>
    <x v="0"/>
    <n v="94153.83"/>
    <n v="0"/>
    <s v="Fair"/>
    <x v="2"/>
    <s v="Mid-Balance"/>
    <s v="51,000 - 100,000"/>
  </r>
  <r>
    <x v="43"/>
    <n v="15755196"/>
    <s v="Lavine"/>
    <n v="834"/>
    <x v="0"/>
    <x v="0"/>
    <n v="49"/>
    <n v="2"/>
    <n v="131394.56"/>
    <x v="0"/>
    <n v="0"/>
    <x v="1"/>
    <n v="194365.76"/>
    <n v="1"/>
    <s v="Good"/>
    <x v="0"/>
    <s v="High-Balance"/>
    <s v="151,000 - 200,00"/>
  </r>
  <r>
    <x v="44"/>
    <n v="15684171"/>
    <s v="Bianchi"/>
    <n v="660"/>
    <x v="1"/>
    <x v="0"/>
    <n v="61"/>
    <n v="5"/>
    <n v="155931.10999999999"/>
    <x v="0"/>
    <n v="1"/>
    <x v="0"/>
    <n v="158338.39000000001"/>
    <n v="0"/>
    <s v="Fair"/>
    <x v="2"/>
    <s v="High-Balance"/>
    <s v="151,000 - 200,00"/>
  </r>
  <r>
    <x v="45"/>
    <n v="15754849"/>
    <s v="Tyler"/>
    <n v="776"/>
    <x v="2"/>
    <x v="0"/>
    <n v="32"/>
    <n v="4"/>
    <n v="109421.13"/>
    <x v="2"/>
    <n v="1"/>
    <x v="0"/>
    <n v="126517.46"/>
    <n v="0"/>
    <s v="Good"/>
    <x v="1"/>
    <s v="Mid-Balance"/>
    <s v="101,000 - 150,000"/>
  </r>
  <r>
    <x v="46"/>
    <n v="15602280"/>
    <s v="Martin"/>
    <n v="829"/>
    <x v="2"/>
    <x v="0"/>
    <n v="27"/>
    <n v="9"/>
    <n v="112045.67"/>
    <x v="0"/>
    <n v="1"/>
    <x v="0"/>
    <n v="119708.21"/>
    <n v="1"/>
    <s v="Good"/>
    <x v="1"/>
    <s v="Mid-Balance"/>
    <s v="101,000 - 150,000"/>
  </r>
  <r>
    <x v="47"/>
    <n v="15771573"/>
    <s v="Okagbue"/>
    <n v="637"/>
    <x v="2"/>
    <x v="0"/>
    <n v="39"/>
    <n v="9"/>
    <n v="137843.79999999999"/>
    <x v="0"/>
    <n v="1"/>
    <x v="0"/>
    <n v="117622.8"/>
    <n v="1"/>
    <s v="Fair"/>
    <x v="1"/>
    <s v="High-Balance"/>
    <s v="101,000 - 150,000"/>
  </r>
  <r>
    <x v="48"/>
    <n v="15766205"/>
    <s v="Yin"/>
    <n v="550"/>
    <x v="2"/>
    <x v="1"/>
    <n v="38"/>
    <n v="2"/>
    <n v="103391.38"/>
    <x v="0"/>
    <n v="0"/>
    <x v="0"/>
    <n v="90878.13"/>
    <n v="0"/>
    <s v="Fair"/>
    <x v="1"/>
    <s v="Mid-Balance"/>
    <s v="51,000 - 100,000"/>
  </r>
  <r>
    <x v="49"/>
    <n v="15771873"/>
    <s v="Buccho"/>
    <n v="776"/>
    <x v="2"/>
    <x v="0"/>
    <n v="37"/>
    <n v="2"/>
    <n v="103769.22"/>
    <x v="2"/>
    <n v="1"/>
    <x v="1"/>
    <n v="194099.12"/>
    <n v="0"/>
    <s v="Good"/>
    <x v="1"/>
    <s v="Mid-Balance"/>
    <s v="151,000 - 200,00"/>
  </r>
  <r>
    <x v="50"/>
    <n v="15616550"/>
    <s v="Chidiebele"/>
    <n v="698"/>
    <x v="2"/>
    <x v="1"/>
    <n v="44"/>
    <n v="10"/>
    <n v="116363.37"/>
    <x v="2"/>
    <n v="1"/>
    <x v="1"/>
    <n v="198059.16"/>
    <n v="0"/>
    <s v="Fair"/>
    <x v="0"/>
    <s v="Mid-Balance"/>
    <s v="151,000 - 200,00"/>
  </r>
  <r>
    <x v="51"/>
    <n v="15768193"/>
    <s v="Trevisani"/>
    <n v="585"/>
    <x v="2"/>
    <x v="1"/>
    <n v="36"/>
    <n v="5"/>
    <n v="146050.97"/>
    <x v="2"/>
    <n v="0"/>
    <x v="1"/>
    <n v="86424.57"/>
    <n v="0"/>
    <s v="Fair"/>
    <x v="1"/>
    <s v="High-Balance"/>
    <s v="51,000 - 100,000"/>
  </r>
  <r>
    <x v="52"/>
    <n v="15683553"/>
    <s v="O'Brien"/>
    <n v="788"/>
    <x v="0"/>
    <x v="0"/>
    <n v="33"/>
    <n v="5"/>
    <n v="0"/>
    <x v="2"/>
    <n v="0"/>
    <x v="1"/>
    <n v="116978.19"/>
    <n v="0"/>
    <s v="Good"/>
    <x v="1"/>
    <s v="Low-Balance"/>
    <s v="101,000 - 150,000"/>
  </r>
  <r>
    <x v="53"/>
    <n v="15702298"/>
    <s v="Parkhill"/>
    <n v="655"/>
    <x v="2"/>
    <x v="1"/>
    <n v="41"/>
    <n v="8"/>
    <n v="125561.97"/>
    <x v="0"/>
    <n v="0"/>
    <x v="1"/>
    <n v="164040.94"/>
    <n v="1"/>
    <s v="Fair"/>
    <x v="0"/>
    <s v="Mid-Balance"/>
    <s v="151,000 - 200,00"/>
  </r>
  <r>
    <x v="54"/>
    <n v="15569590"/>
    <s v="Yoo"/>
    <n v="601"/>
    <x v="2"/>
    <x v="1"/>
    <n v="42"/>
    <n v="1"/>
    <n v="98495.72"/>
    <x v="0"/>
    <n v="1"/>
    <x v="1"/>
    <n v="40014.76"/>
    <n v="1"/>
    <s v="Fair"/>
    <x v="0"/>
    <s v="Mid-Balance"/>
    <s v=" 0 - 50,000"/>
  </r>
  <r>
    <x v="55"/>
    <n v="15760861"/>
    <s v="Phillipps"/>
    <n v="619"/>
    <x v="0"/>
    <x v="1"/>
    <n v="43"/>
    <n v="1"/>
    <n v="125211.92"/>
    <x v="0"/>
    <n v="1"/>
    <x v="0"/>
    <n v="113410.49"/>
    <n v="0"/>
    <s v="Fair"/>
    <x v="0"/>
    <s v="Mid-Balance"/>
    <s v="101,000 - 150,000"/>
  </r>
  <r>
    <x v="56"/>
    <n v="15630053"/>
    <s v="Tsao"/>
    <n v="656"/>
    <x v="0"/>
    <x v="1"/>
    <n v="45"/>
    <n v="5"/>
    <n v="127864.4"/>
    <x v="0"/>
    <n v="1"/>
    <x v="1"/>
    <n v="87107.57"/>
    <n v="0"/>
    <s v="Fair"/>
    <x v="0"/>
    <s v="High-Balance"/>
    <s v="51,000 - 100,000"/>
  </r>
  <r>
    <x v="57"/>
    <n v="15647091"/>
    <s v="Endrizzi"/>
    <n v="725"/>
    <x v="2"/>
    <x v="1"/>
    <n v="19"/>
    <n v="0"/>
    <n v="75888.2"/>
    <x v="0"/>
    <n v="0"/>
    <x v="1"/>
    <n v="45613.75"/>
    <n v="0"/>
    <s v="Good"/>
    <x v="1"/>
    <s v="Low-Balance"/>
    <s v=" 0 - 50,000"/>
  </r>
  <r>
    <x v="58"/>
    <n v="15623944"/>
    <s v="T'ien"/>
    <n v="511"/>
    <x v="1"/>
    <x v="0"/>
    <n v="66"/>
    <n v="4"/>
    <n v="0"/>
    <x v="0"/>
    <n v="1"/>
    <x v="1"/>
    <n v="1643.11"/>
    <n v="1"/>
    <s v="Poor"/>
    <x v="2"/>
    <s v="Low-Balance"/>
    <s v=" 0 - 50,000"/>
  </r>
  <r>
    <x v="59"/>
    <n v="15804771"/>
    <s v="Velazquez"/>
    <n v="614"/>
    <x v="0"/>
    <x v="1"/>
    <n v="51"/>
    <n v="4"/>
    <n v="40685.919999999998"/>
    <x v="0"/>
    <n v="1"/>
    <x v="0"/>
    <n v="46775.28"/>
    <n v="0"/>
    <s v="Fair"/>
    <x v="0"/>
    <s v="Low-Balance"/>
    <s v=" 0 - 50,000"/>
  </r>
  <r>
    <x v="60"/>
    <n v="15651280"/>
    <s v="Hunter"/>
    <n v="742"/>
    <x v="2"/>
    <x v="1"/>
    <n v="35"/>
    <n v="5"/>
    <n v="136857"/>
    <x v="0"/>
    <n v="0"/>
    <x v="1"/>
    <n v="84509.57"/>
    <n v="0"/>
    <s v="Good"/>
    <x v="1"/>
    <s v="High-Balance"/>
    <s v="51,000 - 100,000"/>
  </r>
  <r>
    <x v="61"/>
    <n v="15773469"/>
    <s v="Clark"/>
    <n v="687"/>
    <x v="2"/>
    <x v="0"/>
    <n v="27"/>
    <n v="9"/>
    <n v="152328.88"/>
    <x v="2"/>
    <n v="0"/>
    <x v="1"/>
    <n v="126494.82"/>
    <n v="0"/>
    <s v="Fair"/>
    <x v="1"/>
    <s v="High-Balance"/>
    <s v="101,000 - 150,000"/>
  </r>
  <r>
    <x v="62"/>
    <n v="15702014"/>
    <s v="Jeffrey"/>
    <n v="555"/>
    <x v="1"/>
    <x v="1"/>
    <n v="33"/>
    <n v="1"/>
    <n v="56084.69"/>
    <x v="2"/>
    <n v="0"/>
    <x v="1"/>
    <n v="178798.13"/>
    <n v="0"/>
    <s v="Fair"/>
    <x v="1"/>
    <s v="Low-Balance"/>
    <s v="151,000 - 200,00"/>
  </r>
  <r>
    <x v="63"/>
    <n v="15751208"/>
    <s v="Pirozzi"/>
    <n v="684"/>
    <x v="1"/>
    <x v="1"/>
    <n v="56"/>
    <n v="8"/>
    <n v="78707.16"/>
    <x v="0"/>
    <n v="1"/>
    <x v="0"/>
    <n v="99398.36"/>
    <n v="0"/>
    <s v="Fair"/>
    <x v="0"/>
    <s v="Mid-Balance"/>
    <s v="51,000 - 100,000"/>
  </r>
  <r>
    <x v="64"/>
    <n v="15592461"/>
    <s v="Jackson"/>
    <n v="603"/>
    <x v="2"/>
    <x v="1"/>
    <n v="26"/>
    <n v="4"/>
    <n v="109166.37"/>
    <x v="0"/>
    <n v="1"/>
    <x v="0"/>
    <n v="92840.67"/>
    <n v="0"/>
    <s v="Fair"/>
    <x v="1"/>
    <s v="Mid-Balance"/>
    <s v="51,000 - 100,000"/>
  </r>
  <r>
    <x v="65"/>
    <n v="15789484"/>
    <s v="Hammond"/>
    <n v="751"/>
    <x v="2"/>
    <x v="0"/>
    <n v="36"/>
    <n v="6"/>
    <n v="169831.46"/>
    <x v="2"/>
    <n v="1"/>
    <x v="0"/>
    <n v="27758.36"/>
    <n v="0"/>
    <s v="Good"/>
    <x v="1"/>
    <s v="High-Balance"/>
    <s v=" 0 - 50,000"/>
  </r>
  <r>
    <x v="66"/>
    <n v="15696061"/>
    <s v="Brownless"/>
    <n v="581"/>
    <x v="2"/>
    <x v="0"/>
    <n v="34"/>
    <n v="1"/>
    <n v="101633.04"/>
    <x v="0"/>
    <n v="1"/>
    <x v="1"/>
    <n v="110431.51"/>
    <n v="0"/>
    <s v="Fair"/>
    <x v="1"/>
    <s v="Mid-Balance"/>
    <s v="101,000 - 150,000"/>
  </r>
  <r>
    <x v="67"/>
    <n v="15641582"/>
    <s v="Chibugo"/>
    <n v="735"/>
    <x v="2"/>
    <x v="1"/>
    <n v="43"/>
    <n v="10"/>
    <n v="123180.01"/>
    <x v="2"/>
    <n v="1"/>
    <x v="0"/>
    <n v="196673.28"/>
    <n v="0"/>
    <s v="Good"/>
    <x v="0"/>
    <s v="Mid-Balance"/>
    <s v="151,000 - 200,00"/>
  </r>
  <r>
    <x v="68"/>
    <n v="15638424"/>
    <s v="Glauert"/>
    <n v="661"/>
    <x v="2"/>
    <x v="0"/>
    <n v="35"/>
    <n v="5"/>
    <n v="150725.53"/>
    <x v="2"/>
    <n v="0"/>
    <x v="0"/>
    <n v="113656.85"/>
    <n v="0"/>
    <s v="Fair"/>
    <x v="1"/>
    <s v="High-Balance"/>
    <s v="101,000 - 150,000"/>
  </r>
  <r>
    <x v="69"/>
    <n v="15755648"/>
    <s v="Pisano"/>
    <n v="675"/>
    <x v="0"/>
    <x v="0"/>
    <n v="21"/>
    <n v="8"/>
    <n v="98373.26"/>
    <x v="0"/>
    <n v="1"/>
    <x v="1"/>
    <n v="18203"/>
    <n v="0"/>
    <s v="Fair"/>
    <x v="1"/>
    <s v="Mid-Balance"/>
    <s v=" 0 - 50,000"/>
  </r>
  <r>
    <x v="70"/>
    <n v="15703793"/>
    <s v="Konovalova"/>
    <n v="738"/>
    <x v="2"/>
    <x v="1"/>
    <n v="58"/>
    <n v="2"/>
    <n v="133745.44"/>
    <x v="3"/>
    <n v="1"/>
    <x v="1"/>
    <n v="28373.86"/>
    <n v="1"/>
    <s v="Good"/>
    <x v="0"/>
    <s v="High-Balance"/>
    <s v=" 0 - 50,000"/>
  </r>
  <r>
    <x v="71"/>
    <n v="15620344"/>
    <s v="McKee"/>
    <n v="813"/>
    <x v="0"/>
    <x v="1"/>
    <n v="29"/>
    <n v="6"/>
    <n v="0"/>
    <x v="0"/>
    <n v="1"/>
    <x v="1"/>
    <n v="33953.870000000003"/>
    <n v="0"/>
    <s v="Good"/>
    <x v="1"/>
    <s v="Low-Balance"/>
    <s v=" 0 - 50,000"/>
  </r>
  <r>
    <x v="72"/>
    <n v="15812518"/>
    <s v="Palermo"/>
    <n v="657"/>
    <x v="1"/>
    <x v="0"/>
    <n v="37"/>
    <n v="0"/>
    <n v="163607.18"/>
    <x v="0"/>
    <n v="0"/>
    <x v="0"/>
    <n v="44203.55"/>
    <n v="0"/>
    <s v="Fair"/>
    <x v="1"/>
    <s v="High-Balance"/>
    <s v=" 0 - 50,000"/>
  </r>
  <r>
    <x v="73"/>
    <n v="15779052"/>
    <s v="Ballard"/>
    <n v="604"/>
    <x v="2"/>
    <x v="0"/>
    <n v="25"/>
    <n v="5"/>
    <n v="157780.84"/>
    <x v="2"/>
    <n v="1"/>
    <x v="0"/>
    <n v="58426.81"/>
    <n v="0"/>
    <s v="Fair"/>
    <x v="1"/>
    <s v="High-Balance"/>
    <s v="51,000 - 100,000"/>
  </r>
  <r>
    <x v="74"/>
    <n v="15770811"/>
    <s v="Wallace"/>
    <n v="519"/>
    <x v="0"/>
    <x v="1"/>
    <n v="36"/>
    <n v="9"/>
    <n v="0"/>
    <x v="2"/>
    <n v="0"/>
    <x v="0"/>
    <n v="145562.4"/>
    <n v="0"/>
    <s v="Poor"/>
    <x v="1"/>
    <s v="Low-Balance"/>
    <s v="101,000 - 150,000"/>
  </r>
  <r>
    <x v="75"/>
    <n v="15780961"/>
    <s v="Cavenagh"/>
    <n v="735"/>
    <x v="0"/>
    <x v="0"/>
    <n v="21"/>
    <n v="1"/>
    <n v="178718.19"/>
    <x v="2"/>
    <n v="1"/>
    <x v="1"/>
    <n v="22388"/>
    <n v="0"/>
    <s v="Good"/>
    <x v="1"/>
    <s v="High-Balance"/>
    <s v=" 0 - 50,000"/>
  </r>
  <r>
    <x v="76"/>
    <n v="15614049"/>
    <s v="Hu"/>
    <n v="664"/>
    <x v="0"/>
    <x v="1"/>
    <n v="55"/>
    <n v="8"/>
    <n v="0"/>
    <x v="2"/>
    <n v="1"/>
    <x v="0"/>
    <n v="139161.64000000001"/>
    <n v="0"/>
    <s v="Fair"/>
    <x v="0"/>
    <s v="Low-Balance"/>
    <s v="101,000 - 150,000"/>
  </r>
  <r>
    <x v="77"/>
    <n v="15662085"/>
    <s v="Read"/>
    <n v="678"/>
    <x v="0"/>
    <x v="0"/>
    <n v="32"/>
    <n v="9"/>
    <n v="0"/>
    <x v="0"/>
    <n v="1"/>
    <x v="0"/>
    <n v="148210.64000000001"/>
    <n v="0"/>
    <s v="Fair"/>
    <x v="1"/>
    <s v="Low-Balance"/>
    <s v="101,000 - 150,000"/>
  </r>
  <r>
    <x v="78"/>
    <n v="15575185"/>
    <s v="Bushell"/>
    <n v="757"/>
    <x v="1"/>
    <x v="1"/>
    <n v="33"/>
    <n v="5"/>
    <n v="77253.22"/>
    <x v="0"/>
    <n v="0"/>
    <x v="0"/>
    <n v="194239.63"/>
    <n v="0"/>
    <s v="Good"/>
    <x v="1"/>
    <s v="Mid-Balance"/>
    <s v="151,000 - 200,00"/>
  </r>
  <r>
    <x v="79"/>
    <n v="15803136"/>
    <s v="Postle"/>
    <n v="416"/>
    <x v="2"/>
    <x v="0"/>
    <n v="41"/>
    <n v="10"/>
    <n v="122189.66"/>
    <x v="2"/>
    <n v="1"/>
    <x v="1"/>
    <n v="98301.61"/>
    <n v="0"/>
    <s v="Poor"/>
    <x v="0"/>
    <s v="Mid-Balance"/>
    <s v="51,000 - 100,000"/>
  </r>
  <r>
    <x v="80"/>
    <n v="15706021"/>
    <s v="Buley"/>
    <n v="665"/>
    <x v="0"/>
    <x v="0"/>
    <n v="34"/>
    <n v="1"/>
    <n v="96645.54"/>
    <x v="2"/>
    <n v="0"/>
    <x v="1"/>
    <n v="171413.66"/>
    <n v="0"/>
    <s v="Fair"/>
    <x v="1"/>
    <s v="Mid-Balance"/>
    <s v="151,000 - 200,00"/>
  </r>
  <r>
    <x v="81"/>
    <n v="15663706"/>
    <s v="Leonard"/>
    <n v="777"/>
    <x v="0"/>
    <x v="0"/>
    <n v="32"/>
    <n v="2"/>
    <n v="0"/>
    <x v="0"/>
    <n v="1"/>
    <x v="1"/>
    <n v="136458.19"/>
    <n v="1"/>
    <s v="Good"/>
    <x v="1"/>
    <s v="Low-Balance"/>
    <s v="101,000 - 150,000"/>
  </r>
  <r>
    <x v="82"/>
    <n v="15641732"/>
    <s v="Mills"/>
    <n v="543"/>
    <x v="0"/>
    <x v="0"/>
    <n v="36"/>
    <n v="3"/>
    <n v="0"/>
    <x v="2"/>
    <n v="0"/>
    <x v="1"/>
    <n v="26019.59"/>
    <n v="0"/>
    <s v="Fair"/>
    <x v="1"/>
    <s v="Low-Balance"/>
    <s v=" 0 - 50,000"/>
  </r>
  <r>
    <x v="83"/>
    <n v="15701164"/>
    <s v="Onyeorulu"/>
    <n v="506"/>
    <x v="0"/>
    <x v="0"/>
    <n v="34"/>
    <n v="4"/>
    <n v="90307.62"/>
    <x v="0"/>
    <n v="1"/>
    <x v="0"/>
    <n v="159235.29"/>
    <n v="0"/>
    <s v="Poor"/>
    <x v="1"/>
    <s v="Mid-Balance"/>
    <s v="151,000 - 200,00"/>
  </r>
  <r>
    <x v="84"/>
    <n v="15738751"/>
    <s v="Beit"/>
    <n v="493"/>
    <x v="0"/>
    <x v="0"/>
    <n v="46"/>
    <n v="4"/>
    <n v="0"/>
    <x v="2"/>
    <n v="1"/>
    <x v="1"/>
    <n v="1907.66"/>
    <n v="0"/>
    <s v="Poor"/>
    <x v="0"/>
    <s v="Low-Balance"/>
    <s v=" 0 - 50,000"/>
  </r>
  <r>
    <x v="85"/>
    <n v="15805254"/>
    <s v="Ndukaku"/>
    <n v="652"/>
    <x v="1"/>
    <x v="0"/>
    <n v="75"/>
    <n v="10"/>
    <n v="0"/>
    <x v="2"/>
    <n v="1"/>
    <x v="0"/>
    <n v="114675.75"/>
    <n v="0"/>
    <s v="Fair"/>
    <x v="2"/>
    <s v="Low-Balance"/>
    <s v="101,000 - 150,000"/>
  </r>
  <r>
    <x v="86"/>
    <n v="15762418"/>
    <s v="Gant"/>
    <n v="750"/>
    <x v="1"/>
    <x v="1"/>
    <n v="22"/>
    <n v="3"/>
    <n v="121681.82"/>
    <x v="0"/>
    <n v="1"/>
    <x v="1"/>
    <n v="128643.35"/>
    <n v="1"/>
    <s v="Good"/>
    <x v="1"/>
    <s v="Mid-Balance"/>
    <s v="101,000 - 150,000"/>
  </r>
  <r>
    <x v="87"/>
    <n v="15625759"/>
    <s v="Rowley"/>
    <n v="729"/>
    <x v="0"/>
    <x v="1"/>
    <n v="30"/>
    <n v="9"/>
    <n v="0"/>
    <x v="2"/>
    <n v="1"/>
    <x v="1"/>
    <n v="151869.35"/>
    <n v="0"/>
    <s v="Good"/>
    <x v="1"/>
    <s v="Low-Balance"/>
    <s v="151,000 - 200,00"/>
  </r>
  <r>
    <x v="88"/>
    <n v="15622897"/>
    <s v="Sharpe"/>
    <n v="646"/>
    <x v="0"/>
    <x v="0"/>
    <n v="46"/>
    <n v="4"/>
    <n v="0"/>
    <x v="1"/>
    <n v="1"/>
    <x v="1"/>
    <n v="93251.42"/>
    <n v="1"/>
    <s v="Fair"/>
    <x v="0"/>
    <s v="Low-Balance"/>
    <s v="51,000 - 100,000"/>
  </r>
  <r>
    <x v="89"/>
    <n v="15767954"/>
    <s v="Osborne"/>
    <n v="635"/>
    <x v="2"/>
    <x v="0"/>
    <n v="28"/>
    <n v="3"/>
    <n v="81623.67"/>
    <x v="2"/>
    <n v="1"/>
    <x v="0"/>
    <n v="156791.35999999999"/>
    <n v="0"/>
    <s v="Fair"/>
    <x v="1"/>
    <s v="Mid-Balance"/>
    <s v="151,000 - 200,00"/>
  </r>
  <r>
    <x v="90"/>
    <n v="15757535"/>
    <s v="Heap"/>
    <n v="647"/>
    <x v="1"/>
    <x v="0"/>
    <n v="44"/>
    <n v="5"/>
    <n v="0"/>
    <x v="1"/>
    <n v="1"/>
    <x v="0"/>
    <n v="174205.22"/>
    <n v="1"/>
    <s v="Fair"/>
    <x v="0"/>
    <s v="Low-Balance"/>
    <s v="151,000 - 200,00"/>
  </r>
  <r>
    <x v="91"/>
    <n v="15731511"/>
    <s v="Ritchie"/>
    <n v="808"/>
    <x v="0"/>
    <x v="1"/>
    <n v="45"/>
    <n v="7"/>
    <n v="118626.55"/>
    <x v="2"/>
    <n v="1"/>
    <x v="1"/>
    <n v="147132.46"/>
    <n v="0"/>
    <s v="Good"/>
    <x v="0"/>
    <s v="Mid-Balance"/>
    <s v="101,000 - 150,000"/>
  </r>
  <r>
    <x v="92"/>
    <n v="15809248"/>
    <s v="Cole"/>
    <n v="524"/>
    <x v="0"/>
    <x v="0"/>
    <n v="36"/>
    <n v="10"/>
    <n v="0"/>
    <x v="2"/>
    <n v="1"/>
    <x v="1"/>
    <n v="109614.57"/>
    <n v="0"/>
    <s v="Fair"/>
    <x v="1"/>
    <s v="Low-Balance"/>
    <s v="101,000 - 150,000"/>
  </r>
  <r>
    <x v="93"/>
    <n v="15640635"/>
    <s v="Capon"/>
    <n v="769"/>
    <x v="0"/>
    <x v="1"/>
    <n v="29"/>
    <n v="8"/>
    <n v="0"/>
    <x v="2"/>
    <n v="1"/>
    <x v="0"/>
    <n v="172290.61"/>
    <n v="0"/>
    <s v="Good"/>
    <x v="1"/>
    <s v="Low-Balance"/>
    <s v="151,000 - 200,00"/>
  </r>
  <r>
    <x v="94"/>
    <n v="15676966"/>
    <s v="Capon"/>
    <n v="730"/>
    <x v="1"/>
    <x v="1"/>
    <n v="42"/>
    <n v="4"/>
    <n v="0"/>
    <x v="2"/>
    <n v="0"/>
    <x v="0"/>
    <n v="85982.47"/>
    <n v="0"/>
    <s v="Good"/>
    <x v="0"/>
    <s v="Low-Balance"/>
    <s v="51,000 - 100,000"/>
  </r>
  <r>
    <x v="95"/>
    <n v="15699461"/>
    <s v="Fiorentini"/>
    <n v="515"/>
    <x v="1"/>
    <x v="1"/>
    <n v="35"/>
    <n v="10"/>
    <n v="176273.95"/>
    <x v="0"/>
    <n v="0"/>
    <x v="0"/>
    <n v="121277.78"/>
    <n v="0"/>
    <s v="Poor"/>
    <x v="1"/>
    <s v="High-Balance"/>
    <s v="101,000 - 150,000"/>
  </r>
  <r>
    <x v="96"/>
    <n v="15738721"/>
    <s v="Graham"/>
    <n v="773"/>
    <x v="1"/>
    <x v="1"/>
    <n v="41"/>
    <n v="9"/>
    <n v="102827.44"/>
    <x v="0"/>
    <n v="0"/>
    <x v="0"/>
    <n v="64595.25"/>
    <n v="0"/>
    <s v="Good"/>
    <x v="0"/>
    <s v="Mid-Balance"/>
    <s v="51,000 - 100,000"/>
  </r>
  <r>
    <x v="97"/>
    <n v="15693683"/>
    <s v="Yuille"/>
    <n v="814"/>
    <x v="2"/>
    <x v="1"/>
    <n v="29"/>
    <n v="8"/>
    <n v="97086.399999999994"/>
    <x v="2"/>
    <n v="1"/>
    <x v="0"/>
    <n v="197276.13"/>
    <n v="0"/>
    <s v="Good"/>
    <x v="1"/>
    <s v="Mid-Balance"/>
    <s v="151,000 - 200,00"/>
  </r>
  <r>
    <x v="98"/>
    <n v="15604348"/>
    <s v="Allard"/>
    <n v="710"/>
    <x v="1"/>
    <x v="1"/>
    <n v="22"/>
    <n v="8"/>
    <n v="0"/>
    <x v="2"/>
    <n v="0"/>
    <x v="1"/>
    <n v="99645.04"/>
    <n v="0"/>
    <s v="Fair"/>
    <x v="1"/>
    <s v="Low-Balance"/>
    <s v="51,000 - 100,000"/>
  </r>
  <r>
    <x v="99"/>
    <n v="15633059"/>
    <s v="Fanucci"/>
    <n v="413"/>
    <x v="0"/>
    <x v="1"/>
    <n v="34"/>
    <n v="9"/>
    <n v="0"/>
    <x v="2"/>
    <n v="0"/>
    <x v="1"/>
    <n v="6534.18"/>
    <n v="0"/>
    <s v="Poor"/>
    <x v="1"/>
    <s v="Low-Balance"/>
    <s v=" 0 - 50,000"/>
  </r>
  <r>
    <x v="100"/>
    <n v="15808582"/>
    <s v="Fu"/>
    <n v="665"/>
    <x v="0"/>
    <x v="0"/>
    <n v="40"/>
    <n v="6"/>
    <n v="0"/>
    <x v="0"/>
    <n v="1"/>
    <x v="0"/>
    <n v="161848.03"/>
    <n v="0"/>
    <s v="Fair"/>
    <x v="0"/>
    <s v="Low-Balance"/>
    <s v="151,000 - 200,00"/>
  </r>
  <r>
    <x v="101"/>
    <n v="15743192"/>
    <s v="Hung"/>
    <n v="623"/>
    <x v="0"/>
    <x v="0"/>
    <n v="44"/>
    <n v="6"/>
    <n v="0"/>
    <x v="2"/>
    <n v="0"/>
    <x v="1"/>
    <n v="167162.43"/>
    <n v="0"/>
    <s v="Fair"/>
    <x v="0"/>
    <s v="Low-Balance"/>
    <s v="151,000 - 200,00"/>
  </r>
  <r>
    <x v="102"/>
    <n v="15580146"/>
    <s v="Hung"/>
    <n v="738"/>
    <x v="0"/>
    <x v="1"/>
    <n v="31"/>
    <n v="9"/>
    <n v="82674.149999999994"/>
    <x v="0"/>
    <n v="1"/>
    <x v="1"/>
    <n v="41970.720000000001"/>
    <n v="0"/>
    <s v="Good"/>
    <x v="1"/>
    <s v="Mid-Balance"/>
    <s v=" 0 - 50,000"/>
  </r>
  <r>
    <x v="103"/>
    <n v="15776605"/>
    <s v="Bradley"/>
    <n v="528"/>
    <x v="1"/>
    <x v="1"/>
    <n v="36"/>
    <n v="7"/>
    <n v="0"/>
    <x v="2"/>
    <n v="1"/>
    <x v="1"/>
    <n v="60536.56"/>
    <n v="0"/>
    <s v="Fair"/>
    <x v="1"/>
    <s v="Low-Balance"/>
    <s v="51,000 - 100,000"/>
  </r>
  <r>
    <x v="104"/>
    <n v="15804919"/>
    <s v="Dunbabin"/>
    <n v="670"/>
    <x v="1"/>
    <x v="0"/>
    <n v="65"/>
    <n v="1"/>
    <n v="0"/>
    <x v="0"/>
    <n v="1"/>
    <x v="0"/>
    <n v="177655.67999999999"/>
    <n v="1"/>
    <s v="Fair"/>
    <x v="2"/>
    <s v="Low-Balance"/>
    <s v="151,000 - 200,00"/>
  </r>
  <r>
    <x v="105"/>
    <n v="15613854"/>
    <s v="Mauldon"/>
    <n v="622"/>
    <x v="1"/>
    <x v="0"/>
    <n v="46"/>
    <n v="4"/>
    <n v="107073.27"/>
    <x v="2"/>
    <n v="1"/>
    <x v="0"/>
    <n v="30984.59"/>
    <n v="1"/>
    <s v="Fair"/>
    <x v="0"/>
    <s v="Mid-Balance"/>
    <s v=" 0 - 50,000"/>
  </r>
  <r>
    <x v="106"/>
    <n v="15599195"/>
    <s v="Stiger"/>
    <n v="582"/>
    <x v="2"/>
    <x v="1"/>
    <n v="32"/>
    <n v="1"/>
    <n v="88938.62"/>
    <x v="0"/>
    <n v="1"/>
    <x v="0"/>
    <n v="10054.530000000001"/>
    <n v="0"/>
    <s v="Fair"/>
    <x v="1"/>
    <s v="Mid-Balance"/>
    <s v=" 0 - 50,000"/>
  </r>
  <r>
    <x v="107"/>
    <n v="15812878"/>
    <s v="Parsons"/>
    <n v="785"/>
    <x v="2"/>
    <x v="0"/>
    <n v="36"/>
    <n v="2"/>
    <n v="99806.85"/>
    <x v="0"/>
    <n v="0"/>
    <x v="0"/>
    <n v="36976.519999999997"/>
    <n v="0"/>
    <s v="Good"/>
    <x v="1"/>
    <s v="Mid-Balance"/>
    <s v=" 0 - 50,000"/>
  </r>
  <r>
    <x v="108"/>
    <n v="15602312"/>
    <s v="Walkom"/>
    <n v="605"/>
    <x v="1"/>
    <x v="1"/>
    <n v="33"/>
    <n v="5"/>
    <n v="150092.79999999999"/>
    <x v="0"/>
    <n v="0"/>
    <x v="1"/>
    <n v="71862.789999999994"/>
    <n v="0"/>
    <s v="Fair"/>
    <x v="1"/>
    <s v="High-Balance"/>
    <s v="51,000 - 100,000"/>
  </r>
  <r>
    <x v="109"/>
    <n v="15744689"/>
    <s v="T'ang"/>
    <n v="479"/>
    <x v="2"/>
    <x v="1"/>
    <n v="35"/>
    <n v="9"/>
    <n v="92833.89"/>
    <x v="0"/>
    <n v="1"/>
    <x v="1"/>
    <n v="99449.86"/>
    <n v="1"/>
    <s v="Poor"/>
    <x v="1"/>
    <s v="Mid-Balance"/>
    <s v="51,000 - 100,000"/>
  </r>
  <r>
    <x v="110"/>
    <n v="15803526"/>
    <s v="Eremenko"/>
    <n v="685"/>
    <x v="2"/>
    <x v="1"/>
    <n v="30"/>
    <n v="3"/>
    <n v="90536.81"/>
    <x v="0"/>
    <n v="0"/>
    <x v="0"/>
    <n v="63082.879999999997"/>
    <n v="0"/>
    <s v="Fair"/>
    <x v="1"/>
    <s v="Mid-Balance"/>
    <s v="51,000 - 100,000"/>
  </r>
  <r>
    <x v="111"/>
    <n v="15665790"/>
    <s v="Rowntree"/>
    <n v="538"/>
    <x v="2"/>
    <x v="1"/>
    <n v="39"/>
    <n v="7"/>
    <n v="108055.1"/>
    <x v="2"/>
    <n v="1"/>
    <x v="1"/>
    <n v="27231.26"/>
    <n v="0"/>
    <s v="Fair"/>
    <x v="1"/>
    <s v="Mid-Balance"/>
    <s v=" 0 - 50,000"/>
  </r>
  <r>
    <x v="112"/>
    <n v="15715951"/>
    <s v="Thorpe"/>
    <n v="562"/>
    <x v="0"/>
    <x v="1"/>
    <n v="42"/>
    <n v="2"/>
    <n v="100238.35"/>
    <x v="0"/>
    <n v="0"/>
    <x v="1"/>
    <n v="86797.41"/>
    <n v="0"/>
    <s v="Fair"/>
    <x v="0"/>
    <s v="Mid-Balance"/>
    <s v="51,000 - 100,000"/>
  </r>
  <r>
    <x v="113"/>
    <n v="15591100"/>
    <s v="Chiemela"/>
    <n v="675"/>
    <x v="1"/>
    <x v="1"/>
    <n v="36"/>
    <n v="9"/>
    <n v="106190.55"/>
    <x v="0"/>
    <n v="0"/>
    <x v="0"/>
    <n v="22994.32"/>
    <n v="0"/>
    <s v="Fair"/>
    <x v="1"/>
    <s v="Mid-Balance"/>
    <s v=" 0 - 50,000"/>
  </r>
  <r>
    <x v="114"/>
    <n v="15609618"/>
    <s v="Fanucci"/>
    <n v="721"/>
    <x v="2"/>
    <x v="1"/>
    <n v="28"/>
    <n v="9"/>
    <n v="154475.54"/>
    <x v="2"/>
    <n v="0"/>
    <x v="0"/>
    <n v="101300.94"/>
    <n v="1"/>
    <s v="Good"/>
    <x v="1"/>
    <s v="High-Balance"/>
    <s v="101,000 - 150,000"/>
  </r>
  <r>
    <x v="115"/>
    <n v="15675522"/>
    <s v="Ko"/>
    <n v="628"/>
    <x v="2"/>
    <x v="0"/>
    <n v="30"/>
    <n v="9"/>
    <n v="132351.29"/>
    <x v="2"/>
    <n v="1"/>
    <x v="0"/>
    <n v="74169.13"/>
    <n v="0"/>
    <s v="Fair"/>
    <x v="1"/>
    <s v="High-Balance"/>
    <s v="51,000 - 100,000"/>
  </r>
  <r>
    <x v="116"/>
    <n v="15705512"/>
    <s v="Welch"/>
    <n v="668"/>
    <x v="2"/>
    <x v="0"/>
    <n v="37"/>
    <n v="6"/>
    <n v="167864.4"/>
    <x v="0"/>
    <n v="1"/>
    <x v="1"/>
    <n v="115638.29"/>
    <n v="0"/>
    <s v="Fair"/>
    <x v="1"/>
    <s v="High-Balance"/>
    <s v="101,000 - 150,000"/>
  </r>
  <r>
    <x v="117"/>
    <n v="15698028"/>
    <s v="Duncan"/>
    <n v="506"/>
    <x v="0"/>
    <x v="0"/>
    <n v="41"/>
    <n v="1"/>
    <n v="0"/>
    <x v="2"/>
    <n v="1"/>
    <x v="1"/>
    <n v="31766.3"/>
    <n v="0"/>
    <s v="Poor"/>
    <x v="0"/>
    <s v="Low-Balance"/>
    <s v=" 0 - 50,000"/>
  </r>
  <r>
    <x v="118"/>
    <n v="15661670"/>
    <s v="Chidozie"/>
    <n v="524"/>
    <x v="2"/>
    <x v="0"/>
    <n v="31"/>
    <n v="8"/>
    <n v="107818.63"/>
    <x v="0"/>
    <n v="1"/>
    <x v="1"/>
    <n v="199725.39"/>
    <n v="1"/>
    <s v="Fair"/>
    <x v="1"/>
    <s v="Mid-Balance"/>
    <s v="151,000 - 200,00"/>
  </r>
  <r>
    <x v="119"/>
    <n v="15600781"/>
    <s v="Wu"/>
    <n v="699"/>
    <x v="2"/>
    <x v="1"/>
    <n v="34"/>
    <n v="4"/>
    <n v="185173.81"/>
    <x v="2"/>
    <n v="1"/>
    <x v="1"/>
    <n v="120834.48"/>
    <n v="0"/>
    <s v="Fair"/>
    <x v="1"/>
    <s v="High-Balance"/>
    <s v="101,000 - 150,000"/>
  </r>
  <r>
    <x v="120"/>
    <n v="15682472"/>
    <s v="Culbreth"/>
    <n v="828"/>
    <x v="0"/>
    <x v="1"/>
    <n v="34"/>
    <n v="8"/>
    <n v="129433.34"/>
    <x v="2"/>
    <n v="0"/>
    <x v="1"/>
    <n v="38131.769999999997"/>
    <n v="0"/>
    <s v="Good"/>
    <x v="1"/>
    <s v="High-Balance"/>
    <s v=" 0 - 50,000"/>
  </r>
  <r>
    <x v="121"/>
    <n v="15580203"/>
    <s v="Kennedy"/>
    <n v="674"/>
    <x v="1"/>
    <x v="1"/>
    <n v="39"/>
    <n v="6"/>
    <n v="120193.42"/>
    <x v="0"/>
    <n v="0"/>
    <x v="1"/>
    <n v="100130.95"/>
    <n v="0"/>
    <s v="Fair"/>
    <x v="1"/>
    <s v="Mid-Balance"/>
    <s v="51,000 - 100,000"/>
  </r>
  <r>
    <x v="122"/>
    <n v="15690673"/>
    <s v="Cameron"/>
    <n v="656"/>
    <x v="0"/>
    <x v="0"/>
    <n v="39"/>
    <n v="6"/>
    <n v="0"/>
    <x v="2"/>
    <n v="1"/>
    <x v="1"/>
    <n v="141069.88"/>
    <n v="0"/>
    <s v="Fair"/>
    <x v="1"/>
    <s v="Low-Balance"/>
    <s v="101,000 - 150,000"/>
  </r>
  <r>
    <x v="123"/>
    <n v="15760085"/>
    <s v="Calabresi"/>
    <n v="684"/>
    <x v="2"/>
    <x v="0"/>
    <n v="48"/>
    <n v="10"/>
    <n v="126384.42"/>
    <x v="0"/>
    <n v="1"/>
    <x v="0"/>
    <n v="198129.36"/>
    <n v="0"/>
    <s v="Fair"/>
    <x v="0"/>
    <s v="High-Balance"/>
    <s v="151,000 - 200,00"/>
  </r>
  <r>
    <x v="124"/>
    <n v="15779659"/>
    <s v="Zetticci"/>
    <n v="625"/>
    <x v="0"/>
    <x v="0"/>
    <n v="28"/>
    <n v="3"/>
    <n v="0"/>
    <x v="0"/>
    <n v="0"/>
    <x v="1"/>
    <n v="183646.41"/>
    <n v="0"/>
    <s v="Fair"/>
    <x v="1"/>
    <s v="Low-Balance"/>
    <s v="151,000 - 200,00"/>
  </r>
  <r>
    <x v="125"/>
    <n v="15627360"/>
    <s v="Fuller"/>
    <n v="432"/>
    <x v="0"/>
    <x v="1"/>
    <n v="42"/>
    <n v="9"/>
    <n v="152603.45000000001"/>
    <x v="0"/>
    <n v="1"/>
    <x v="1"/>
    <n v="110265.24"/>
    <n v="1"/>
    <s v="Poor"/>
    <x v="0"/>
    <s v="High-Balance"/>
    <s v="101,000 - 150,000"/>
  </r>
  <r>
    <x v="126"/>
    <n v="15671137"/>
    <s v="MacDonald"/>
    <n v="549"/>
    <x v="0"/>
    <x v="0"/>
    <n v="52"/>
    <n v="1"/>
    <n v="0"/>
    <x v="0"/>
    <n v="0"/>
    <x v="0"/>
    <n v="8636.0499999999993"/>
    <n v="1"/>
    <s v="Fair"/>
    <x v="0"/>
    <s v="Low-Balance"/>
    <s v=" 0 - 50,000"/>
  </r>
  <r>
    <x v="127"/>
    <n v="15782688"/>
    <s v="Piccio"/>
    <n v="625"/>
    <x v="2"/>
    <x v="1"/>
    <n v="56"/>
    <n v="0"/>
    <n v="148507.24"/>
    <x v="0"/>
    <n v="1"/>
    <x v="1"/>
    <n v="46824.08"/>
    <n v="1"/>
    <s v="Fair"/>
    <x v="0"/>
    <s v="High-Balance"/>
    <s v=" 0 - 50,000"/>
  </r>
  <r>
    <x v="128"/>
    <n v="15575492"/>
    <s v="Kennedy"/>
    <n v="828"/>
    <x v="0"/>
    <x v="0"/>
    <n v="41"/>
    <n v="7"/>
    <n v="0"/>
    <x v="2"/>
    <n v="1"/>
    <x v="1"/>
    <n v="171378.77"/>
    <n v="0"/>
    <s v="Good"/>
    <x v="0"/>
    <s v="Low-Balance"/>
    <s v="151,000 - 200,00"/>
  </r>
  <r>
    <x v="129"/>
    <n v="15591607"/>
    <s v="Fernie"/>
    <n v="770"/>
    <x v="0"/>
    <x v="1"/>
    <n v="24"/>
    <n v="9"/>
    <n v="101827.07"/>
    <x v="0"/>
    <n v="1"/>
    <x v="1"/>
    <n v="167256.35"/>
    <n v="0"/>
    <s v="Good"/>
    <x v="1"/>
    <s v="Mid-Balance"/>
    <s v="151,000 - 200,00"/>
  </r>
  <r>
    <x v="130"/>
    <n v="15740404"/>
    <s v="He"/>
    <n v="758"/>
    <x v="0"/>
    <x v="0"/>
    <n v="34"/>
    <n v="3"/>
    <n v="0"/>
    <x v="2"/>
    <n v="1"/>
    <x v="0"/>
    <n v="124226.16"/>
    <n v="0"/>
    <s v="Good"/>
    <x v="1"/>
    <s v="Low-Balance"/>
    <s v="101,000 - 150,000"/>
  </r>
  <r>
    <x v="131"/>
    <n v="15718369"/>
    <s v="Kaodilinakachukwu"/>
    <n v="795"/>
    <x v="2"/>
    <x v="0"/>
    <n v="33"/>
    <n v="9"/>
    <n v="130862.43"/>
    <x v="0"/>
    <n v="1"/>
    <x v="0"/>
    <n v="114935.21"/>
    <n v="0"/>
    <s v="Good"/>
    <x v="1"/>
    <s v="High-Balance"/>
    <s v="101,000 - 150,000"/>
  </r>
  <r>
    <x v="132"/>
    <n v="15677871"/>
    <s v="Cocci"/>
    <n v="687"/>
    <x v="0"/>
    <x v="1"/>
    <n v="38"/>
    <n v="9"/>
    <n v="122570.87"/>
    <x v="0"/>
    <n v="1"/>
    <x v="0"/>
    <n v="35608.879999999997"/>
    <n v="0"/>
    <s v="Fair"/>
    <x v="1"/>
    <s v="Mid-Balance"/>
    <s v=" 0 - 50,000"/>
  </r>
  <r>
    <x v="133"/>
    <n v="15642004"/>
    <s v="Alekseeva"/>
    <n v="686"/>
    <x v="0"/>
    <x v="1"/>
    <n v="25"/>
    <n v="1"/>
    <n v="0"/>
    <x v="2"/>
    <n v="0"/>
    <x v="0"/>
    <n v="16459.37"/>
    <n v="0"/>
    <s v="Fair"/>
    <x v="1"/>
    <s v="Low-Balance"/>
    <s v=" 0 - 50,000"/>
  </r>
  <r>
    <x v="134"/>
    <n v="15712543"/>
    <s v="Chinweike"/>
    <n v="789"/>
    <x v="2"/>
    <x v="1"/>
    <n v="39"/>
    <n v="7"/>
    <n v="124828.46"/>
    <x v="2"/>
    <n v="1"/>
    <x v="0"/>
    <n v="124411.08"/>
    <n v="0"/>
    <s v="Good"/>
    <x v="1"/>
    <s v="Mid-Balance"/>
    <s v="101,000 - 150,000"/>
  </r>
  <r>
    <x v="135"/>
    <n v="15584518"/>
    <s v="Arthur"/>
    <n v="589"/>
    <x v="2"/>
    <x v="0"/>
    <n v="50"/>
    <n v="5"/>
    <n v="144895.04999999999"/>
    <x v="2"/>
    <n v="1"/>
    <x v="0"/>
    <n v="34941.230000000003"/>
    <n v="0"/>
    <s v="Fair"/>
    <x v="0"/>
    <s v="High-Balance"/>
    <s v=" 0 - 50,000"/>
  </r>
  <r>
    <x v="136"/>
    <n v="15802381"/>
    <s v="Li"/>
    <n v="461"/>
    <x v="2"/>
    <x v="0"/>
    <n v="34"/>
    <n v="5"/>
    <n v="63663.93"/>
    <x v="0"/>
    <n v="0"/>
    <x v="0"/>
    <n v="167784.28"/>
    <n v="0"/>
    <s v="Poor"/>
    <x v="1"/>
    <s v="Low-Balance"/>
    <s v="151,000 - 200,00"/>
  </r>
  <r>
    <x v="137"/>
    <n v="15610156"/>
    <s v="Ma"/>
    <n v="637"/>
    <x v="0"/>
    <x v="1"/>
    <n v="40"/>
    <n v="2"/>
    <n v="133463.1"/>
    <x v="0"/>
    <n v="0"/>
    <x v="0"/>
    <n v="93165.34"/>
    <n v="0"/>
    <s v="Fair"/>
    <x v="0"/>
    <s v="High-Balance"/>
    <s v="51,000 - 100,000"/>
  </r>
  <r>
    <x v="138"/>
    <n v="15594408"/>
    <s v="Chia"/>
    <n v="584"/>
    <x v="1"/>
    <x v="0"/>
    <n v="48"/>
    <n v="2"/>
    <n v="213146.2"/>
    <x v="0"/>
    <n v="1"/>
    <x v="1"/>
    <n v="75161.25"/>
    <n v="1"/>
    <s v="Fair"/>
    <x v="0"/>
    <s v="High-Balance"/>
    <s v="51,000 - 100,000"/>
  </r>
  <r>
    <x v="139"/>
    <n v="15640905"/>
    <s v="Vasin"/>
    <n v="579"/>
    <x v="1"/>
    <x v="0"/>
    <n v="35"/>
    <n v="1"/>
    <n v="129490.36"/>
    <x v="2"/>
    <n v="0"/>
    <x v="0"/>
    <n v="8590.83"/>
    <n v="1"/>
    <s v="Fair"/>
    <x v="1"/>
    <s v="High-Balance"/>
    <s v=" 0 - 50,000"/>
  </r>
  <r>
    <x v="140"/>
    <n v="15698932"/>
    <s v="Groves"/>
    <n v="756"/>
    <x v="2"/>
    <x v="1"/>
    <n v="44"/>
    <n v="10"/>
    <n v="137452.09"/>
    <x v="0"/>
    <n v="1"/>
    <x v="1"/>
    <n v="189543.9"/>
    <n v="0"/>
    <s v="Good"/>
    <x v="0"/>
    <s v="High-Balance"/>
    <s v="151,000 - 200,00"/>
  </r>
  <r>
    <x v="141"/>
    <n v="15724944"/>
    <s v="Tien"/>
    <n v="663"/>
    <x v="0"/>
    <x v="1"/>
    <n v="34"/>
    <n v="7"/>
    <n v="0"/>
    <x v="2"/>
    <n v="1"/>
    <x v="0"/>
    <n v="180427.24"/>
    <n v="0"/>
    <s v="Fair"/>
    <x v="1"/>
    <s v="Low-Balance"/>
    <s v="151,000 - 200,00"/>
  </r>
  <r>
    <x v="142"/>
    <n v="15628145"/>
    <s v="Forwood"/>
    <n v="682"/>
    <x v="0"/>
    <x v="0"/>
    <n v="43"/>
    <n v="5"/>
    <n v="125851.93"/>
    <x v="0"/>
    <n v="1"/>
    <x v="0"/>
    <n v="193318.33"/>
    <n v="0"/>
    <s v="Fair"/>
    <x v="0"/>
    <s v="Mid-Balance"/>
    <s v="151,000 - 200,00"/>
  </r>
  <r>
    <x v="143"/>
    <n v="15713483"/>
    <s v="Greeves"/>
    <n v="793"/>
    <x v="1"/>
    <x v="1"/>
    <n v="52"/>
    <n v="2"/>
    <n v="0"/>
    <x v="0"/>
    <n v="1"/>
    <x v="1"/>
    <n v="159123.82"/>
    <n v="1"/>
    <s v="Good"/>
    <x v="0"/>
    <s v="Low-Balance"/>
    <s v="151,000 - 200,00"/>
  </r>
  <r>
    <x v="144"/>
    <n v="15612350"/>
    <s v="Taylor"/>
    <n v="691"/>
    <x v="0"/>
    <x v="0"/>
    <n v="31"/>
    <n v="5"/>
    <n v="40915.550000000003"/>
    <x v="0"/>
    <n v="1"/>
    <x v="1"/>
    <n v="126213.84"/>
    <n v="1"/>
    <s v="Fair"/>
    <x v="1"/>
    <s v="Low-Balance"/>
    <s v="101,000 - 150,000"/>
  </r>
  <r>
    <x v="145"/>
    <n v="15800703"/>
    <s v="Madukwe"/>
    <n v="485"/>
    <x v="1"/>
    <x v="0"/>
    <n v="21"/>
    <n v="5"/>
    <n v="113157.22"/>
    <x v="0"/>
    <n v="1"/>
    <x v="0"/>
    <n v="54141.5"/>
    <n v="0"/>
    <s v="Poor"/>
    <x v="1"/>
    <s v="Mid-Balance"/>
    <s v="51,000 - 100,000"/>
  </r>
  <r>
    <x v="146"/>
    <n v="15705707"/>
    <s v="Bennelong"/>
    <n v="635"/>
    <x v="1"/>
    <x v="0"/>
    <n v="29"/>
    <n v="8"/>
    <n v="138296.94"/>
    <x v="2"/>
    <n v="1"/>
    <x v="1"/>
    <n v="141075.51"/>
    <n v="0"/>
    <s v="Fair"/>
    <x v="1"/>
    <s v="High-Balance"/>
    <s v="101,000 - 150,000"/>
  </r>
  <r>
    <x v="147"/>
    <n v="15754105"/>
    <s v="Olisanugo"/>
    <n v="650"/>
    <x v="0"/>
    <x v="1"/>
    <n v="37"/>
    <n v="5"/>
    <n v="106967.18"/>
    <x v="0"/>
    <n v="0"/>
    <x v="1"/>
    <n v="24495.03"/>
    <n v="0"/>
    <s v="Fair"/>
    <x v="1"/>
    <s v="Mid-Balance"/>
    <s v=" 0 - 50,000"/>
  </r>
  <r>
    <x v="148"/>
    <n v="15703264"/>
    <s v="Chukwufumnanya"/>
    <n v="735"/>
    <x v="0"/>
    <x v="1"/>
    <n v="44"/>
    <n v="9"/>
    <n v="120681.63"/>
    <x v="0"/>
    <n v="1"/>
    <x v="1"/>
    <n v="74836.34"/>
    <n v="0"/>
    <s v="Good"/>
    <x v="0"/>
    <s v="Mid-Balance"/>
    <s v="51,000 - 100,000"/>
  </r>
  <r>
    <x v="149"/>
    <n v="15794413"/>
    <s v="Harris"/>
    <n v="416"/>
    <x v="0"/>
    <x v="1"/>
    <n v="32"/>
    <n v="0"/>
    <n v="0"/>
    <x v="2"/>
    <n v="0"/>
    <x v="0"/>
    <n v="878.87"/>
    <n v="0"/>
    <s v="Poor"/>
    <x v="1"/>
    <s v="Low-Balance"/>
    <s v=" 0 - 50,000"/>
  </r>
  <r>
    <x v="150"/>
    <n v="15650237"/>
    <s v="Morgan"/>
    <n v="754"/>
    <x v="1"/>
    <x v="0"/>
    <n v="32"/>
    <n v="7"/>
    <n v="0"/>
    <x v="2"/>
    <n v="1"/>
    <x v="1"/>
    <n v="89520.75"/>
    <n v="0"/>
    <s v="Good"/>
    <x v="1"/>
    <s v="Low-Balance"/>
    <s v="51,000 - 100,000"/>
  </r>
  <r>
    <x v="151"/>
    <n v="15759618"/>
    <s v="Alexeeva"/>
    <n v="535"/>
    <x v="0"/>
    <x v="0"/>
    <n v="48"/>
    <n v="9"/>
    <n v="0"/>
    <x v="0"/>
    <n v="1"/>
    <x v="1"/>
    <n v="149892.79"/>
    <n v="1"/>
    <s v="Fair"/>
    <x v="0"/>
    <s v="Low-Balance"/>
    <s v="101,000 - 150,000"/>
  </r>
  <r>
    <x v="152"/>
    <n v="15811589"/>
    <s v="Metcalfe"/>
    <n v="716"/>
    <x v="1"/>
    <x v="1"/>
    <n v="42"/>
    <n v="8"/>
    <n v="0"/>
    <x v="2"/>
    <n v="1"/>
    <x v="1"/>
    <n v="180800.42"/>
    <n v="0"/>
    <s v="Fair"/>
    <x v="0"/>
    <s v="Low-Balance"/>
    <s v="151,000 - 200,00"/>
  </r>
  <r>
    <x v="153"/>
    <n v="15689044"/>
    <s v="Humphries"/>
    <n v="539"/>
    <x v="0"/>
    <x v="1"/>
    <n v="37"/>
    <n v="2"/>
    <n v="127609.59"/>
    <x v="0"/>
    <n v="1"/>
    <x v="1"/>
    <n v="98646.22"/>
    <n v="0"/>
    <s v="Fair"/>
    <x v="1"/>
    <s v="High-Balance"/>
    <s v="51,000 - 100,000"/>
  </r>
  <r>
    <x v="154"/>
    <n v="15709368"/>
    <s v="Milne"/>
    <n v="614"/>
    <x v="0"/>
    <x v="0"/>
    <n v="43"/>
    <n v="6"/>
    <n v="0"/>
    <x v="2"/>
    <n v="1"/>
    <x v="0"/>
    <n v="109041.53"/>
    <n v="0"/>
    <s v="Fair"/>
    <x v="0"/>
    <s v="Low-Balance"/>
    <s v="101,000 - 150,000"/>
  </r>
  <r>
    <x v="155"/>
    <n v="15679145"/>
    <s v="Chou"/>
    <n v="706"/>
    <x v="1"/>
    <x v="1"/>
    <n v="57"/>
    <n v="7"/>
    <n v="0"/>
    <x v="0"/>
    <n v="1"/>
    <x v="1"/>
    <n v="17941.16"/>
    <n v="1"/>
    <s v="Fair"/>
    <x v="0"/>
    <s v="Low-Balance"/>
    <s v=" 0 - 50,000"/>
  </r>
  <r>
    <x v="156"/>
    <n v="15655007"/>
    <s v="Li"/>
    <n v="758"/>
    <x v="0"/>
    <x v="0"/>
    <n v="33"/>
    <n v="7"/>
    <n v="0"/>
    <x v="2"/>
    <n v="0"/>
    <x v="1"/>
    <n v="82996.47"/>
    <n v="0"/>
    <s v="Good"/>
    <x v="1"/>
    <s v="Low-Balance"/>
    <s v="51,000 - 100,000"/>
  </r>
  <r>
    <x v="157"/>
    <n v="15623595"/>
    <s v="Clayton"/>
    <n v="586"/>
    <x v="1"/>
    <x v="0"/>
    <n v="28"/>
    <n v="2"/>
    <n v="0"/>
    <x v="2"/>
    <n v="1"/>
    <x v="0"/>
    <n v="92067.35"/>
    <n v="0"/>
    <s v="Fair"/>
    <x v="1"/>
    <s v="Low-Balance"/>
    <s v="51,000 - 100,000"/>
  </r>
  <r>
    <x v="158"/>
    <n v="15589975"/>
    <s v="Maclean"/>
    <n v="646"/>
    <x v="0"/>
    <x v="0"/>
    <n v="73"/>
    <n v="6"/>
    <n v="97259.25"/>
    <x v="0"/>
    <n v="0"/>
    <x v="0"/>
    <n v="104719.66"/>
    <n v="0"/>
    <s v="Fair"/>
    <x v="2"/>
    <s v="Mid-Balance"/>
    <s v="101,000 - 150,000"/>
  </r>
  <r>
    <x v="159"/>
    <n v="15804017"/>
    <s v="Chigolum"/>
    <n v="631"/>
    <x v="2"/>
    <x v="0"/>
    <n v="33"/>
    <n v="4"/>
    <n v="123246.7"/>
    <x v="0"/>
    <n v="0"/>
    <x v="1"/>
    <n v="112687.57"/>
    <n v="0"/>
    <s v="Fair"/>
    <x v="1"/>
    <s v="Mid-Balance"/>
    <s v="101,000 - 150,000"/>
  </r>
  <r>
    <x v="160"/>
    <n v="15692132"/>
    <s v="Wilkinson"/>
    <n v="717"/>
    <x v="1"/>
    <x v="0"/>
    <n v="22"/>
    <n v="6"/>
    <n v="101060.25"/>
    <x v="0"/>
    <n v="0"/>
    <x v="0"/>
    <n v="84699.56"/>
    <n v="0"/>
    <s v="Fair"/>
    <x v="1"/>
    <s v="Mid-Balance"/>
    <s v="51,000 - 100,000"/>
  </r>
  <r>
    <x v="161"/>
    <n v="15641122"/>
    <s v="Wei"/>
    <n v="684"/>
    <x v="0"/>
    <x v="1"/>
    <n v="30"/>
    <n v="2"/>
    <n v="0"/>
    <x v="2"/>
    <n v="1"/>
    <x v="1"/>
    <n v="83473.820000000007"/>
    <n v="0"/>
    <s v="Fair"/>
    <x v="1"/>
    <s v="Low-Balance"/>
    <s v="51,000 - 100,000"/>
  </r>
  <r>
    <x v="162"/>
    <n v="15630910"/>
    <s v="Treacy"/>
    <n v="800"/>
    <x v="0"/>
    <x v="0"/>
    <n v="49"/>
    <n v="7"/>
    <n v="108007.36"/>
    <x v="0"/>
    <n v="0"/>
    <x v="1"/>
    <n v="47125.11"/>
    <n v="0"/>
    <s v="Good"/>
    <x v="0"/>
    <s v="Mid-Balance"/>
    <s v=" 0 - 50,000"/>
  </r>
  <r>
    <x v="163"/>
    <n v="15680772"/>
    <s v="Hu"/>
    <n v="721"/>
    <x v="1"/>
    <x v="0"/>
    <n v="36"/>
    <n v="2"/>
    <n v="0"/>
    <x v="2"/>
    <n v="1"/>
    <x v="0"/>
    <n v="106977.8"/>
    <n v="0"/>
    <s v="Good"/>
    <x v="1"/>
    <s v="Low-Balance"/>
    <s v="101,000 - 150,000"/>
  </r>
  <r>
    <x v="164"/>
    <n v="15658929"/>
    <s v="Taverner"/>
    <n v="683"/>
    <x v="1"/>
    <x v="1"/>
    <n v="29"/>
    <n v="0"/>
    <n v="133702.89000000001"/>
    <x v="0"/>
    <n v="1"/>
    <x v="1"/>
    <n v="55582.54"/>
    <n v="1"/>
    <s v="Fair"/>
    <x v="1"/>
    <s v="High-Balance"/>
    <s v="51,000 - 100,000"/>
  </r>
  <r>
    <x v="165"/>
    <n v="15585388"/>
    <s v="Sherman"/>
    <n v="660"/>
    <x v="2"/>
    <x v="1"/>
    <n v="31"/>
    <n v="9"/>
    <n v="125189.75"/>
    <x v="2"/>
    <n v="1"/>
    <x v="0"/>
    <n v="139874.43"/>
    <n v="0"/>
    <s v="Fair"/>
    <x v="1"/>
    <s v="Mid-Balance"/>
    <s v="101,000 - 150,000"/>
  </r>
  <r>
    <x v="166"/>
    <n v="15724623"/>
    <s v="Taubman"/>
    <n v="704"/>
    <x v="2"/>
    <x v="0"/>
    <n v="24"/>
    <n v="7"/>
    <n v="113034.22"/>
    <x v="0"/>
    <n v="1"/>
    <x v="1"/>
    <n v="162503.48000000001"/>
    <n v="1"/>
    <s v="Fair"/>
    <x v="1"/>
    <s v="Mid-Balance"/>
    <s v="151,000 - 200,00"/>
  </r>
  <r>
    <x v="167"/>
    <n v="15588537"/>
    <s v="Robinson"/>
    <n v="615"/>
    <x v="1"/>
    <x v="0"/>
    <n v="41"/>
    <n v="9"/>
    <n v="109013.23"/>
    <x v="0"/>
    <n v="1"/>
    <x v="1"/>
    <n v="196499.96"/>
    <n v="0"/>
    <s v="Fair"/>
    <x v="0"/>
    <s v="Mid-Balance"/>
    <s v="151,000 - 200,00"/>
  </r>
  <r>
    <x v="168"/>
    <n v="15574692"/>
    <s v="Pinto"/>
    <n v="667"/>
    <x v="1"/>
    <x v="0"/>
    <n v="39"/>
    <n v="2"/>
    <n v="0"/>
    <x v="2"/>
    <n v="1"/>
    <x v="1"/>
    <n v="40721.24"/>
    <n v="1"/>
    <s v="Fair"/>
    <x v="1"/>
    <s v="Low-Balance"/>
    <s v=" 0 - 50,000"/>
  </r>
  <r>
    <x v="169"/>
    <n v="15611325"/>
    <s v="Wood"/>
    <n v="682"/>
    <x v="2"/>
    <x v="1"/>
    <n v="24"/>
    <n v="9"/>
    <n v="57929.81"/>
    <x v="2"/>
    <n v="0"/>
    <x v="1"/>
    <n v="53134.3"/>
    <n v="0"/>
    <s v="Fair"/>
    <x v="1"/>
    <s v="Low-Balance"/>
    <s v="51,000 - 100,000"/>
  </r>
  <r>
    <x v="170"/>
    <n v="15587562"/>
    <s v="Hawkins"/>
    <n v="484"/>
    <x v="0"/>
    <x v="0"/>
    <n v="29"/>
    <n v="4"/>
    <n v="130114.39"/>
    <x v="0"/>
    <n v="1"/>
    <x v="1"/>
    <n v="164017.89000000001"/>
    <n v="0"/>
    <s v="Poor"/>
    <x v="1"/>
    <s v="High-Balance"/>
    <s v="151,000 - 200,00"/>
  </r>
  <r>
    <x v="171"/>
    <n v="15613172"/>
    <s v="Sun"/>
    <n v="628"/>
    <x v="2"/>
    <x v="1"/>
    <n v="27"/>
    <n v="5"/>
    <n v="95826.49"/>
    <x v="2"/>
    <n v="1"/>
    <x v="1"/>
    <n v="155996.96"/>
    <n v="0"/>
    <s v="Fair"/>
    <x v="1"/>
    <s v="Mid-Balance"/>
    <s v="151,000 - 200,00"/>
  </r>
  <r>
    <x v="172"/>
    <n v="15651022"/>
    <s v="Yost"/>
    <n v="480"/>
    <x v="2"/>
    <x v="1"/>
    <n v="44"/>
    <n v="10"/>
    <n v="129608.57"/>
    <x v="0"/>
    <n v="1"/>
    <x v="1"/>
    <n v="5472.7"/>
    <n v="1"/>
    <s v="Poor"/>
    <x v="0"/>
    <s v="High-Balance"/>
    <s v=" 0 - 50,000"/>
  </r>
  <r>
    <x v="173"/>
    <n v="15586310"/>
    <s v="Ting"/>
    <n v="578"/>
    <x v="0"/>
    <x v="1"/>
    <n v="30"/>
    <n v="4"/>
    <n v="169462.09"/>
    <x v="0"/>
    <n v="1"/>
    <x v="1"/>
    <n v="112187.11"/>
    <n v="0"/>
    <s v="Fair"/>
    <x v="1"/>
    <s v="High-Balance"/>
    <s v="101,000 - 150,000"/>
  </r>
  <r>
    <x v="174"/>
    <n v="15625524"/>
    <s v="Rowe"/>
    <n v="512"/>
    <x v="0"/>
    <x v="1"/>
    <n v="40"/>
    <n v="5"/>
    <n v="0"/>
    <x v="2"/>
    <n v="1"/>
    <x v="0"/>
    <n v="146457.82999999999"/>
    <n v="0"/>
    <s v="Poor"/>
    <x v="0"/>
    <s v="Low-Balance"/>
    <s v="101,000 - 150,000"/>
  </r>
  <r>
    <x v="175"/>
    <n v="15755209"/>
    <s v="Fu"/>
    <n v="484"/>
    <x v="1"/>
    <x v="0"/>
    <n v="35"/>
    <n v="7"/>
    <n v="133868.21"/>
    <x v="0"/>
    <n v="1"/>
    <x v="0"/>
    <n v="27286.1"/>
    <n v="0"/>
    <s v="Poor"/>
    <x v="1"/>
    <s v="High-Balance"/>
    <s v=" 0 - 50,000"/>
  </r>
  <r>
    <x v="176"/>
    <n v="15645248"/>
    <s v="Ho"/>
    <n v="510"/>
    <x v="0"/>
    <x v="0"/>
    <n v="30"/>
    <n v="0"/>
    <n v="0"/>
    <x v="2"/>
    <n v="1"/>
    <x v="0"/>
    <n v="130553.47"/>
    <n v="0"/>
    <s v="Poor"/>
    <x v="1"/>
    <s v="Low-Balance"/>
    <s v="101,000 - 150,000"/>
  </r>
  <r>
    <x v="177"/>
    <n v="15790355"/>
    <s v="Okechukwu"/>
    <n v="606"/>
    <x v="2"/>
    <x v="1"/>
    <n v="36"/>
    <n v="5"/>
    <n v="190479.48"/>
    <x v="2"/>
    <n v="0"/>
    <x v="1"/>
    <n v="179351.89"/>
    <n v="0"/>
    <s v="Fair"/>
    <x v="1"/>
    <s v="High-Balance"/>
    <s v="151,000 - 200,00"/>
  </r>
  <r>
    <x v="178"/>
    <n v="15762615"/>
    <s v="Campbell"/>
    <n v="597"/>
    <x v="1"/>
    <x v="0"/>
    <n v="40"/>
    <n v="8"/>
    <n v="101993.12"/>
    <x v="0"/>
    <n v="0"/>
    <x v="0"/>
    <n v="94774.12"/>
    <n v="0"/>
    <s v="Fair"/>
    <x v="0"/>
    <s v="Mid-Balance"/>
    <s v="51,000 - 100,000"/>
  </r>
  <r>
    <x v="179"/>
    <n v="15625426"/>
    <s v="Ashbolt"/>
    <n v="754"/>
    <x v="2"/>
    <x v="0"/>
    <n v="55"/>
    <n v="3"/>
    <n v="161608.81"/>
    <x v="0"/>
    <n v="1"/>
    <x v="1"/>
    <n v="8080.85"/>
    <n v="1"/>
    <s v="Good"/>
    <x v="0"/>
    <s v="High-Balance"/>
    <s v=" 0 - 50,000"/>
  </r>
  <r>
    <x v="180"/>
    <n v="15716334"/>
    <s v="Rozier"/>
    <n v="850"/>
    <x v="1"/>
    <x v="0"/>
    <n v="45"/>
    <n v="2"/>
    <n v="122311.21"/>
    <x v="0"/>
    <n v="1"/>
    <x v="0"/>
    <n v="19482.5"/>
    <n v="0"/>
    <s v="Good"/>
    <x v="0"/>
    <s v="Mid-Balance"/>
    <s v=" 0 - 50,000"/>
  </r>
  <r>
    <x v="181"/>
    <n v="15789669"/>
    <s v="Hsia"/>
    <n v="510"/>
    <x v="0"/>
    <x v="1"/>
    <n v="65"/>
    <n v="2"/>
    <n v="0"/>
    <x v="2"/>
    <n v="1"/>
    <x v="0"/>
    <n v="48071.61"/>
    <n v="0"/>
    <s v="Poor"/>
    <x v="2"/>
    <s v="Low-Balance"/>
    <s v=" 0 - 50,000"/>
  </r>
  <r>
    <x v="182"/>
    <n v="15621075"/>
    <s v="Ogbonnaya"/>
    <n v="778"/>
    <x v="2"/>
    <x v="0"/>
    <n v="45"/>
    <n v="1"/>
    <n v="162150.42000000001"/>
    <x v="2"/>
    <n v="1"/>
    <x v="1"/>
    <n v="174531.27"/>
    <n v="0"/>
    <s v="Good"/>
    <x v="0"/>
    <s v="High-Balance"/>
    <s v="151,000 - 200,00"/>
  </r>
  <r>
    <x v="183"/>
    <n v="15810845"/>
    <s v="T'ang"/>
    <n v="636"/>
    <x v="0"/>
    <x v="1"/>
    <n v="42"/>
    <n v="2"/>
    <n v="0"/>
    <x v="2"/>
    <n v="1"/>
    <x v="0"/>
    <n v="55470.78"/>
    <n v="0"/>
    <s v="Fair"/>
    <x v="0"/>
    <s v="Low-Balance"/>
    <s v="51,000 - 100,000"/>
  </r>
  <r>
    <x v="184"/>
    <n v="15719377"/>
    <s v="Cocci"/>
    <n v="804"/>
    <x v="0"/>
    <x v="0"/>
    <n v="50"/>
    <n v="4"/>
    <n v="0"/>
    <x v="0"/>
    <n v="1"/>
    <x v="0"/>
    <n v="8546.8700000000008"/>
    <n v="1"/>
    <s v="Good"/>
    <x v="0"/>
    <s v="Low-Balance"/>
    <s v=" 0 - 50,000"/>
  </r>
  <r>
    <x v="185"/>
    <n v="15654506"/>
    <s v="Chang"/>
    <n v="514"/>
    <x v="0"/>
    <x v="1"/>
    <n v="32"/>
    <n v="8"/>
    <n v="0"/>
    <x v="2"/>
    <n v="1"/>
    <x v="1"/>
    <n v="95857.18"/>
    <n v="0"/>
    <s v="Poor"/>
    <x v="1"/>
    <s v="Low-Balance"/>
    <s v="51,000 - 100,000"/>
  </r>
  <r>
    <x v="186"/>
    <n v="15771977"/>
    <s v="T'ao"/>
    <n v="730"/>
    <x v="0"/>
    <x v="0"/>
    <n v="39"/>
    <n v="1"/>
    <n v="99010.67"/>
    <x v="0"/>
    <n v="1"/>
    <x v="1"/>
    <n v="194945.8"/>
    <n v="0"/>
    <s v="Good"/>
    <x v="1"/>
    <s v="Mid-Balance"/>
    <s v="151,000 - 200,00"/>
  </r>
  <r>
    <x v="187"/>
    <n v="15708710"/>
    <s v="Ford"/>
    <n v="525"/>
    <x v="1"/>
    <x v="0"/>
    <n v="37"/>
    <n v="0"/>
    <n v="0"/>
    <x v="0"/>
    <n v="0"/>
    <x v="0"/>
    <n v="131521.72"/>
    <n v="0"/>
    <s v="Fair"/>
    <x v="1"/>
    <s v="Low-Balance"/>
    <s v="101,000 - 150,000"/>
  </r>
  <r>
    <x v="188"/>
    <n v="15726676"/>
    <s v="Marshall"/>
    <n v="616"/>
    <x v="1"/>
    <x v="1"/>
    <n v="30"/>
    <n v="5"/>
    <n v="0"/>
    <x v="2"/>
    <n v="0"/>
    <x v="0"/>
    <n v="196108.51"/>
    <n v="0"/>
    <s v="Fair"/>
    <x v="1"/>
    <s v="Low-Balance"/>
    <s v="151,000 - 200,00"/>
  </r>
  <r>
    <x v="189"/>
    <n v="15587421"/>
    <s v="Tsai"/>
    <n v="687"/>
    <x v="2"/>
    <x v="0"/>
    <n v="34"/>
    <n v="7"/>
    <n v="111388.18"/>
    <x v="2"/>
    <n v="1"/>
    <x v="1"/>
    <n v="148564.76"/>
    <n v="0"/>
    <s v="Fair"/>
    <x v="1"/>
    <s v="Mid-Balance"/>
    <s v="101,000 - 150,000"/>
  </r>
  <r>
    <x v="190"/>
    <n v="15726931"/>
    <s v="Onwumelu"/>
    <n v="715"/>
    <x v="0"/>
    <x v="0"/>
    <n v="41"/>
    <n v="8"/>
    <n v="56214.85"/>
    <x v="2"/>
    <n v="0"/>
    <x v="1"/>
    <n v="92982.61"/>
    <n v="1"/>
    <s v="Fair"/>
    <x v="0"/>
    <s v="Low-Balance"/>
    <s v="51,000 - 100,000"/>
  </r>
  <r>
    <x v="191"/>
    <n v="15771086"/>
    <s v="Graham"/>
    <n v="512"/>
    <x v="0"/>
    <x v="0"/>
    <n v="36"/>
    <n v="3"/>
    <n v="84327.77"/>
    <x v="2"/>
    <n v="1"/>
    <x v="1"/>
    <n v="17675.36"/>
    <n v="0"/>
    <s v="Poor"/>
    <x v="1"/>
    <s v="Mid-Balance"/>
    <s v=" 0 - 50,000"/>
  </r>
  <r>
    <x v="192"/>
    <n v="15756850"/>
    <s v="Golovanov"/>
    <n v="479"/>
    <x v="0"/>
    <x v="1"/>
    <n v="40"/>
    <n v="1"/>
    <n v="0"/>
    <x v="2"/>
    <n v="0"/>
    <x v="1"/>
    <n v="114996.43"/>
    <n v="0"/>
    <s v="Poor"/>
    <x v="0"/>
    <s v="Low-Balance"/>
    <s v="101,000 - 150,000"/>
  </r>
  <r>
    <x v="193"/>
    <n v="15702741"/>
    <s v="Potts"/>
    <n v="601"/>
    <x v="0"/>
    <x v="1"/>
    <n v="32"/>
    <n v="8"/>
    <n v="93012.89"/>
    <x v="0"/>
    <n v="1"/>
    <x v="1"/>
    <n v="86957.42"/>
    <n v="0"/>
    <s v="Fair"/>
    <x v="1"/>
    <s v="Mid-Balance"/>
    <s v="51,000 - 100,000"/>
  </r>
  <r>
    <x v="194"/>
    <n v="15679200"/>
    <s v="Crawford"/>
    <n v="580"/>
    <x v="1"/>
    <x v="1"/>
    <n v="29"/>
    <n v="9"/>
    <n v="61710.44"/>
    <x v="2"/>
    <n v="1"/>
    <x v="1"/>
    <n v="128077.8"/>
    <n v="0"/>
    <s v="Fair"/>
    <x v="1"/>
    <s v="Low-Balance"/>
    <s v="101,000 - 150,000"/>
  </r>
  <r>
    <x v="195"/>
    <n v="15594815"/>
    <s v="Aleshire"/>
    <n v="807"/>
    <x v="0"/>
    <x v="1"/>
    <n v="35"/>
    <n v="3"/>
    <n v="174790.15"/>
    <x v="0"/>
    <n v="1"/>
    <x v="0"/>
    <n v="600.36"/>
    <n v="0"/>
    <s v="Good"/>
    <x v="1"/>
    <s v="High-Balance"/>
    <s v=" 0 - 50,000"/>
  </r>
  <r>
    <x v="196"/>
    <n v="15635905"/>
    <s v="Moran"/>
    <n v="616"/>
    <x v="1"/>
    <x v="0"/>
    <n v="32"/>
    <n v="6"/>
    <n v="0"/>
    <x v="2"/>
    <n v="1"/>
    <x v="0"/>
    <n v="43001.46"/>
    <n v="0"/>
    <s v="Fair"/>
    <x v="1"/>
    <s v="Low-Balance"/>
    <s v=" 0 - 50,000"/>
  </r>
  <r>
    <x v="197"/>
    <n v="15777892"/>
    <s v="Samsonova"/>
    <n v="721"/>
    <x v="2"/>
    <x v="1"/>
    <n v="37"/>
    <n v="3"/>
    <n v="107720.64"/>
    <x v="0"/>
    <n v="1"/>
    <x v="0"/>
    <n v="158591.12"/>
    <n v="0"/>
    <s v="Good"/>
    <x v="1"/>
    <s v="Mid-Balance"/>
    <s v="151,000 - 200,00"/>
  </r>
  <r>
    <x v="198"/>
    <n v="15656176"/>
    <s v="Jenkins"/>
    <n v="501"/>
    <x v="0"/>
    <x v="1"/>
    <n v="57"/>
    <n v="10"/>
    <n v="0"/>
    <x v="2"/>
    <n v="1"/>
    <x v="0"/>
    <n v="47847.19"/>
    <n v="0"/>
    <s v="Poor"/>
    <x v="0"/>
    <s v="Low-Balance"/>
    <s v=" 0 - 50,000"/>
  </r>
  <r>
    <x v="199"/>
    <n v="15811127"/>
    <s v="Volkov"/>
    <n v="521"/>
    <x v="0"/>
    <x v="1"/>
    <n v="35"/>
    <n v="6"/>
    <n v="96423.84"/>
    <x v="0"/>
    <n v="1"/>
    <x v="1"/>
    <n v="10488.44"/>
    <n v="0"/>
    <s v="Fair"/>
    <x v="1"/>
    <s v="Mid-Balance"/>
    <s v=" 0 - 50,000"/>
  </r>
  <r>
    <x v="200"/>
    <n v="15604482"/>
    <s v="Chiemezie"/>
    <n v="850"/>
    <x v="1"/>
    <x v="1"/>
    <n v="30"/>
    <n v="2"/>
    <n v="141040.01"/>
    <x v="0"/>
    <n v="1"/>
    <x v="0"/>
    <n v="5978.2"/>
    <n v="0"/>
    <s v="Good"/>
    <x v="1"/>
    <s v="High-Balance"/>
    <s v=" 0 - 50,000"/>
  </r>
  <r>
    <x v="201"/>
    <n v="15622911"/>
    <s v="Jude"/>
    <n v="759"/>
    <x v="0"/>
    <x v="1"/>
    <n v="42"/>
    <n v="4"/>
    <n v="105420.18"/>
    <x v="0"/>
    <n v="0"/>
    <x v="0"/>
    <n v="121409.06"/>
    <n v="0"/>
    <s v="Good"/>
    <x v="0"/>
    <s v="Mid-Balance"/>
    <s v="101,000 - 150,000"/>
  </r>
  <r>
    <x v="202"/>
    <n v="15600974"/>
    <s v="He"/>
    <n v="516"/>
    <x v="1"/>
    <x v="1"/>
    <n v="50"/>
    <n v="5"/>
    <n v="0"/>
    <x v="0"/>
    <n v="0"/>
    <x v="0"/>
    <n v="146145.93"/>
    <n v="1"/>
    <s v="Poor"/>
    <x v="0"/>
    <s v="Low-Balance"/>
    <s v="101,000 - 150,000"/>
  </r>
  <r>
    <x v="203"/>
    <n v="15727868"/>
    <s v="Onuora"/>
    <n v="711"/>
    <x v="0"/>
    <x v="0"/>
    <n v="38"/>
    <n v="2"/>
    <n v="129022.06"/>
    <x v="2"/>
    <n v="1"/>
    <x v="0"/>
    <n v="14374.86"/>
    <n v="1"/>
    <s v="Fair"/>
    <x v="1"/>
    <s v="High-Balance"/>
    <s v=" 0 - 50,000"/>
  </r>
  <r>
    <x v="204"/>
    <n v="15627801"/>
    <s v="Ginikanwa"/>
    <n v="680"/>
    <x v="1"/>
    <x v="1"/>
    <n v="33"/>
    <n v="3"/>
    <n v="176666.62"/>
    <x v="0"/>
    <n v="1"/>
    <x v="1"/>
    <n v="94670.77"/>
    <n v="0"/>
    <s v="Fair"/>
    <x v="1"/>
    <s v="High-Balance"/>
    <s v="51,000 - 100,000"/>
  </r>
  <r>
    <x v="205"/>
    <n v="15773039"/>
    <s v="Ku"/>
    <n v="550"/>
    <x v="0"/>
    <x v="1"/>
    <n v="37"/>
    <n v="3"/>
    <n v="0"/>
    <x v="0"/>
    <n v="1"/>
    <x v="0"/>
    <n v="179670.31"/>
    <n v="0"/>
    <s v="Fair"/>
    <x v="1"/>
    <s v="Low-Balance"/>
    <s v="151,000 - 200,00"/>
  </r>
  <r>
    <x v="206"/>
    <n v="15755262"/>
    <s v="McDonald"/>
    <n v="608"/>
    <x v="1"/>
    <x v="0"/>
    <n v="41"/>
    <n v="3"/>
    <n v="89763.839999999997"/>
    <x v="0"/>
    <n v="0"/>
    <x v="1"/>
    <n v="199304.74"/>
    <n v="1"/>
    <s v="Fair"/>
    <x v="0"/>
    <s v="Mid-Balance"/>
    <s v="151,000 - 200,00"/>
  </r>
  <r>
    <x v="207"/>
    <n v="15679531"/>
    <s v="Collins"/>
    <n v="618"/>
    <x v="0"/>
    <x v="1"/>
    <n v="34"/>
    <n v="5"/>
    <n v="134954.53"/>
    <x v="0"/>
    <n v="1"/>
    <x v="0"/>
    <n v="151954.39000000001"/>
    <n v="0"/>
    <s v="Fair"/>
    <x v="1"/>
    <s v="High-Balance"/>
    <s v="151,000 - 200,00"/>
  </r>
  <r>
    <x v="208"/>
    <n v="15684181"/>
    <s v="Hackett"/>
    <n v="643"/>
    <x v="0"/>
    <x v="1"/>
    <n v="45"/>
    <n v="5"/>
    <n v="0"/>
    <x v="0"/>
    <n v="1"/>
    <x v="1"/>
    <n v="142513.5"/>
    <n v="1"/>
    <s v="Fair"/>
    <x v="0"/>
    <s v="Low-Balance"/>
    <s v="101,000 - 150,000"/>
  </r>
  <r>
    <x v="209"/>
    <n v="15612087"/>
    <s v="Dike"/>
    <n v="671"/>
    <x v="0"/>
    <x v="1"/>
    <n v="45"/>
    <n v="2"/>
    <n v="106376.85"/>
    <x v="0"/>
    <n v="0"/>
    <x v="0"/>
    <n v="158264.62"/>
    <n v="0"/>
    <s v="Fair"/>
    <x v="0"/>
    <s v="Mid-Balance"/>
    <s v="151,000 - 200,00"/>
  </r>
  <r>
    <x v="210"/>
    <n v="15752047"/>
    <s v="Xmissing"/>
    <n v="689"/>
    <x v="2"/>
    <x v="1"/>
    <n v="33"/>
    <n v="2"/>
    <n v="161814.64000000001"/>
    <x v="2"/>
    <n v="1"/>
    <x v="1"/>
    <n v="169381.9"/>
    <n v="0"/>
    <s v="Fair"/>
    <x v="1"/>
    <s v="High-Balance"/>
    <s v="151,000 - 200,00"/>
  </r>
  <r>
    <x v="211"/>
    <n v="15624592"/>
    <s v="Tan"/>
    <n v="603"/>
    <x v="0"/>
    <x v="1"/>
    <n v="31"/>
    <n v="8"/>
    <n v="0"/>
    <x v="2"/>
    <n v="1"/>
    <x v="0"/>
    <n v="169915.02"/>
    <n v="0"/>
    <s v="Fair"/>
    <x v="1"/>
    <s v="Low-Balance"/>
    <s v="151,000 - 200,00"/>
  </r>
  <r>
    <x v="212"/>
    <n v="15573152"/>
    <s v="Glassman"/>
    <n v="620"/>
    <x v="0"/>
    <x v="0"/>
    <n v="41"/>
    <n v="9"/>
    <n v="0"/>
    <x v="2"/>
    <n v="0"/>
    <x v="1"/>
    <n v="88852.47"/>
    <n v="0"/>
    <s v="Fair"/>
    <x v="0"/>
    <s v="Low-Balance"/>
    <s v="51,000 - 100,000"/>
  </r>
  <r>
    <x v="213"/>
    <n v="15594917"/>
    <s v="Miller"/>
    <n v="676"/>
    <x v="0"/>
    <x v="0"/>
    <n v="34"/>
    <n v="1"/>
    <n v="63095.01"/>
    <x v="0"/>
    <n v="1"/>
    <x v="0"/>
    <n v="40645.81"/>
    <n v="0"/>
    <s v="Fair"/>
    <x v="1"/>
    <s v="Low-Balance"/>
    <s v=" 0 - 50,000"/>
  </r>
  <r>
    <x v="214"/>
    <n v="15785542"/>
    <s v="Kornilova"/>
    <n v="697"/>
    <x v="2"/>
    <x v="1"/>
    <n v="26"/>
    <n v="4"/>
    <n v="118287.01"/>
    <x v="2"/>
    <n v="0"/>
    <x v="1"/>
    <n v="113951.12"/>
    <n v="0"/>
    <s v="Fair"/>
    <x v="1"/>
    <s v="Mid-Balance"/>
    <s v="101,000 - 150,000"/>
  </r>
  <r>
    <x v="215"/>
    <n v="15723488"/>
    <s v="Watson"/>
    <n v="668"/>
    <x v="2"/>
    <x v="1"/>
    <n v="47"/>
    <n v="7"/>
    <n v="106854.21"/>
    <x v="0"/>
    <n v="0"/>
    <x v="0"/>
    <n v="157959.01999999999"/>
    <n v="1"/>
    <s v="Fair"/>
    <x v="0"/>
    <s v="Mid-Balance"/>
    <s v="151,000 - 200,00"/>
  </r>
  <r>
    <x v="216"/>
    <n v="15680920"/>
    <s v="Marchesi"/>
    <n v="695"/>
    <x v="0"/>
    <x v="1"/>
    <n v="46"/>
    <n v="7"/>
    <n v="49512.55"/>
    <x v="0"/>
    <n v="1"/>
    <x v="1"/>
    <n v="133007.34"/>
    <n v="0"/>
    <s v="Fair"/>
    <x v="0"/>
    <s v="Low-Balance"/>
    <s v="101,000 - 150,000"/>
  </r>
  <r>
    <x v="217"/>
    <n v="15786308"/>
    <s v="Millar"/>
    <n v="730"/>
    <x v="1"/>
    <x v="0"/>
    <n v="33"/>
    <n v="9"/>
    <n v="0"/>
    <x v="2"/>
    <n v="0"/>
    <x v="1"/>
    <n v="176576.62"/>
    <n v="0"/>
    <s v="Good"/>
    <x v="1"/>
    <s v="Low-Balance"/>
    <s v="151,000 - 200,00"/>
  </r>
  <r>
    <x v="218"/>
    <n v="15659366"/>
    <s v="Shih"/>
    <n v="807"/>
    <x v="0"/>
    <x v="1"/>
    <n v="43"/>
    <n v="1"/>
    <n v="105799.32"/>
    <x v="2"/>
    <n v="1"/>
    <x v="1"/>
    <n v="34888.04"/>
    <n v="1"/>
    <s v="Good"/>
    <x v="0"/>
    <s v="Mid-Balance"/>
    <s v=" 0 - 50,000"/>
  </r>
  <r>
    <x v="219"/>
    <n v="15774854"/>
    <s v="Fuller"/>
    <n v="592"/>
    <x v="0"/>
    <x v="1"/>
    <n v="54"/>
    <n v="8"/>
    <n v="0"/>
    <x v="0"/>
    <n v="1"/>
    <x v="0"/>
    <n v="28737.71"/>
    <n v="1"/>
    <s v="Fair"/>
    <x v="0"/>
    <s v="Low-Balance"/>
    <s v=" 0 - 50,000"/>
  </r>
  <r>
    <x v="220"/>
    <n v="15725311"/>
    <s v="Hay"/>
    <n v="726"/>
    <x v="0"/>
    <x v="0"/>
    <n v="31"/>
    <n v="9"/>
    <n v="114722.05"/>
    <x v="2"/>
    <n v="1"/>
    <x v="0"/>
    <n v="98178.57"/>
    <n v="0"/>
    <s v="Good"/>
    <x v="1"/>
    <s v="Mid-Balance"/>
    <s v="51,000 - 100,000"/>
  </r>
  <r>
    <x v="221"/>
    <n v="15787155"/>
    <s v="Yang"/>
    <n v="514"/>
    <x v="1"/>
    <x v="1"/>
    <n v="30"/>
    <n v="7"/>
    <n v="0"/>
    <x v="0"/>
    <n v="0"/>
    <x v="0"/>
    <n v="125010.24000000001"/>
    <n v="0"/>
    <s v="Poor"/>
    <x v="1"/>
    <s v="Low-Balance"/>
    <s v="101,000 - 150,000"/>
  </r>
  <r>
    <x v="222"/>
    <n v="15727829"/>
    <s v="McIntyre"/>
    <n v="567"/>
    <x v="0"/>
    <x v="1"/>
    <n v="42"/>
    <n v="2"/>
    <n v="0"/>
    <x v="2"/>
    <n v="1"/>
    <x v="0"/>
    <n v="167984.61"/>
    <n v="0"/>
    <s v="Fair"/>
    <x v="0"/>
    <s v="Low-Balance"/>
    <s v="151,000 - 200,00"/>
  </r>
  <r>
    <x v="223"/>
    <n v="15733247"/>
    <s v="Stevenson"/>
    <n v="850"/>
    <x v="0"/>
    <x v="1"/>
    <n v="33"/>
    <n v="10"/>
    <n v="0"/>
    <x v="0"/>
    <n v="1"/>
    <x v="1"/>
    <n v="4861.72"/>
    <n v="1"/>
    <s v="Good"/>
    <x v="1"/>
    <s v="Low-Balance"/>
    <s v=" 0 - 50,000"/>
  </r>
  <r>
    <x v="224"/>
    <n v="15568748"/>
    <s v="Poole"/>
    <n v="671"/>
    <x v="2"/>
    <x v="1"/>
    <n v="45"/>
    <n v="6"/>
    <n v="99564.22"/>
    <x v="0"/>
    <n v="1"/>
    <x v="0"/>
    <n v="108872.45"/>
    <n v="1"/>
    <s v="Fair"/>
    <x v="0"/>
    <s v="Mid-Balance"/>
    <s v="101,000 - 150,000"/>
  </r>
  <r>
    <x v="225"/>
    <n v="15699029"/>
    <s v="Bagley"/>
    <n v="670"/>
    <x v="0"/>
    <x v="1"/>
    <n v="37"/>
    <n v="4"/>
    <n v="170557.91"/>
    <x v="2"/>
    <n v="1"/>
    <x v="1"/>
    <n v="198252.88"/>
    <n v="0"/>
    <s v="Fair"/>
    <x v="1"/>
    <s v="High-Balance"/>
    <s v="151,000 - 200,00"/>
  </r>
  <r>
    <x v="226"/>
    <n v="15774393"/>
    <s v="Ch'ien"/>
    <n v="694"/>
    <x v="0"/>
    <x v="0"/>
    <n v="30"/>
    <n v="9"/>
    <n v="0"/>
    <x v="2"/>
    <n v="1"/>
    <x v="0"/>
    <n v="26960.31"/>
    <n v="0"/>
    <s v="Fair"/>
    <x v="1"/>
    <s v="Low-Balance"/>
    <s v=" 0 - 50,000"/>
  </r>
  <r>
    <x v="227"/>
    <n v="15676895"/>
    <s v="Cattaneo"/>
    <n v="547"/>
    <x v="2"/>
    <x v="0"/>
    <n v="39"/>
    <n v="6"/>
    <n v="74596.149999999994"/>
    <x v="1"/>
    <n v="1"/>
    <x v="0"/>
    <n v="85746.52"/>
    <n v="1"/>
    <s v="Fair"/>
    <x v="1"/>
    <s v="Low-Balance"/>
    <s v="51,000 - 100,000"/>
  </r>
  <r>
    <x v="228"/>
    <n v="15637753"/>
    <s v="O'Sullivan"/>
    <n v="751"/>
    <x v="2"/>
    <x v="1"/>
    <n v="50"/>
    <n v="2"/>
    <n v="96888.39"/>
    <x v="0"/>
    <n v="1"/>
    <x v="1"/>
    <n v="77206.25"/>
    <n v="1"/>
    <s v="Good"/>
    <x v="0"/>
    <s v="Mid-Balance"/>
    <s v="51,000 - 100,000"/>
  </r>
  <r>
    <x v="229"/>
    <n v="15605461"/>
    <s v="Lucas"/>
    <n v="594"/>
    <x v="2"/>
    <x v="0"/>
    <n v="29"/>
    <n v="3"/>
    <n v="130830.22"/>
    <x v="0"/>
    <n v="1"/>
    <x v="1"/>
    <n v="61048.53"/>
    <n v="0"/>
    <s v="Fair"/>
    <x v="1"/>
    <s v="High-Balance"/>
    <s v="51,000 - 100,000"/>
  </r>
  <r>
    <x v="230"/>
    <n v="15808473"/>
    <s v="Ringrose"/>
    <n v="673"/>
    <x v="0"/>
    <x v="1"/>
    <n v="72"/>
    <n v="1"/>
    <n v="0"/>
    <x v="2"/>
    <n v="0"/>
    <x v="0"/>
    <n v="111981.19"/>
    <n v="0"/>
    <s v="Fair"/>
    <x v="2"/>
    <s v="Low-Balance"/>
    <s v="101,000 - 150,000"/>
  </r>
  <r>
    <x v="231"/>
    <n v="15627000"/>
    <s v="Freeman"/>
    <n v="610"/>
    <x v="0"/>
    <x v="1"/>
    <n v="40"/>
    <n v="0"/>
    <n v="0"/>
    <x v="2"/>
    <n v="1"/>
    <x v="1"/>
    <n v="62232.6"/>
    <n v="0"/>
    <s v="Fair"/>
    <x v="0"/>
    <s v="Low-Balance"/>
    <s v="51,000 - 100,000"/>
  </r>
  <r>
    <x v="232"/>
    <n v="15787174"/>
    <s v="Sergeyev"/>
    <n v="512"/>
    <x v="0"/>
    <x v="0"/>
    <n v="37"/>
    <n v="1"/>
    <n v="0"/>
    <x v="2"/>
    <n v="0"/>
    <x v="0"/>
    <n v="156105.03"/>
    <n v="0"/>
    <s v="Poor"/>
    <x v="1"/>
    <s v="Low-Balance"/>
    <s v="151,000 - 200,00"/>
  </r>
  <r>
    <x v="233"/>
    <n v="15723886"/>
    <s v="Fiore"/>
    <n v="767"/>
    <x v="2"/>
    <x v="1"/>
    <n v="20"/>
    <n v="3"/>
    <n v="119714.25"/>
    <x v="2"/>
    <n v="0"/>
    <x v="0"/>
    <n v="150135.38"/>
    <n v="0"/>
    <s v="Good"/>
    <x v="1"/>
    <s v="Mid-Balance"/>
    <s v="101,000 - 150,000"/>
  </r>
  <r>
    <x v="234"/>
    <n v="15704769"/>
    <s v="Smith"/>
    <n v="585"/>
    <x v="0"/>
    <x v="0"/>
    <n v="67"/>
    <n v="5"/>
    <n v="113978.97"/>
    <x v="2"/>
    <n v="0"/>
    <x v="0"/>
    <n v="93146.11"/>
    <n v="0"/>
    <s v="Fair"/>
    <x v="2"/>
    <s v="Mid-Balance"/>
    <s v="51,000 - 100,000"/>
  </r>
  <r>
    <x v="235"/>
    <n v="15772896"/>
    <s v="Dumetochukwu"/>
    <n v="763"/>
    <x v="2"/>
    <x v="1"/>
    <n v="42"/>
    <n v="6"/>
    <n v="100160.75"/>
    <x v="0"/>
    <n v="1"/>
    <x v="1"/>
    <n v="33462.94"/>
    <n v="1"/>
    <s v="Good"/>
    <x v="0"/>
    <s v="Mid-Balance"/>
    <s v=" 0 - 50,000"/>
  </r>
  <r>
    <x v="236"/>
    <n v="15711540"/>
    <s v="Pacheco"/>
    <n v="712"/>
    <x v="0"/>
    <x v="0"/>
    <n v="29"/>
    <n v="2"/>
    <n v="0"/>
    <x v="0"/>
    <n v="1"/>
    <x v="0"/>
    <n v="144375"/>
    <n v="0"/>
    <s v="Fair"/>
    <x v="1"/>
    <s v="Low-Balance"/>
    <s v="101,000 - 150,000"/>
  </r>
  <r>
    <x v="237"/>
    <n v="15764866"/>
    <s v="Synnot"/>
    <n v="539"/>
    <x v="2"/>
    <x v="0"/>
    <n v="43"/>
    <n v="3"/>
    <n v="116220.5"/>
    <x v="1"/>
    <n v="1"/>
    <x v="1"/>
    <n v="55803.96"/>
    <n v="1"/>
    <s v="Fair"/>
    <x v="0"/>
    <s v="Mid-Balance"/>
    <s v="51,000 - 100,000"/>
  </r>
  <r>
    <x v="238"/>
    <n v="15794056"/>
    <s v="Johnston"/>
    <n v="668"/>
    <x v="0"/>
    <x v="0"/>
    <n v="46"/>
    <n v="2"/>
    <n v="0"/>
    <x v="1"/>
    <n v="1"/>
    <x v="1"/>
    <n v="89048.46"/>
    <n v="1"/>
    <s v="Fair"/>
    <x v="0"/>
    <s v="Low-Balance"/>
    <s v="51,000 - 100,000"/>
  </r>
  <r>
    <x v="239"/>
    <n v="15795149"/>
    <s v="Stevens"/>
    <n v="703"/>
    <x v="0"/>
    <x v="1"/>
    <n v="28"/>
    <n v="2"/>
    <n v="81173.83"/>
    <x v="2"/>
    <n v="0"/>
    <x v="0"/>
    <n v="162812.16"/>
    <n v="0"/>
    <s v="Fair"/>
    <x v="1"/>
    <s v="Mid-Balance"/>
    <s v="151,000 - 200,00"/>
  </r>
  <r>
    <x v="240"/>
    <n v="15812009"/>
    <s v="Grant"/>
    <n v="662"/>
    <x v="1"/>
    <x v="1"/>
    <n v="38"/>
    <n v="4"/>
    <n v="0"/>
    <x v="2"/>
    <n v="1"/>
    <x v="1"/>
    <n v="136259.65"/>
    <n v="0"/>
    <s v="Fair"/>
    <x v="1"/>
    <s v="Low-Balance"/>
    <s v="101,000 - 150,000"/>
  </r>
  <r>
    <x v="241"/>
    <n v="15651001"/>
    <s v="Tsao"/>
    <n v="725"/>
    <x v="2"/>
    <x v="0"/>
    <n v="39"/>
    <n v="5"/>
    <n v="116803.8"/>
    <x v="0"/>
    <n v="1"/>
    <x v="1"/>
    <n v="124052.97"/>
    <n v="0"/>
    <s v="Good"/>
    <x v="1"/>
    <s v="Mid-Balance"/>
    <s v="101,000 - 150,000"/>
  </r>
  <r>
    <x v="242"/>
    <n v="15813844"/>
    <s v="Barnes"/>
    <n v="703"/>
    <x v="0"/>
    <x v="1"/>
    <n v="37"/>
    <n v="8"/>
    <n v="105961.68"/>
    <x v="2"/>
    <n v="0"/>
    <x v="0"/>
    <n v="74158.8"/>
    <n v="0"/>
    <s v="Fair"/>
    <x v="1"/>
    <s v="Mid-Balance"/>
    <s v="51,000 - 100,000"/>
  </r>
  <r>
    <x v="243"/>
    <n v="15596175"/>
    <s v="McIntosh"/>
    <n v="659"/>
    <x v="2"/>
    <x v="1"/>
    <n v="67"/>
    <n v="6"/>
    <n v="117411.6"/>
    <x v="0"/>
    <n v="1"/>
    <x v="0"/>
    <n v="45071.09"/>
    <n v="1"/>
    <s v="Fair"/>
    <x v="2"/>
    <s v="Mid-Balance"/>
    <s v=" 0 - 50,000"/>
  </r>
  <r>
    <x v="244"/>
    <n v="15576269"/>
    <s v="Madison"/>
    <n v="523"/>
    <x v="1"/>
    <x v="1"/>
    <n v="34"/>
    <n v="7"/>
    <n v="0"/>
    <x v="2"/>
    <n v="1"/>
    <x v="1"/>
    <n v="62030.06"/>
    <n v="0"/>
    <s v="Fair"/>
    <x v="1"/>
    <s v="Low-Balance"/>
    <s v="51,000 - 100,000"/>
  </r>
  <r>
    <x v="245"/>
    <n v="15797219"/>
    <s v="Ifesinachi"/>
    <n v="635"/>
    <x v="0"/>
    <x v="0"/>
    <n v="40"/>
    <n v="10"/>
    <n v="123497.58"/>
    <x v="0"/>
    <n v="1"/>
    <x v="1"/>
    <n v="131953.23000000001"/>
    <n v="1"/>
    <s v="Fair"/>
    <x v="0"/>
    <s v="Mid-Balance"/>
    <s v="101,000 - 150,000"/>
  </r>
  <r>
    <x v="246"/>
    <n v="15685500"/>
    <s v="Glazkov"/>
    <n v="772"/>
    <x v="2"/>
    <x v="1"/>
    <n v="26"/>
    <n v="7"/>
    <n v="152400.51"/>
    <x v="2"/>
    <n v="1"/>
    <x v="1"/>
    <n v="79414"/>
    <n v="0"/>
    <s v="Good"/>
    <x v="1"/>
    <s v="High-Balance"/>
    <s v="51,000 - 100,000"/>
  </r>
  <r>
    <x v="247"/>
    <n v="15599792"/>
    <s v="Dimauro"/>
    <n v="545"/>
    <x v="0"/>
    <x v="0"/>
    <n v="26"/>
    <n v="1"/>
    <n v="0"/>
    <x v="2"/>
    <n v="1"/>
    <x v="0"/>
    <n v="199638.56"/>
    <n v="0"/>
    <s v="Fair"/>
    <x v="1"/>
    <s v="Low-Balance"/>
    <s v="151,000 - 200,00"/>
  </r>
  <r>
    <x v="248"/>
    <n v="15657566"/>
    <s v="Wieck"/>
    <n v="634"/>
    <x v="2"/>
    <x v="1"/>
    <n v="24"/>
    <n v="8"/>
    <n v="103097.85"/>
    <x v="0"/>
    <n v="1"/>
    <x v="0"/>
    <n v="157577.29"/>
    <n v="0"/>
    <s v="Fair"/>
    <x v="1"/>
    <s v="Mid-Balance"/>
    <s v="151,000 - 200,00"/>
  </r>
  <r>
    <x v="249"/>
    <n v="15772423"/>
    <s v="Liao"/>
    <n v="739"/>
    <x v="2"/>
    <x v="1"/>
    <n v="54"/>
    <n v="8"/>
    <n v="126418.14"/>
    <x v="0"/>
    <n v="1"/>
    <x v="1"/>
    <n v="134420.75"/>
    <n v="1"/>
    <s v="Good"/>
    <x v="0"/>
    <s v="High-Balance"/>
    <s v="101,000 - 150,000"/>
  </r>
  <r>
    <x v="250"/>
    <n v="15628112"/>
    <s v="Hughes"/>
    <n v="771"/>
    <x v="2"/>
    <x v="0"/>
    <n v="36"/>
    <n v="5"/>
    <n v="77846.899999999994"/>
    <x v="0"/>
    <n v="0"/>
    <x v="1"/>
    <n v="99805.99"/>
    <n v="0"/>
    <s v="Good"/>
    <x v="1"/>
    <s v="Mid-Balance"/>
    <s v="51,000 - 100,000"/>
  </r>
  <r>
    <x v="251"/>
    <n v="15753754"/>
    <s v="Morrison"/>
    <n v="587"/>
    <x v="1"/>
    <x v="0"/>
    <n v="34"/>
    <n v="1"/>
    <n v="0"/>
    <x v="2"/>
    <n v="1"/>
    <x v="0"/>
    <n v="97932.68"/>
    <n v="0"/>
    <s v="Fair"/>
    <x v="1"/>
    <s v="Low-Balance"/>
    <s v="51,000 - 100,000"/>
  </r>
  <r>
    <x v="252"/>
    <n v="15793726"/>
    <s v="Matveyeva"/>
    <n v="681"/>
    <x v="0"/>
    <x v="0"/>
    <n v="79"/>
    <n v="0"/>
    <n v="0"/>
    <x v="2"/>
    <n v="0"/>
    <x v="0"/>
    <n v="170968.99"/>
    <n v="0"/>
    <s v="Fair"/>
    <x v="2"/>
    <s v="Low-Balance"/>
    <s v="151,000 - 200,00"/>
  </r>
  <r>
    <x v="253"/>
    <n v="15694717"/>
    <s v="Ku"/>
    <n v="544"/>
    <x v="2"/>
    <x v="1"/>
    <n v="37"/>
    <n v="2"/>
    <n v="79731.91"/>
    <x v="0"/>
    <n v="1"/>
    <x v="0"/>
    <n v="57558.95"/>
    <n v="0"/>
    <s v="Fair"/>
    <x v="1"/>
    <s v="Mid-Balance"/>
    <s v="51,000 - 100,000"/>
  </r>
  <r>
    <x v="254"/>
    <n v="15665834"/>
    <s v="Cheatham"/>
    <n v="696"/>
    <x v="1"/>
    <x v="1"/>
    <n v="28"/>
    <n v="8"/>
    <n v="0"/>
    <x v="0"/>
    <n v="0"/>
    <x v="1"/>
    <n v="176713.47"/>
    <n v="0"/>
    <s v="Fair"/>
    <x v="1"/>
    <s v="Low-Balance"/>
    <s v="151,000 - 200,00"/>
  </r>
  <r>
    <x v="255"/>
    <n v="15765297"/>
    <s v="Yao"/>
    <n v="766"/>
    <x v="1"/>
    <x v="1"/>
    <n v="41"/>
    <n v="0"/>
    <n v="0"/>
    <x v="2"/>
    <n v="0"/>
    <x v="0"/>
    <n v="34283.230000000003"/>
    <n v="0"/>
    <s v="Good"/>
    <x v="0"/>
    <s v="Low-Balance"/>
    <s v=" 0 - 50,000"/>
  </r>
  <r>
    <x v="256"/>
    <n v="15636684"/>
    <s v="Kirkland"/>
    <n v="727"/>
    <x v="0"/>
    <x v="1"/>
    <n v="34"/>
    <n v="10"/>
    <n v="0"/>
    <x v="2"/>
    <n v="1"/>
    <x v="0"/>
    <n v="198637.34"/>
    <n v="0"/>
    <s v="Good"/>
    <x v="1"/>
    <s v="Low-Balance"/>
    <s v="151,000 - 200,00"/>
  </r>
  <r>
    <x v="257"/>
    <n v="15592979"/>
    <s v="Rose"/>
    <n v="671"/>
    <x v="2"/>
    <x v="0"/>
    <n v="34"/>
    <n v="6"/>
    <n v="37266.67"/>
    <x v="2"/>
    <n v="0"/>
    <x v="1"/>
    <n v="156917.12"/>
    <n v="0"/>
    <s v="Fair"/>
    <x v="1"/>
    <s v="Low-Balance"/>
    <s v="151,000 - 200,00"/>
  </r>
  <r>
    <x v="258"/>
    <n v="15750803"/>
    <s v="Jess"/>
    <n v="693"/>
    <x v="0"/>
    <x v="0"/>
    <n v="30"/>
    <n v="6"/>
    <n v="127992.25"/>
    <x v="0"/>
    <n v="1"/>
    <x v="0"/>
    <n v="50457.2"/>
    <n v="0"/>
    <s v="Fair"/>
    <x v="1"/>
    <s v="High-Balance"/>
    <s v=" 0 - 50,000"/>
  </r>
  <r>
    <x v="259"/>
    <n v="15607178"/>
    <s v="Welch"/>
    <n v="850"/>
    <x v="2"/>
    <x v="1"/>
    <n v="38"/>
    <n v="3"/>
    <n v="54901.01"/>
    <x v="0"/>
    <n v="1"/>
    <x v="0"/>
    <n v="140075.54999999999"/>
    <n v="0"/>
    <s v="Good"/>
    <x v="1"/>
    <s v="Low-Balance"/>
    <s v="101,000 - 150,000"/>
  </r>
  <r>
    <x v="260"/>
    <n v="15713853"/>
    <s v="Ifeajuna"/>
    <n v="732"/>
    <x v="2"/>
    <x v="1"/>
    <n v="42"/>
    <n v="9"/>
    <n v="108748.08"/>
    <x v="2"/>
    <n v="1"/>
    <x v="0"/>
    <n v="65323.11"/>
    <n v="0"/>
    <s v="Good"/>
    <x v="0"/>
    <s v="Mid-Balance"/>
    <s v="51,000 - 100,000"/>
  </r>
  <r>
    <x v="261"/>
    <n v="15673481"/>
    <s v="Morton"/>
    <n v="726"/>
    <x v="1"/>
    <x v="0"/>
    <n v="48"/>
    <n v="6"/>
    <n v="99906.19"/>
    <x v="0"/>
    <n v="1"/>
    <x v="1"/>
    <n v="64323.24"/>
    <n v="0"/>
    <s v="Good"/>
    <x v="0"/>
    <s v="Mid-Balance"/>
    <s v="51,000 - 100,000"/>
  </r>
  <r>
    <x v="262"/>
    <n v="15686776"/>
    <s v="Rossi"/>
    <n v="557"/>
    <x v="0"/>
    <x v="0"/>
    <n v="32"/>
    <n v="6"/>
    <n v="184686.41"/>
    <x v="2"/>
    <n v="1"/>
    <x v="1"/>
    <n v="14956.44"/>
    <n v="0"/>
    <s v="Fair"/>
    <x v="1"/>
    <s v="High-Balance"/>
    <s v=" 0 - 50,000"/>
  </r>
  <r>
    <x v="263"/>
    <n v="15673693"/>
    <s v="Reppert"/>
    <n v="682"/>
    <x v="0"/>
    <x v="0"/>
    <n v="26"/>
    <n v="0"/>
    <n v="110654.02"/>
    <x v="0"/>
    <n v="0"/>
    <x v="0"/>
    <n v="111879.21"/>
    <n v="0"/>
    <s v="Fair"/>
    <x v="1"/>
    <s v="Mid-Balance"/>
    <s v="101,000 - 150,000"/>
  </r>
  <r>
    <x v="264"/>
    <n v="15700696"/>
    <s v="Kang"/>
    <n v="738"/>
    <x v="1"/>
    <x v="1"/>
    <n v="31"/>
    <n v="9"/>
    <n v="79019.8"/>
    <x v="0"/>
    <n v="1"/>
    <x v="0"/>
    <n v="18606.23"/>
    <n v="0"/>
    <s v="Good"/>
    <x v="1"/>
    <s v="Mid-Balance"/>
    <s v=" 0 - 50,000"/>
  </r>
  <r>
    <x v="265"/>
    <n v="15813163"/>
    <s v="Ch'iu"/>
    <n v="531"/>
    <x v="1"/>
    <x v="0"/>
    <n v="36"/>
    <n v="9"/>
    <n v="99240.51"/>
    <x v="0"/>
    <n v="1"/>
    <x v="1"/>
    <n v="123137.01"/>
    <n v="0"/>
    <s v="Fair"/>
    <x v="1"/>
    <s v="Mid-Balance"/>
    <s v="101,000 - 150,000"/>
  </r>
  <r>
    <x v="266"/>
    <n v="15653857"/>
    <s v="Wallis"/>
    <n v="498"/>
    <x v="0"/>
    <x v="1"/>
    <n v="34"/>
    <n v="2"/>
    <n v="0"/>
    <x v="2"/>
    <n v="1"/>
    <x v="0"/>
    <n v="148528.24"/>
    <n v="0"/>
    <s v="Poor"/>
    <x v="1"/>
    <s v="Low-Balance"/>
    <s v="101,000 - 150,000"/>
  </r>
  <r>
    <x v="267"/>
    <n v="15777076"/>
    <s v="Clark"/>
    <n v="651"/>
    <x v="0"/>
    <x v="1"/>
    <n v="36"/>
    <n v="7"/>
    <n v="0"/>
    <x v="2"/>
    <n v="1"/>
    <x v="1"/>
    <n v="13898.31"/>
    <n v="0"/>
    <s v="Fair"/>
    <x v="1"/>
    <s v="Low-Balance"/>
    <s v=" 0 - 50,000"/>
  </r>
  <r>
    <x v="268"/>
    <n v="15717398"/>
    <s v="Fielding"/>
    <n v="549"/>
    <x v="1"/>
    <x v="0"/>
    <n v="39"/>
    <n v="7"/>
    <n v="0"/>
    <x v="0"/>
    <n v="0"/>
    <x v="1"/>
    <n v="81259.25"/>
    <n v="1"/>
    <s v="Fair"/>
    <x v="1"/>
    <s v="Low-Balance"/>
    <s v="51,000 - 100,000"/>
  </r>
  <r>
    <x v="269"/>
    <n v="15799217"/>
    <s v="Zetticci"/>
    <n v="791"/>
    <x v="2"/>
    <x v="0"/>
    <n v="35"/>
    <n v="7"/>
    <n v="52436.2"/>
    <x v="0"/>
    <n v="1"/>
    <x v="1"/>
    <n v="161051.75"/>
    <n v="0"/>
    <s v="Good"/>
    <x v="1"/>
    <s v="Low-Balance"/>
    <s v="151,000 - 200,00"/>
  </r>
  <r>
    <x v="270"/>
    <n v="15787071"/>
    <s v="Dulhunty"/>
    <n v="650"/>
    <x v="1"/>
    <x v="1"/>
    <n v="41"/>
    <n v="9"/>
    <n v="0"/>
    <x v="2"/>
    <n v="0"/>
    <x v="0"/>
    <n v="191599.67"/>
    <n v="0"/>
    <s v="Fair"/>
    <x v="0"/>
    <s v="Low-Balance"/>
    <s v="151,000 - 200,00"/>
  </r>
  <r>
    <x v="271"/>
    <n v="15619955"/>
    <s v="Bevington"/>
    <n v="733"/>
    <x v="2"/>
    <x v="1"/>
    <n v="34"/>
    <n v="3"/>
    <n v="100337.96"/>
    <x v="1"/>
    <n v="1"/>
    <x v="1"/>
    <n v="48559.19"/>
    <n v="1"/>
    <s v="Good"/>
    <x v="1"/>
    <s v="Mid-Balance"/>
    <s v=" 0 - 50,000"/>
  </r>
  <r>
    <x v="272"/>
    <n v="15796505"/>
    <s v="Boyle"/>
    <n v="811"/>
    <x v="2"/>
    <x v="0"/>
    <n v="34"/>
    <n v="1"/>
    <n v="149297.19"/>
    <x v="2"/>
    <n v="1"/>
    <x v="0"/>
    <n v="186339.74"/>
    <n v="0"/>
    <s v="Good"/>
    <x v="1"/>
    <s v="High-Balance"/>
    <s v="151,000 - 200,00"/>
  </r>
  <r>
    <x v="273"/>
    <n v="15725166"/>
    <s v="Newton"/>
    <n v="707"/>
    <x v="0"/>
    <x v="1"/>
    <n v="30"/>
    <n v="8"/>
    <n v="0"/>
    <x v="2"/>
    <n v="1"/>
    <x v="1"/>
    <n v="33159.370000000003"/>
    <n v="0"/>
    <s v="Fair"/>
    <x v="1"/>
    <s v="Low-Balance"/>
    <s v=" 0 - 50,000"/>
  </r>
  <r>
    <x v="274"/>
    <n v="15800116"/>
    <s v="Bowman"/>
    <n v="712"/>
    <x v="2"/>
    <x v="1"/>
    <n v="28"/>
    <n v="4"/>
    <n v="145605.44"/>
    <x v="0"/>
    <n v="0"/>
    <x v="0"/>
    <n v="93883.53"/>
    <n v="0"/>
    <s v="Fair"/>
    <x v="1"/>
    <s v="High-Balance"/>
    <s v="51,000 - 100,000"/>
  </r>
  <r>
    <x v="275"/>
    <n v="15758685"/>
    <s v="Dubinina"/>
    <n v="706"/>
    <x v="1"/>
    <x v="0"/>
    <n v="37"/>
    <n v="7"/>
    <n v="0"/>
    <x v="2"/>
    <n v="1"/>
    <x v="0"/>
    <n v="110899.3"/>
    <n v="0"/>
    <s v="Fair"/>
    <x v="1"/>
    <s v="Low-Balance"/>
    <s v="101,000 - 150,000"/>
  </r>
  <r>
    <x v="276"/>
    <n v="15694456"/>
    <s v="Toscani"/>
    <n v="756"/>
    <x v="0"/>
    <x v="1"/>
    <n v="62"/>
    <n v="3"/>
    <n v="0"/>
    <x v="0"/>
    <n v="1"/>
    <x v="0"/>
    <n v="11199.04"/>
    <n v="1"/>
    <s v="Good"/>
    <x v="2"/>
    <s v="Low-Balance"/>
    <s v=" 0 - 50,000"/>
  </r>
  <r>
    <x v="277"/>
    <n v="15767339"/>
    <s v="Chiazagomekpere"/>
    <n v="777"/>
    <x v="0"/>
    <x v="0"/>
    <n v="53"/>
    <n v="10"/>
    <n v="0"/>
    <x v="2"/>
    <n v="1"/>
    <x v="1"/>
    <n v="189992.97"/>
    <n v="0"/>
    <s v="Good"/>
    <x v="0"/>
    <s v="Low-Balance"/>
    <s v="151,000 - 200,00"/>
  </r>
  <r>
    <x v="278"/>
    <n v="15683562"/>
    <s v="Allen"/>
    <n v="646"/>
    <x v="0"/>
    <x v="1"/>
    <n v="35"/>
    <n v="6"/>
    <n v="84026.86"/>
    <x v="0"/>
    <n v="0"/>
    <x v="0"/>
    <n v="164255.69"/>
    <n v="0"/>
    <s v="Fair"/>
    <x v="1"/>
    <s v="Mid-Balance"/>
    <s v="151,000 - 200,00"/>
  </r>
  <r>
    <x v="279"/>
    <n v="15782210"/>
    <s v="K'ung"/>
    <n v="714"/>
    <x v="0"/>
    <x v="1"/>
    <n v="46"/>
    <n v="1"/>
    <n v="0"/>
    <x v="0"/>
    <n v="1"/>
    <x v="1"/>
    <n v="152167.79"/>
    <n v="1"/>
    <s v="Fair"/>
    <x v="0"/>
    <s v="Low-Balance"/>
    <s v="151,000 - 200,00"/>
  </r>
  <r>
    <x v="280"/>
    <n v="15668893"/>
    <s v="Wilsmore"/>
    <n v="782"/>
    <x v="0"/>
    <x v="1"/>
    <n v="39"/>
    <n v="8"/>
    <n v="0"/>
    <x v="2"/>
    <n v="1"/>
    <x v="0"/>
    <n v="33949.67"/>
    <n v="0"/>
    <s v="Good"/>
    <x v="1"/>
    <s v="Low-Balance"/>
    <s v=" 0 - 50,000"/>
  </r>
  <r>
    <x v="281"/>
    <n v="15669169"/>
    <s v="Hargreaves"/>
    <n v="775"/>
    <x v="1"/>
    <x v="1"/>
    <n v="29"/>
    <n v="10"/>
    <n v="0"/>
    <x v="2"/>
    <n v="1"/>
    <x v="0"/>
    <n v="68143.929999999993"/>
    <n v="0"/>
    <s v="Good"/>
    <x v="1"/>
    <s v="Low-Balance"/>
    <s v="51,000 - 100,000"/>
  </r>
  <r>
    <x v="282"/>
    <n v="15643024"/>
    <s v="Huang"/>
    <n v="479"/>
    <x v="2"/>
    <x v="1"/>
    <n v="35"/>
    <n v="4"/>
    <n v="138718.92000000001"/>
    <x v="0"/>
    <n v="1"/>
    <x v="0"/>
    <n v="47251.79"/>
    <n v="1"/>
    <s v="Poor"/>
    <x v="1"/>
    <s v="High-Balance"/>
    <s v=" 0 - 50,000"/>
  </r>
  <r>
    <x v="283"/>
    <n v="15699389"/>
    <s v="Ch'ien"/>
    <n v="807"/>
    <x v="0"/>
    <x v="1"/>
    <n v="42"/>
    <n v="7"/>
    <n v="118274.71"/>
    <x v="0"/>
    <n v="1"/>
    <x v="0"/>
    <n v="25885.72"/>
    <n v="0"/>
    <s v="Good"/>
    <x v="0"/>
    <s v="Mid-Balance"/>
    <s v=" 0 - 50,000"/>
  </r>
  <r>
    <x v="284"/>
    <n v="15708608"/>
    <s v="Wallwork"/>
    <n v="799"/>
    <x v="0"/>
    <x v="0"/>
    <n v="22"/>
    <n v="8"/>
    <n v="174185.98"/>
    <x v="2"/>
    <n v="0"/>
    <x v="0"/>
    <n v="192633.85"/>
    <n v="0"/>
    <s v="Good"/>
    <x v="1"/>
    <s v="High-Balance"/>
    <s v="151,000 - 200,00"/>
  </r>
  <r>
    <x v="285"/>
    <n v="15626144"/>
    <s v="Chu"/>
    <n v="675"/>
    <x v="0"/>
    <x v="1"/>
    <n v="40"/>
    <n v="7"/>
    <n v="113208.86"/>
    <x v="2"/>
    <n v="1"/>
    <x v="1"/>
    <n v="34577.360000000001"/>
    <n v="0"/>
    <s v="Fair"/>
    <x v="0"/>
    <s v="Mid-Balance"/>
    <s v=" 0 - 50,000"/>
  </r>
  <r>
    <x v="286"/>
    <n v="15573112"/>
    <s v="Kang"/>
    <n v="602"/>
    <x v="1"/>
    <x v="1"/>
    <n v="29"/>
    <n v="5"/>
    <n v="103907.28"/>
    <x v="0"/>
    <n v="1"/>
    <x v="1"/>
    <n v="161229.84"/>
    <n v="0"/>
    <s v="Fair"/>
    <x v="1"/>
    <s v="Mid-Balance"/>
    <s v="151,000 - 200,00"/>
  </r>
  <r>
    <x v="287"/>
    <n v="15790678"/>
    <s v="Davidson"/>
    <n v="475"/>
    <x v="0"/>
    <x v="0"/>
    <n v="32"/>
    <n v="8"/>
    <n v="119023.28"/>
    <x v="0"/>
    <n v="1"/>
    <x v="1"/>
    <n v="100816.29"/>
    <n v="0"/>
    <s v="Poor"/>
    <x v="1"/>
    <s v="Mid-Balance"/>
    <s v="51,000 - 100,000"/>
  </r>
  <r>
    <x v="288"/>
    <n v="15727556"/>
    <s v="O'Donnell"/>
    <n v="744"/>
    <x v="1"/>
    <x v="0"/>
    <n v="26"/>
    <n v="5"/>
    <n v="166297.89000000001"/>
    <x v="0"/>
    <n v="1"/>
    <x v="0"/>
    <n v="181694.44"/>
    <n v="0"/>
    <s v="Good"/>
    <x v="1"/>
    <s v="High-Balance"/>
    <s v="151,000 - 200,00"/>
  </r>
  <r>
    <x v="289"/>
    <n v="15697307"/>
    <s v="Nnachetam"/>
    <n v="588"/>
    <x v="1"/>
    <x v="1"/>
    <n v="34"/>
    <n v="10"/>
    <n v="0"/>
    <x v="2"/>
    <n v="1"/>
    <x v="1"/>
    <n v="79078.91"/>
    <n v="0"/>
    <s v="Fair"/>
    <x v="1"/>
    <s v="Low-Balance"/>
    <s v="51,000 - 100,000"/>
  </r>
  <r>
    <x v="290"/>
    <n v="15652266"/>
    <s v="Chidiebele"/>
    <n v="703"/>
    <x v="2"/>
    <x v="1"/>
    <n v="42"/>
    <n v="9"/>
    <n v="63227"/>
    <x v="0"/>
    <n v="0"/>
    <x v="0"/>
    <n v="137316.32"/>
    <n v="0"/>
    <s v="Fair"/>
    <x v="0"/>
    <s v="Low-Balance"/>
    <s v="101,000 - 150,000"/>
  </r>
  <r>
    <x v="291"/>
    <n v="15607098"/>
    <s v="Ahmed"/>
    <n v="747"/>
    <x v="1"/>
    <x v="0"/>
    <n v="41"/>
    <n v="5"/>
    <n v="94521.17"/>
    <x v="2"/>
    <n v="1"/>
    <x v="1"/>
    <n v="194926.86"/>
    <n v="0"/>
    <s v="Good"/>
    <x v="0"/>
    <s v="Mid-Balance"/>
    <s v="151,000 - 200,00"/>
  </r>
  <r>
    <x v="292"/>
    <n v="15655774"/>
    <s v="Booth"/>
    <n v="583"/>
    <x v="0"/>
    <x v="1"/>
    <n v="27"/>
    <n v="7"/>
    <n v="0"/>
    <x v="2"/>
    <n v="1"/>
    <x v="1"/>
    <n v="51285.49"/>
    <n v="0"/>
    <s v="Fair"/>
    <x v="1"/>
    <s v="Low-Balance"/>
    <s v="51,000 - 100,000"/>
  </r>
  <r>
    <x v="293"/>
    <n v="15590241"/>
    <s v="Chuang"/>
    <n v="750"/>
    <x v="1"/>
    <x v="0"/>
    <n v="34"/>
    <n v="9"/>
    <n v="112822.26"/>
    <x v="0"/>
    <n v="0"/>
    <x v="1"/>
    <n v="150401.53"/>
    <n v="1"/>
    <s v="Good"/>
    <x v="1"/>
    <s v="Mid-Balance"/>
    <s v="101,000 - 150,000"/>
  </r>
  <r>
    <x v="294"/>
    <n v="15785819"/>
    <s v="Shao"/>
    <n v="681"/>
    <x v="0"/>
    <x v="1"/>
    <n v="38"/>
    <n v="3"/>
    <n v="0"/>
    <x v="2"/>
    <n v="1"/>
    <x v="0"/>
    <n v="112491.96"/>
    <n v="0"/>
    <s v="Fair"/>
    <x v="1"/>
    <s v="Low-Balance"/>
    <s v="101,000 - 150,000"/>
  </r>
  <r>
    <x v="295"/>
    <n v="15723654"/>
    <s v="Tsao"/>
    <n v="773"/>
    <x v="0"/>
    <x v="1"/>
    <n v="25"/>
    <n v="2"/>
    <n v="135903.32999999999"/>
    <x v="0"/>
    <n v="1"/>
    <x v="1"/>
    <n v="73656.38"/>
    <n v="0"/>
    <s v="Good"/>
    <x v="1"/>
    <s v="High-Balance"/>
    <s v="51,000 - 100,000"/>
  </r>
  <r>
    <x v="296"/>
    <n v="15774510"/>
    <s v="Tien"/>
    <n v="714"/>
    <x v="0"/>
    <x v="0"/>
    <n v="31"/>
    <n v="4"/>
    <n v="125169.26"/>
    <x v="0"/>
    <n v="1"/>
    <x v="0"/>
    <n v="106636.89"/>
    <n v="0"/>
    <s v="Fair"/>
    <x v="1"/>
    <s v="Mid-Balance"/>
    <s v="101,000 - 150,000"/>
  </r>
  <r>
    <x v="297"/>
    <n v="15684173"/>
    <s v="Chang"/>
    <n v="687"/>
    <x v="1"/>
    <x v="0"/>
    <n v="44"/>
    <n v="7"/>
    <n v="0"/>
    <x v="1"/>
    <n v="1"/>
    <x v="1"/>
    <n v="155853.51999999999"/>
    <n v="1"/>
    <s v="Fair"/>
    <x v="0"/>
    <s v="Low-Balance"/>
    <s v="151,000 - 200,00"/>
  </r>
  <r>
    <x v="298"/>
    <n v="15650068"/>
    <s v="Johnson"/>
    <n v="511"/>
    <x v="0"/>
    <x v="1"/>
    <n v="58"/>
    <n v="0"/>
    <n v="149117.31"/>
    <x v="0"/>
    <n v="1"/>
    <x v="0"/>
    <n v="162599.51"/>
    <n v="0"/>
    <s v="Poor"/>
    <x v="0"/>
    <s v="High-Balance"/>
    <s v="151,000 - 200,00"/>
  </r>
  <r>
    <x v="299"/>
    <n v="15811490"/>
    <s v="French"/>
    <n v="627"/>
    <x v="0"/>
    <x v="1"/>
    <n v="33"/>
    <n v="5"/>
    <n v="0"/>
    <x v="2"/>
    <n v="1"/>
    <x v="0"/>
    <n v="103737.82"/>
    <n v="0"/>
    <s v="Fair"/>
    <x v="1"/>
    <s v="Low-Balance"/>
    <s v="101,000 - 150,000"/>
  </r>
  <r>
    <x v="300"/>
    <n v="15803976"/>
    <s v="Efremov"/>
    <n v="694"/>
    <x v="0"/>
    <x v="0"/>
    <n v="31"/>
    <n v="10"/>
    <n v="0"/>
    <x v="2"/>
    <n v="1"/>
    <x v="1"/>
    <n v="160990.26999999999"/>
    <n v="0"/>
    <s v="Fair"/>
    <x v="1"/>
    <s v="Low-Balance"/>
    <s v="151,000 - 200,00"/>
  </r>
  <r>
    <x v="301"/>
    <n v="15682541"/>
    <s v="Hartley"/>
    <n v="616"/>
    <x v="1"/>
    <x v="0"/>
    <n v="36"/>
    <n v="6"/>
    <n v="132311.71"/>
    <x v="0"/>
    <n v="0"/>
    <x v="1"/>
    <n v="15462.84"/>
    <n v="0"/>
    <s v="Fair"/>
    <x v="1"/>
    <s v="High-Balance"/>
    <s v=" 0 - 50,000"/>
  </r>
  <r>
    <x v="302"/>
    <n v="15695699"/>
    <s v="Calabrese"/>
    <n v="687"/>
    <x v="0"/>
    <x v="1"/>
    <n v="35"/>
    <n v="8"/>
    <n v="0"/>
    <x v="2"/>
    <n v="1"/>
    <x v="1"/>
    <n v="10334.049999999999"/>
    <n v="0"/>
    <s v="Fair"/>
    <x v="1"/>
    <s v="Low-Balance"/>
    <s v=" 0 - 50,000"/>
  </r>
  <r>
    <x v="303"/>
    <n v="15624188"/>
    <s v="Chiu"/>
    <n v="712"/>
    <x v="0"/>
    <x v="0"/>
    <n v="33"/>
    <n v="6"/>
    <n v="0"/>
    <x v="2"/>
    <n v="1"/>
    <x v="0"/>
    <n v="190686.16"/>
    <n v="0"/>
    <s v="Fair"/>
    <x v="1"/>
    <s v="Low-Balance"/>
    <s v="151,000 - 200,00"/>
  </r>
  <r>
    <x v="304"/>
    <n v="15812191"/>
    <s v="Brennan"/>
    <n v="553"/>
    <x v="0"/>
    <x v="1"/>
    <n v="33"/>
    <n v="4"/>
    <n v="118082.89"/>
    <x v="0"/>
    <n v="0"/>
    <x v="1"/>
    <n v="94440.45"/>
    <n v="0"/>
    <s v="Fair"/>
    <x v="1"/>
    <s v="Mid-Balance"/>
    <s v="51,000 - 100,000"/>
  </r>
  <r>
    <x v="305"/>
    <n v="15636673"/>
    <s v="Onwuatuegwu"/>
    <n v="667"/>
    <x v="0"/>
    <x v="1"/>
    <n v="31"/>
    <n v="1"/>
    <n v="119266.69"/>
    <x v="0"/>
    <n v="1"/>
    <x v="0"/>
    <n v="28257.63"/>
    <n v="0"/>
    <s v="Fair"/>
    <x v="1"/>
    <s v="Mid-Balance"/>
    <s v=" 0 - 50,000"/>
  </r>
  <r>
    <x v="306"/>
    <n v="15594898"/>
    <s v="Hewitt"/>
    <n v="731"/>
    <x v="0"/>
    <x v="1"/>
    <n v="43"/>
    <n v="2"/>
    <n v="0"/>
    <x v="0"/>
    <n v="1"/>
    <x v="0"/>
    <n v="170034.95"/>
    <n v="1"/>
    <s v="Good"/>
    <x v="0"/>
    <s v="Low-Balance"/>
    <s v="151,000 - 200,00"/>
  </r>
  <r>
    <x v="307"/>
    <n v="15660211"/>
    <s v="Shih"/>
    <n v="629"/>
    <x v="2"/>
    <x v="1"/>
    <n v="35"/>
    <n v="7"/>
    <n v="156847.29"/>
    <x v="2"/>
    <n v="1"/>
    <x v="1"/>
    <n v="31824.29"/>
    <n v="0"/>
    <s v="Fair"/>
    <x v="1"/>
    <s v="High-Balance"/>
    <s v=" 0 - 50,000"/>
  </r>
  <r>
    <x v="308"/>
    <n v="15773972"/>
    <s v="Balashov"/>
    <n v="614"/>
    <x v="0"/>
    <x v="1"/>
    <n v="50"/>
    <n v="4"/>
    <n v="137104.47"/>
    <x v="0"/>
    <n v="1"/>
    <x v="1"/>
    <n v="127166.49"/>
    <n v="1"/>
    <s v="Fair"/>
    <x v="0"/>
    <s v="High-Balance"/>
    <s v="101,000 - 150,000"/>
  </r>
  <r>
    <x v="309"/>
    <n v="15746726"/>
    <s v="Doyle"/>
    <n v="438"/>
    <x v="2"/>
    <x v="1"/>
    <n v="31"/>
    <n v="8"/>
    <n v="78398.69"/>
    <x v="0"/>
    <n v="1"/>
    <x v="1"/>
    <n v="44937.01"/>
    <n v="0"/>
    <s v="Poor"/>
    <x v="1"/>
    <s v="Mid-Balance"/>
    <s v=" 0 - 50,000"/>
  </r>
  <r>
    <x v="310"/>
    <n v="15712287"/>
    <s v="Pokrovskii"/>
    <n v="652"/>
    <x v="0"/>
    <x v="0"/>
    <n v="80"/>
    <n v="4"/>
    <n v="0"/>
    <x v="2"/>
    <n v="1"/>
    <x v="0"/>
    <n v="188603.07"/>
    <n v="0"/>
    <s v="Fair"/>
    <x v="2"/>
    <s v="Low-Balance"/>
    <s v="151,000 - 200,00"/>
  </r>
  <r>
    <x v="311"/>
    <n v="15702919"/>
    <s v="Collins"/>
    <n v="729"/>
    <x v="2"/>
    <x v="1"/>
    <n v="30"/>
    <n v="6"/>
    <n v="63669.42"/>
    <x v="0"/>
    <n v="1"/>
    <x v="1"/>
    <n v="145111.37"/>
    <n v="0"/>
    <s v="Good"/>
    <x v="1"/>
    <s v="Low-Balance"/>
    <s v="101,000 - 150,000"/>
  </r>
  <r>
    <x v="312"/>
    <n v="15674398"/>
    <s v="Russo"/>
    <n v="642"/>
    <x v="0"/>
    <x v="1"/>
    <n v="38"/>
    <n v="3"/>
    <n v="0"/>
    <x v="2"/>
    <n v="0"/>
    <x v="1"/>
    <n v="171463.83"/>
    <n v="0"/>
    <s v="Fair"/>
    <x v="1"/>
    <s v="Low-Balance"/>
    <s v="151,000 - 200,00"/>
  </r>
  <r>
    <x v="313"/>
    <n v="15797960"/>
    <s v="Skinner"/>
    <n v="806"/>
    <x v="2"/>
    <x v="0"/>
    <n v="59"/>
    <n v="0"/>
    <n v="135296.32999999999"/>
    <x v="0"/>
    <n v="1"/>
    <x v="1"/>
    <n v="182822.5"/>
    <n v="0"/>
    <s v="Good"/>
    <x v="0"/>
    <s v="High-Balance"/>
    <s v="151,000 - 200,00"/>
  </r>
  <r>
    <x v="314"/>
    <n v="15631868"/>
    <s v="Robertson"/>
    <n v="744"/>
    <x v="1"/>
    <x v="1"/>
    <n v="36"/>
    <n v="2"/>
    <n v="153804.44"/>
    <x v="0"/>
    <n v="1"/>
    <x v="0"/>
    <n v="87213.33"/>
    <n v="0"/>
    <s v="Good"/>
    <x v="1"/>
    <s v="High-Balance"/>
    <s v="51,000 - 100,000"/>
  </r>
  <r>
    <x v="315"/>
    <n v="15581539"/>
    <s v="Atkinson"/>
    <n v="474"/>
    <x v="1"/>
    <x v="1"/>
    <n v="37"/>
    <n v="3"/>
    <n v="0"/>
    <x v="2"/>
    <n v="0"/>
    <x v="1"/>
    <n v="57175.32"/>
    <n v="0"/>
    <s v="Poor"/>
    <x v="1"/>
    <s v="Low-Balance"/>
    <s v="51,000 - 100,000"/>
  </r>
  <r>
    <x v="316"/>
    <n v="15662736"/>
    <s v="Doyle"/>
    <n v="559"/>
    <x v="0"/>
    <x v="1"/>
    <n v="49"/>
    <n v="2"/>
    <n v="147069.78"/>
    <x v="0"/>
    <n v="1"/>
    <x v="1"/>
    <n v="120540.83"/>
    <n v="1"/>
    <s v="Fair"/>
    <x v="0"/>
    <s v="High-Balance"/>
    <s v="101,000 - 150,000"/>
  </r>
  <r>
    <x v="317"/>
    <n v="15666252"/>
    <s v="Ritchie"/>
    <n v="706"/>
    <x v="1"/>
    <x v="1"/>
    <n v="42"/>
    <n v="9"/>
    <n v="0"/>
    <x v="2"/>
    <n v="1"/>
    <x v="0"/>
    <n v="28714.34"/>
    <n v="0"/>
    <s v="Fair"/>
    <x v="0"/>
    <s v="Low-Balance"/>
    <s v=" 0 - 50,000"/>
  </r>
  <r>
    <x v="318"/>
    <n v="15677512"/>
    <s v="McEncroe"/>
    <n v="628"/>
    <x v="1"/>
    <x v="0"/>
    <n v="22"/>
    <n v="3"/>
    <n v="0"/>
    <x v="0"/>
    <n v="1"/>
    <x v="1"/>
    <n v="85426.28"/>
    <n v="0"/>
    <s v="Fair"/>
    <x v="1"/>
    <s v="Low-Balance"/>
    <s v="51,000 - 100,000"/>
  </r>
  <r>
    <x v="319"/>
    <n v="15626114"/>
    <s v="Pearson"/>
    <n v="429"/>
    <x v="0"/>
    <x v="1"/>
    <n v="24"/>
    <n v="4"/>
    <n v="95741.75"/>
    <x v="0"/>
    <n v="1"/>
    <x v="1"/>
    <n v="46170.75"/>
    <n v="0"/>
    <s v="Poor"/>
    <x v="1"/>
    <s v="Mid-Balance"/>
    <s v=" 0 - 50,000"/>
  </r>
  <r>
    <x v="320"/>
    <n v="15810834"/>
    <s v="Gordon"/>
    <n v="525"/>
    <x v="1"/>
    <x v="0"/>
    <n v="57"/>
    <n v="2"/>
    <n v="145965.32999999999"/>
    <x v="0"/>
    <n v="1"/>
    <x v="0"/>
    <n v="64448.36"/>
    <n v="0"/>
    <s v="Fair"/>
    <x v="0"/>
    <s v="High-Balance"/>
    <s v="51,000 - 100,000"/>
  </r>
  <r>
    <x v="321"/>
    <n v="15678910"/>
    <s v="Ts'ai"/>
    <n v="680"/>
    <x v="0"/>
    <x v="0"/>
    <n v="30"/>
    <n v="8"/>
    <n v="141441.75"/>
    <x v="0"/>
    <n v="1"/>
    <x v="0"/>
    <n v="16278.97"/>
    <n v="0"/>
    <s v="Fair"/>
    <x v="1"/>
    <s v="High-Balance"/>
    <s v=" 0 - 50,000"/>
  </r>
  <r>
    <x v="322"/>
    <n v="15694408"/>
    <s v="Lung"/>
    <n v="749"/>
    <x v="0"/>
    <x v="1"/>
    <n v="40"/>
    <n v="1"/>
    <n v="139290.41"/>
    <x v="0"/>
    <n v="1"/>
    <x v="1"/>
    <n v="182855.42"/>
    <n v="1"/>
    <s v="Good"/>
    <x v="0"/>
    <s v="High-Balance"/>
    <s v="151,000 - 200,00"/>
  </r>
  <r>
    <x v="323"/>
    <n v="15585215"/>
    <s v="Yuan"/>
    <n v="763"/>
    <x v="0"/>
    <x v="0"/>
    <n v="31"/>
    <n v="4"/>
    <n v="0"/>
    <x v="2"/>
    <n v="0"/>
    <x v="1"/>
    <n v="50404.72"/>
    <n v="0"/>
    <s v="Good"/>
    <x v="1"/>
    <s v="Low-Balance"/>
    <s v=" 0 - 50,000"/>
  </r>
  <r>
    <x v="324"/>
    <n v="15682757"/>
    <s v="Pardey"/>
    <n v="734"/>
    <x v="0"/>
    <x v="1"/>
    <n v="30"/>
    <n v="3"/>
    <n v="0"/>
    <x v="2"/>
    <n v="1"/>
    <x v="1"/>
    <n v="107640.25"/>
    <n v="0"/>
    <s v="Good"/>
    <x v="1"/>
    <s v="Low-Balance"/>
    <s v="101,000 - 150,000"/>
  </r>
  <r>
    <x v="325"/>
    <n v="15736601"/>
    <s v="Tai"/>
    <n v="716"/>
    <x v="0"/>
    <x v="1"/>
    <n v="35"/>
    <n v="4"/>
    <n v="144428.87"/>
    <x v="0"/>
    <n v="1"/>
    <x v="1"/>
    <n v="134132.65"/>
    <n v="0"/>
    <s v="Fair"/>
    <x v="1"/>
    <s v="High-Balance"/>
    <s v="101,000 - 150,000"/>
  </r>
  <r>
    <x v="326"/>
    <n v="15601848"/>
    <s v="Scott"/>
    <n v="594"/>
    <x v="0"/>
    <x v="1"/>
    <n v="35"/>
    <n v="2"/>
    <n v="0"/>
    <x v="2"/>
    <n v="1"/>
    <x v="1"/>
    <n v="103480.69"/>
    <n v="0"/>
    <s v="Fair"/>
    <x v="1"/>
    <s v="Low-Balance"/>
    <s v="101,000 - 150,000"/>
  </r>
  <r>
    <x v="327"/>
    <n v="15736008"/>
    <s v="Hunter"/>
    <n v="644"/>
    <x v="0"/>
    <x v="0"/>
    <n v="46"/>
    <n v="9"/>
    <n v="95441.27"/>
    <x v="0"/>
    <n v="1"/>
    <x v="1"/>
    <n v="108761.05"/>
    <n v="1"/>
    <s v="Fair"/>
    <x v="0"/>
    <s v="Mid-Balance"/>
    <s v="101,000 - 150,000"/>
  </r>
  <r>
    <x v="328"/>
    <n v="15669064"/>
    <s v="Mazzanti"/>
    <n v="671"/>
    <x v="2"/>
    <x v="1"/>
    <n v="35"/>
    <n v="1"/>
    <n v="144848.74"/>
    <x v="0"/>
    <n v="1"/>
    <x v="0"/>
    <n v="179012.3"/>
    <n v="0"/>
    <s v="Fair"/>
    <x v="1"/>
    <s v="High-Balance"/>
    <s v="151,000 - 200,00"/>
  </r>
  <r>
    <x v="329"/>
    <n v="15624528"/>
    <s v="Xmissing"/>
    <n v="664"/>
    <x v="2"/>
    <x v="1"/>
    <n v="26"/>
    <n v="7"/>
    <n v="116244.14"/>
    <x v="2"/>
    <n v="1"/>
    <x v="0"/>
    <n v="95145.14"/>
    <n v="0"/>
    <s v="Fair"/>
    <x v="1"/>
    <s v="Mid-Balance"/>
    <s v="51,000 - 100,000"/>
  </r>
  <r>
    <x v="330"/>
    <n v="15598493"/>
    <s v="Beach"/>
    <n v="656"/>
    <x v="0"/>
    <x v="1"/>
    <n v="50"/>
    <n v="7"/>
    <n v="0"/>
    <x v="2"/>
    <n v="0"/>
    <x v="0"/>
    <n v="72143.44"/>
    <n v="0"/>
    <s v="Fair"/>
    <x v="0"/>
    <s v="Low-Balance"/>
    <s v="51,000 - 100,000"/>
  </r>
  <r>
    <x v="331"/>
    <n v="15601274"/>
    <s v="Hsieh"/>
    <n v="667"/>
    <x v="1"/>
    <x v="0"/>
    <n v="40"/>
    <n v="1"/>
    <n v="146502.07"/>
    <x v="0"/>
    <n v="1"/>
    <x v="1"/>
    <n v="19162.89"/>
    <n v="0"/>
    <s v="Fair"/>
    <x v="0"/>
    <s v="High-Balance"/>
    <s v=" 0 - 50,000"/>
  </r>
  <r>
    <x v="332"/>
    <n v="15702669"/>
    <s v="Faulkner"/>
    <n v="663"/>
    <x v="2"/>
    <x v="1"/>
    <n v="44"/>
    <n v="2"/>
    <n v="117028.6"/>
    <x v="2"/>
    <n v="0"/>
    <x v="0"/>
    <n v="144680.18"/>
    <n v="0"/>
    <s v="Fair"/>
    <x v="0"/>
    <s v="Mid-Balance"/>
    <s v="101,000 - 150,000"/>
  </r>
  <r>
    <x v="333"/>
    <n v="15728669"/>
    <s v="Knowles"/>
    <n v="584"/>
    <x v="2"/>
    <x v="0"/>
    <n v="30"/>
    <n v="8"/>
    <n v="112013.81"/>
    <x v="0"/>
    <n v="1"/>
    <x v="1"/>
    <n v="177772.03"/>
    <n v="1"/>
    <s v="Fair"/>
    <x v="1"/>
    <s v="Mid-Balance"/>
    <s v="151,000 - 200,00"/>
  </r>
  <r>
    <x v="334"/>
    <n v="15742668"/>
    <s v="Day"/>
    <n v="626"/>
    <x v="1"/>
    <x v="0"/>
    <n v="37"/>
    <n v="6"/>
    <n v="108269.37"/>
    <x v="0"/>
    <n v="1"/>
    <x v="1"/>
    <n v="5597.94"/>
    <n v="0"/>
    <s v="Fair"/>
    <x v="1"/>
    <s v="Mid-Balance"/>
    <s v=" 0 - 50,000"/>
  </r>
  <r>
    <x v="335"/>
    <n v="15697441"/>
    <s v="Hsueh"/>
    <n v="485"/>
    <x v="0"/>
    <x v="1"/>
    <n v="29"/>
    <n v="7"/>
    <n v="182123.79"/>
    <x v="0"/>
    <n v="1"/>
    <x v="1"/>
    <n v="116828.51"/>
    <n v="1"/>
    <s v="Poor"/>
    <x v="1"/>
    <s v="High-Balance"/>
    <s v="101,000 - 150,000"/>
  </r>
  <r>
    <x v="336"/>
    <n v="15740476"/>
    <s v="Tsao"/>
    <n v="659"/>
    <x v="2"/>
    <x v="0"/>
    <n v="32"/>
    <n v="3"/>
    <n v="150923.74"/>
    <x v="2"/>
    <n v="0"/>
    <x v="0"/>
    <n v="174652.51"/>
    <n v="0"/>
    <s v="Fair"/>
    <x v="1"/>
    <s v="High-Balance"/>
    <s v="151,000 - 200,00"/>
  </r>
  <r>
    <x v="337"/>
    <n v="15648064"/>
    <s v="Kennedy"/>
    <n v="649"/>
    <x v="0"/>
    <x v="1"/>
    <n v="33"/>
    <n v="2"/>
    <n v="0"/>
    <x v="2"/>
    <n v="1"/>
    <x v="1"/>
    <n v="2010.98"/>
    <n v="0"/>
    <s v="Fair"/>
    <x v="1"/>
    <s v="Low-Balance"/>
    <s v=" 0 - 50,000"/>
  </r>
  <r>
    <x v="338"/>
    <n v="15636624"/>
    <s v="Nwabugwu"/>
    <n v="805"/>
    <x v="1"/>
    <x v="0"/>
    <n v="39"/>
    <n v="5"/>
    <n v="165272.13"/>
    <x v="0"/>
    <n v="1"/>
    <x v="1"/>
    <n v="14109.85"/>
    <n v="1"/>
    <s v="Good"/>
    <x v="1"/>
    <s v="High-Balance"/>
    <s v=" 0 - 50,000"/>
  </r>
  <r>
    <x v="339"/>
    <n v="15807923"/>
    <s v="Young"/>
    <n v="716"/>
    <x v="2"/>
    <x v="0"/>
    <n v="39"/>
    <n v="10"/>
    <n v="115301.31"/>
    <x v="0"/>
    <n v="1"/>
    <x v="1"/>
    <n v="43527.4"/>
    <n v="1"/>
    <s v="Fair"/>
    <x v="1"/>
    <s v="Mid-Balance"/>
    <s v=" 0 - 50,000"/>
  </r>
  <r>
    <x v="340"/>
    <n v="15745844"/>
    <s v="Kerr"/>
    <n v="642"/>
    <x v="2"/>
    <x v="0"/>
    <n v="40"/>
    <n v="6"/>
    <n v="129502.49"/>
    <x v="2"/>
    <n v="0"/>
    <x v="0"/>
    <n v="86099.23"/>
    <n v="1"/>
    <s v="Fair"/>
    <x v="0"/>
    <s v="High-Balance"/>
    <s v="51,000 - 100,000"/>
  </r>
  <r>
    <x v="341"/>
    <n v="15786170"/>
    <s v="Tien"/>
    <n v="659"/>
    <x v="0"/>
    <x v="1"/>
    <n v="31"/>
    <n v="4"/>
    <n v="118342.26"/>
    <x v="0"/>
    <n v="0"/>
    <x v="1"/>
    <n v="161574.19"/>
    <n v="0"/>
    <s v="Fair"/>
    <x v="1"/>
    <s v="Mid-Balance"/>
    <s v="151,000 - 200,00"/>
  </r>
  <r>
    <x v="342"/>
    <n v="15681081"/>
    <s v="Marrero"/>
    <n v="545"/>
    <x v="1"/>
    <x v="0"/>
    <n v="47"/>
    <n v="5"/>
    <n v="0"/>
    <x v="2"/>
    <n v="1"/>
    <x v="0"/>
    <n v="38970.14"/>
    <n v="0"/>
    <s v="Fair"/>
    <x v="0"/>
    <s v="Low-Balance"/>
    <s v=" 0 - 50,000"/>
  </r>
  <r>
    <x v="343"/>
    <n v="15684484"/>
    <s v="White"/>
    <n v="543"/>
    <x v="0"/>
    <x v="1"/>
    <n v="22"/>
    <n v="8"/>
    <n v="0"/>
    <x v="2"/>
    <n v="0"/>
    <x v="1"/>
    <n v="127587.22"/>
    <n v="0"/>
    <s v="Fair"/>
    <x v="1"/>
    <s v="Low-Balance"/>
    <s v="101,000 - 150,000"/>
  </r>
  <r>
    <x v="344"/>
    <n v="15785869"/>
    <s v="Pisano"/>
    <n v="718"/>
    <x v="0"/>
    <x v="0"/>
    <n v="25"/>
    <n v="7"/>
    <n v="0"/>
    <x v="2"/>
    <n v="1"/>
    <x v="1"/>
    <n v="30380.12"/>
    <n v="0"/>
    <s v="Fair"/>
    <x v="1"/>
    <s v="Low-Balance"/>
    <s v=" 0 - 50,000"/>
  </r>
  <r>
    <x v="345"/>
    <n v="15763859"/>
    <s v="Brown"/>
    <n v="840"/>
    <x v="0"/>
    <x v="0"/>
    <n v="43"/>
    <n v="7"/>
    <n v="0"/>
    <x v="2"/>
    <n v="1"/>
    <x v="1"/>
    <n v="90908.95"/>
    <n v="0"/>
    <s v="Good"/>
    <x v="0"/>
    <s v="Low-Balance"/>
    <s v="51,000 - 100,000"/>
  </r>
  <r>
    <x v="346"/>
    <n v="15658935"/>
    <s v="Freeman"/>
    <n v="630"/>
    <x v="2"/>
    <x v="0"/>
    <n v="34"/>
    <n v="9"/>
    <n v="106937.05"/>
    <x v="2"/>
    <n v="1"/>
    <x v="1"/>
    <n v="138275.01"/>
    <n v="0"/>
    <s v="Fair"/>
    <x v="1"/>
    <s v="Mid-Balance"/>
    <s v="101,000 - 150,000"/>
  </r>
  <r>
    <x v="347"/>
    <n v="15747358"/>
    <s v="Russell"/>
    <n v="643"/>
    <x v="2"/>
    <x v="1"/>
    <n v="59"/>
    <n v="3"/>
    <n v="170331.37"/>
    <x v="0"/>
    <n v="1"/>
    <x v="0"/>
    <n v="32171.79"/>
    <n v="0"/>
    <s v="Fair"/>
    <x v="0"/>
    <s v="High-Balance"/>
    <s v=" 0 - 50,000"/>
  </r>
  <r>
    <x v="348"/>
    <n v="15735203"/>
    <s v="Seleznyov"/>
    <n v="654"/>
    <x v="2"/>
    <x v="0"/>
    <n v="32"/>
    <n v="1"/>
    <n v="114510.85"/>
    <x v="0"/>
    <n v="1"/>
    <x v="0"/>
    <n v="126143.23"/>
    <n v="0"/>
    <s v="Fair"/>
    <x v="1"/>
    <s v="Mid-Balance"/>
    <s v="101,000 - 150,000"/>
  </r>
  <r>
    <x v="349"/>
    <n v="15576256"/>
    <s v="Yusupova"/>
    <n v="582"/>
    <x v="0"/>
    <x v="1"/>
    <n v="39"/>
    <n v="5"/>
    <n v="0"/>
    <x v="2"/>
    <n v="1"/>
    <x v="0"/>
    <n v="129892.93"/>
    <n v="0"/>
    <s v="Fair"/>
    <x v="1"/>
    <s v="Low-Balance"/>
    <s v="101,000 - 150,000"/>
  </r>
  <r>
    <x v="350"/>
    <n v="15659420"/>
    <s v="Foley"/>
    <n v="659"/>
    <x v="1"/>
    <x v="1"/>
    <n v="32"/>
    <n v="3"/>
    <n v="107594.11"/>
    <x v="2"/>
    <n v="1"/>
    <x v="0"/>
    <n v="102416.84"/>
    <n v="0"/>
    <s v="Fair"/>
    <x v="1"/>
    <s v="Mid-Balance"/>
    <s v="101,000 - 150,000"/>
  </r>
  <r>
    <x v="351"/>
    <n v="15593365"/>
    <s v="Shih"/>
    <n v="762"/>
    <x v="1"/>
    <x v="1"/>
    <n v="39"/>
    <n v="2"/>
    <n v="81273.13"/>
    <x v="0"/>
    <n v="1"/>
    <x v="0"/>
    <n v="18719.669999999998"/>
    <n v="0"/>
    <s v="Good"/>
    <x v="1"/>
    <s v="Mid-Balance"/>
    <s v=" 0 - 50,000"/>
  </r>
  <r>
    <x v="352"/>
    <n v="15777352"/>
    <s v="Ikedinachukwu"/>
    <n v="568"/>
    <x v="1"/>
    <x v="0"/>
    <n v="32"/>
    <n v="7"/>
    <n v="169399.6"/>
    <x v="0"/>
    <n v="1"/>
    <x v="1"/>
    <n v="61936.22"/>
    <n v="0"/>
    <s v="Fair"/>
    <x v="1"/>
    <s v="High-Balance"/>
    <s v="51,000 - 100,000"/>
  </r>
  <r>
    <x v="353"/>
    <n v="15812007"/>
    <s v="Power"/>
    <n v="670"/>
    <x v="1"/>
    <x v="1"/>
    <n v="25"/>
    <n v="6"/>
    <n v="0"/>
    <x v="2"/>
    <n v="1"/>
    <x v="0"/>
    <n v="78358.94"/>
    <n v="0"/>
    <s v="Fair"/>
    <x v="1"/>
    <s v="Low-Balance"/>
    <s v="51,000 - 100,000"/>
  </r>
  <r>
    <x v="354"/>
    <n v="15625461"/>
    <s v="Amos"/>
    <n v="613"/>
    <x v="0"/>
    <x v="0"/>
    <n v="45"/>
    <n v="1"/>
    <n v="187841.99"/>
    <x v="2"/>
    <n v="1"/>
    <x v="0"/>
    <n v="147224.26999999999"/>
    <n v="0"/>
    <s v="Fair"/>
    <x v="0"/>
    <s v="High-Balance"/>
    <s v="101,000 - 150,000"/>
  </r>
  <r>
    <x v="355"/>
    <n v="15739438"/>
    <s v="Reed"/>
    <n v="539"/>
    <x v="0"/>
    <x v="1"/>
    <n v="30"/>
    <n v="0"/>
    <n v="0"/>
    <x v="2"/>
    <n v="1"/>
    <x v="1"/>
    <n v="160979.66"/>
    <n v="0"/>
    <s v="Fair"/>
    <x v="1"/>
    <s v="Low-Balance"/>
    <s v="151,000 - 200,00"/>
  </r>
  <r>
    <x v="356"/>
    <n v="15611759"/>
    <s v="Simmons"/>
    <n v="850"/>
    <x v="1"/>
    <x v="0"/>
    <n v="57"/>
    <n v="8"/>
    <n v="126776.3"/>
    <x v="2"/>
    <n v="1"/>
    <x v="0"/>
    <n v="132298.49"/>
    <n v="0"/>
    <s v="Good"/>
    <x v="0"/>
    <s v="High-Balance"/>
    <s v="101,000 - 150,000"/>
  </r>
  <r>
    <x v="357"/>
    <n v="15661629"/>
    <s v="Ricci"/>
    <n v="522"/>
    <x v="1"/>
    <x v="1"/>
    <n v="34"/>
    <n v="9"/>
    <n v="126436.29"/>
    <x v="0"/>
    <n v="1"/>
    <x v="1"/>
    <n v="174248.52"/>
    <n v="1"/>
    <s v="Fair"/>
    <x v="1"/>
    <s v="High-Balance"/>
    <s v="151,000 - 200,00"/>
  </r>
  <r>
    <x v="358"/>
    <n v="15633950"/>
    <s v="Yen"/>
    <n v="737"/>
    <x v="0"/>
    <x v="1"/>
    <n v="41"/>
    <n v="1"/>
    <n v="101960.74"/>
    <x v="0"/>
    <n v="1"/>
    <x v="0"/>
    <n v="123547.28"/>
    <n v="0"/>
    <s v="Good"/>
    <x v="0"/>
    <s v="Mid-Balance"/>
    <s v="101,000 - 150,000"/>
  </r>
  <r>
    <x v="359"/>
    <n v="15592386"/>
    <s v="Campbell"/>
    <n v="520"/>
    <x v="0"/>
    <x v="1"/>
    <n v="58"/>
    <n v="3"/>
    <n v="0"/>
    <x v="2"/>
    <n v="0"/>
    <x v="0"/>
    <n v="32790.019999999997"/>
    <n v="0"/>
    <s v="Poor"/>
    <x v="0"/>
    <s v="Low-Balance"/>
    <s v=" 0 - 50,000"/>
  </r>
  <r>
    <x v="360"/>
    <n v="15803716"/>
    <s v="West"/>
    <n v="706"/>
    <x v="1"/>
    <x v="1"/>
    <n v="28"/>
    <n v="3"/>
    <n v="0"/>
    <x v="2"/>
    <n v="0"/>
    <x v="0"/>
    <n v="181543.67"/>
    <n v="0"/>
    <s v="Fair"/>
    <x v="1"/>
    <s v="Low-Balance"/>
    <s v="151,000 - 200,00"/>
  </r>
  <r>
    <x v="361"/>
    <n v="15696674"/>
    <s v="Robinson"/>
    <n v="643"/>
    <x v="2"/>
    <x v="0"/>
    <n v="45"/>
    <n v="2"/>
    <n v="150842.93"/>
    <x v="0"/>
    <n v="0"/>
    <x v="0"/>
    <n v="2319.96"/>
    <n v="1"/>
    <s v="Fair"/>
    <x v="0"/>
    <s v="High-Balance"/>
    <s v=" 0 - 50,000"/>
  </r>
  <r>
    <x v="362"/>
    <n v="15706365"/>
    <s v="Bianchi"/>
    <n v="648"/>
    <x v="0"/>
    <x v="0"/>
    <n v="50"/>
    <n v="9"/>
    <n v="102535.57"/>
    <x v="0"/>
    <n v="1"/>
    <x v="0"/>
    <n v="189543.19"/>
    <n v="0"/>
    <s v="Fair"/>
    <x v="0"/>
    <s v="Mid-Balance"/>
    <s v="151,000 - 200,00"/>
  </r>
  <r>
    <x v="363"/>
    <n v="15745088"/>
    <s v="Chen"/>
    <n v="443"/>
    <x v="2"/>
    <x v="0"/>
    <n v="29"/>
    <n v="9"/>
    <n v="99027.61"/>
    <x v="2"/>
    <n v="1"/>
    <x v="1"/>
    <n v="10940.4"/>
    <n v="0"/>
    <s v="Poor"/>
    <x v="1"/>
    <s v="Mid-Balance"/>
    <s v=" 0 - 50,000"/>
  </r>
  <r>
    <x v="364"/>
    <n v="15676715"/>
    <s v="Madukaego"/>
    <n v="640"/>
    <x v="0"/>
    <x v="1"/>
    <n v="68"/>
    <n v="9"/>
    <n v="0"/>
    <x v="2"/>
    <n v="1"/>
    <x v="0"/>
    <n v="199493.38"/>
    <n v="0"/>
    <s v="Fair"/>
    <x v="2"/>
    <s v="Low-Balance"/>
    <s v="151,000 - 200,00"/>
  </r>
  <r>
    <x v="365"/>
    <n v="15613085"/>
    <s v="Ibrahimova"/>
    <n v="628"/>
    <x v="1"/>
    <x v="0"/>
    <n v="33"/>
    <n v="3"/>
    <n v="0"/>
    <x v="0"/>
    <n v="1"/>
    <x v="0"/>
    <n v="188193.25"/>
    <n v="0"/>
    <s v="Fair"/>
    <x v="1"/>
    <s v="Low-Balance"/>
    <s v="151,000 - 200,00"/>
  </r>
  <r>
    <x v="366"/>
    <n v="15633537"/>
    <s v="Nolan"/>
    <n v="540"/>
    <x v="2"/>
    <x v="0"/>
    <n v="42"/>
    <n v="9"/>
    <n v="87271.41"/>
    <x v="2"/>
    <n v="1"/>
    <x v="1"/>
    <n v="172572.64"/>
    <n v="0"/>
    <s v="Fair"/>
    <x v="0"/>
    <s v="Mid-Balance"/>
    <s v="151,000 - 200,00"/>
  </r>
  <r>
    <x v="367"/>
    <n v="15594720"/>
    <s v="Scott"/>
    <n v="460"/>
    <x v="2"/>
    <x v="0"/>
    <n v="35"/>
    <n v="8"/>
    <n v="102742.91"/>
    <x v="2"/>
    <n v="1"/>
    <x v="0"/>
    <n v="189339.6"/>
    <n v="0"/>
    <s v="Poor"/>
    <x v="1"/>
    <s v="Mid-Balance"/>
    <s v="151,000 - 200,00"/>
  </r>
  <r>
    <x v="368"/>
    <n v="15684042"/>
    <s v="Blair"/>
    <n v="636"/>
    <x v="2"/>
    <x v="1"/>
    <n v="34"/>
    <n v="2"/>
    <n v="40105.51"/>
    <x v="2"/>
    <n v="0"/>
    <x v="0"/>
    <n v="53512.160000000003"/>
    <n v="0"/>
    <s v="Fair"/>
    <x v="1"/>
    <s v="Low-Balance"/>
    <s v="51,000 - 100,000"/>
  </r>
  <r>
    <x v="369"/>
    <n v="15583303"/>
    <s v="Monaldo"/>
    <n v="593"/>
    <x v="0"/>
    <x v="0"/>
    <n v="29"/>
    <n v="2"/>
    <n v="152265.43"/>
    <x v="0"/>
    <n v="1"/>
    <x v="1"/>
    <n v="34004.44"/>
    <n v="0"/>
    <s v="Fair"/>
    <x v="1"/>
    <s v="High-Balance"/>
    <s v=" 0 - 50,000"/>
  </r>
  <r>
    <x v="370"/>
    <n v="15611579"/>
    <s v="Sutherland"/>
    <n v="801"/>
    <x v="1"/>
    <x v="1"/>
    <n v="42"/>
    <n v="4"/>
    <n v="141947.67000000001"/>
    <x v="0"/>
    <n v="1"/>
    <x v="0"/>
    <n v="10598.29"/>
    <n v="0"/>
    <s v="Good"/>
    <x v="0"/>
    <s v="High-Balance"/>
    <s v=" 0 - 50,000"/>
  </r>
  <r>
    <x v="371"/>
    <n v="15774696"/>
    <s v="Cole"/>
    <n v="640"/>
    <x v="2"/>
    <x v="0"/>
    <n v="75"/>
    <n v="1"/>
    <n v="106307.91"/>
    <x v="2"/>
    <n v="0"/>
    <x v="0"/>
    <n v="113428.77"/>
    <n v="0"/>
    <s v="Fair"/>
    <x v="2"/>
    <s v="Mid-Balance"/>
    <s v="101,000 - 150,000"/>
  </r>
  <r>
    <x v="372"/>
    <n v="15694506"/>
    <s v="Briggs"/>
    <n v="611"/>
    <x v="2"/>
    <x v="1"/>
    <n v="31"/>
    <n v="0"/>
    <n v="107884.81"/>
    <x v="2"/>
    <n v="1"/>
    <x v="0"/>
    <n v="183487.98"/>
    <n v="0"/>
    <s v="Fair"/>
    <x v="1"/>
    <s v="Mid-Balance"/>
    <s v="151,000 - 200,00"/>
  </r>
  <r>
    <x v="373"/>
    <n v="15688074"/>
    <s v="Gregory"/>
    <n v="802"/>
    <x v="2"/>
    <x v="1"/>
    <n v="31"/>
    <n v="1"/>
    <n v="125013.72"/>
    <x v="0"/>
    <n v="1"/>
    <x v="0"/>
    <n v="187658.09"/>
    <n v="0"/>
    <s v="Good"/>
    <x v="1"/>
    <s v="Mid-Balance"/>
    <s v="151,000 - 200,00"/>
  </r>
  <r>
    <x v="374"/>
    <n v="15759537"/>
    <s v="Bianchi"/>
    <n v="717"/>
    <x v="2"/>
    <x v="1"/>
    <n v="35"/>
    <n v="7"/>
    <n v="58469.37"/>
    <x v="2"/>
    <n v="1"/>
    <x v="0"/>
    <n v="172459.39"/>
    <n v="0"/>
    <s v="Fair"/>
    <x v="1"/>
    <s v="Low-Balance"/>
    <s v="151,000 - 200,00"/>
  </r>
  <r>
    <x v="375"/>
    <n v="15758449"/>
    <s v="Angelo"/>
    <n v="769"/>
    <x v="0"/>
    <x v="0"/>
    <n v="39"/>
    <n v="8"/>
    <n v="0"/>
    <x v="0"/>
    <n v="0"/>
    <x v="0"/>
    <n v="21016"/>
    <n v="0"/>
    <s v="Good"/>
    <x v="1"/>
    <s v="Low-Balance"/>
    <s v=" 0 - 50,000"/>
  </r>
  <r>
    <x v="376"/>
    <n v="15583456"/>
    <s v="Gardiner"/>
    <n v="745"/>
    <x v="2"/>
    <x v="1"/>
    <n v="45"/>
    <n v="10"/>
    <n v="117231.63"/>
    <x v="1"/>
    <n v="1"/>
    <x v="0"/>
    <n v="122381.02"/>
    <n v="1"/>
    <s v="Good"/>
    <x v="0"/>
    <s v="Mid-Balance"/>
    <s v="101,000 - 150,000"/>
  </r>
  <r>
    <x v="377"/>
    <n v="15667871"/>
    <s v="Kerr"/>
    <n v="572"/>
    <x v="1"/>
    <x v="1"/>
    <n v="35"/>
    <n v="4"/>
    <n v="152390.26"/>
    <x v="0"/>
    <n v="1"/>
    <x v="1"/>
    <n v="128123.66"/>
    <n v="0"/>
    <s v="Fair"/>
    <x v="1"/>
    <s v="High-Balance"/>
    <s v="101,000 - 150,000"/>
  </r>
  <r>
    <x v="378"/>
    <n v="15677371"/>
    <s v="Ko"/>
    <n v="629"/>
    <x v="1"/>
    <x v="0"/>
    <n v="30"/>
    <n v="2"/>
    <n v="34013.629999999997"/>
    <x v="0"/>
    <n v="1"/>
    <x v="1"/>
    <n v="19570.63"/>
    <n v="0"/>
    <s v="Fair"/>
    <x v="1"/>
    <s v="Low-Balance"/>
    <s v=" 0 - 50,000"/>
  </r>
  <r>
    <x v="379"/>
    <n v="15629677"/>
    <s v="Distefano"/>
    <n v="687"/>
    <x v="1"/>
    <x v="0"/>
    <n v="39"/>
    <n v="2"/>
    <n v="0"/>
    <x v="1"/>
    <n v="0"/>
    <x v="1"/>
    <n v="188150.6"/>
    <n v="1"/>
    <s v="Fair"/>
    <x v="1"/>
    <s v="Low-Balance"/>
    <s v="151,000 - 200,00"/>
  </r>
  <r>
    <x v="380"/>
    <n v="15713578"/>
    <s v="Farrell"/>
    <n v="483"/>
    <x v="0"/>
    <x v="0"/>
    <n v="50"/>
    <n v="9"/>
    <n v="0"/>
    <x v="2"/>
    <n v="1"/>
    <x v="0"/>
    <n v="111020.24"/>
    <n v="0"/>
    <s v="Poor"/>
    <x v="0"/>
    <s v="Low-Balance"/>
    <s v="101,000 - 150,000"/>
  </r>
  <r>
    <x v="381"/>
    <n v="15591509"/>
    <s v="Milano"/>
    <n v="690"/>
    <x v="0"/>
    <x v="1"/>
    <n v="36"/>
    <n v="7"/>
    <n v="101583.11"/>
    <x v="2"/>
    <n v="1"/>
    <x v="1"/>
    <n v="123775.15"/>
    <n v="0"/>
    <s v="Fair"/>
    <x v="1"/>
    <s v="Mid-Balance"/>
    <s v="101,000 - 150,000"/>
  </r>
  <r>
    <x v="382"/>
    <n v="15568240"/>
    <s v="Ting"/>
    <n v="492"/>
    <x v="2"/>
    <x v="0"/>
    <n v="30"/>
    <n v="10"/>
    <n v="77168.87"/>
    <x v="2"/>
    <n v="0"/>
    <x v="0"/>
    <n v="146700.22"/>
    <n v="0"/>
    <s v="Poor"/>
    <x v="1"/>
    <s v="Mid-Balance"/>
    <s v="101,000 - 150,000"/>
  </r>
  <r>
    <x v="383"/>
    <n v="15622993"/>
    <s v="Boyd"/>
    <n v="709"/>
    <x v="2"/>
    <x v="1"/>
    <n v="28"/>
    <n v="8"/>
    <n v="124695.72"/>
    <x v="2"/>
    <n v="1"/>
    <x v="1"/>
    <n v="145251.35"/>
    <n v="0"/>
    <s v="Fair"/>
    <x v="1"/>
    <s v="Mid-Balance"/>
    <s v="101,000 - 150,000"/>
  </r>
  <r>
    <x v="384"/>
    <n v="15689294"/>
    <s v="Onyemaechi"/>
    <n v="705"/>
    <x v="2"/>
    <x v="1"/>
    <n v="44"/>
    <n v="3"/>
    <n v="105934.96"/>
    <x v="0"/>
    <n v="1"/>
    <x v="1"/>
    <n v="82463.69"/>
    <n v="0"/>
    <s v="Fair"/>
    <x v="0"/>
    <s v="Mid-Balance"/>
    <s v="51,000 - 100,000"/>
  </r>
  <r>
    <x v="385"/>
    <n v="15720910"/>
    <s v="Black"/>
    <n v="560"/>
    <x v="0"/>
    <x v="0"/>
    <n v="66"/>
    <n v="9"/>
    <n v="0"/>
    <x v="0"/>
    <n v="1"/>
    <x v="0"/>
    <n v="15928.49"/>
    <n v="0"/>
    <s v="Fair"/>
    <x v="2"/>
    <s v="Low-Balance"/>
    <s v=" 0 - 50,000"/>
  </r>
  <r>
    <x v="386"/>
    <n v="15721181"/>
    <s v="Oliver"/>
    <n v="611"/>
    <x v="1"/>
    <x v="1"/>
    <n v="46"/>
    <n v="6"/>
    <n v="0"/>
    <x v="2"/>
    <n v="1"/>
    <x v="1"/>
    <n v="45886.33"/>
    <n v="0"/>
    <s v="Fair"/>
    <x v="0"/>
    <s v="Low-Balance"/>
    <s v=" 0 - 50,000"/>
  </r>
  <r>
    <x v="387"/>
    <n v="15776433"/>
    <s v="Greco"/>
    <n v="730"/>
    <x v="1"/>
    <x v="1"/>
    <n v="62"/>
    <n v="2"/>
    <n v="0"/>
    <x v="2"/>
    <n v="1"/>
    <x v="0"/>
    <n v="186489.95"/>
    <n v="0"/>
    <s v="Good"/>
    <x v="2"/>
    <s v="Low-Balance"/>
    <s v="151,000 - 200,00"/>
  </r>
  <r>
    <x v="388"/>
    <n v="15748936"/>
    <s v="Whitehead"/>
    <n v="709"/>
    <x v="1"/>
    <x v="0"/>
    <n v="45"/>
    <n v="2"/>
    <n v="0"/>
    <x v="2"/>
    <n v="0"/>
    <x v="0"/>
    <n v="162922.65"/>
    <n v="0"/>
    <s v="Fair"/>
    <x v="0"/>
    <s v="Low-Balance"/>
    <s v="151,000 - 200,00"/>
  </r>
  <r>
    <x v="389"/>
    <n v="15717225"/>
    <s v="Ikemefuna"/>
    <n v="544"/>
    <x v="0"/>
    <x v="0"/>
    <n v="21"/>
    <n v="10"/>
    <n v="161525.96"/>
    <x v="2"/>
    <n v="1"/>
    <x v="1"/>
    <n v="9262.77"/>
    <n v="0"/>
    <s v="Fair"/>
    <x v="1"/>
    <s v="High-Balance"/>
    <s v=" 0 - 50,000"/>
  </r>
  <r>
    <x v="390"/>
    <n v="15685226"/>
    <s v="Morrison"/>
    <n v="712"/>
    <x v="2"/>
    <x v="0"/>
    <n v="29"/>
    <n v="7"/>
    <n v="147199.07"/>
    <x v="0"/>
    <n v="1"/>
    <x v="0"/>
    <n v="84932.4"/>
    <n v="0"/>
    <s v="Fair"/>
    <x v="1"/>
    <s v="High-Balance"/>
    <s v="51,000 - 100,000"/>
  </r>
  <r>
    <x v="391"/>
    <n v="15785611"/>
    <s v="Onyeoruru"/>
    <n v="752"/>
    <x v="2"/>
    <x v="1"/>
    <n v="38"/>
    <n v="3"/>
    <n v="183102.29"/>
    <x v="0"/>
    <n v="1"/>
    <x v="0"/>
    <n v="71557.119999999995"/>
    <n v="0"/>
    <s v="Good"/>
    <x v="1"/>
    <s v="High-Balance"/>
    <s v="51,000 - 100,000"/>
  </r>
  <r>
    <x v="392"/>
    <n v="15573456"/>
    <s v="Cunningham"/>
    <n v="648"/>
    <x v="1"/>
    <x v="1"/>
    <n v="46"/>
    <n v="9"/>
    <n v="127209"/>
    <x v="2"/>
    <n v="1"/>
    <x v="1"/>
    <n v="77405.95"/>
    <n v="1"/>
    <s v="Fair"/>
    <x v="0"/>
    <s v="High-Balance"/>
    <s v="51,000 - 100,000"/>
  </r>
  <r>
    <x v="393"/>
    <n v="15684548"/>
    <s v="Demidov"/>
    <n v="556"/>
    <x v="1"/>
    <x v="1"/>
    <n v="38"/>
    <n v="8"/>
    <n v="0"/>
    <x v="2"/>
    <n v="0"/>
    <x v="1"/>
    <n v="417.41"/>
    <n v="1"/>
    <s v="Fair"/>
    <x v="1"/>
    <s v="Low-Balance"/>
    <s v=" 0 - 50,000"/>
  </r>
  <r>
    <x v="394"/>
    <n v="15620505"/>
    <s v="Celis"/>
    <n v="594"/>
    <x v="1"/>
    <x v="0"/>
    <n v="24"/>
    <n v="0"/>
    <n v="97378.54"/>
    <x v="0"/>
    <n v="1"/>
    <x v="0"/>
    <n v="71405.17"/>
    <n v="0"/>
    <s v="Fair"/>
    <x v="1"/>
    <s v="Mid-Balance"/>
    <s v="51,000 - 100,000"/>
  </r>
  <r>
    <x v="395"/>
    <n v="15807432"/>
    <s v="Cheng"/>
    <n v="645"/>
    <x v="2"/>
    <x v="0"/>
    <n v="37"/>
    <n v="2"/>
    <n v="136925.09"/>
    <x v="2"/>
    <n v="0"/>
    <x v="0"/>
    <n v="153400.24"/>
    <n v="0"/>
    <s v="Fair"/>
    <x v="1"/>
    <s v="High-Balance"/>
    <s v="151,000 - 200,00"/>
  </r>
  <r>
    <x v="396"/>
    <n v="15584766"/>
    <s v="Knight"/>
    <n v="557"/>
    <x v="0"/>
    <x v="1"/>
    <n v="33"/>
    <n v="3"/>
    <n v="54503.55"/>
    <x v="0"/>
    <n v="1"/>
    <x v="0"/>
    <n v="371.05"/>
    <n v="0"/>
    <s v="Fair"/>
    <x v="1"/>
    <s v="Low-Balance"/>
    <s v=" 0 - 50,000"/>
  </r>
  <r>
    <x v="397"/>
    <n v="15612187"/>
    <s v="Morin"/>
    <n v="547"/>
    <x v="2"/>
    <x v="1"/>
    <n v="32"/>
    <n v="8"/>
    <n v="155726.85"/>
    <x v="0"/>
    <n v="1"/>
    <x v="1"/>
    <n v="67789.990000000005"/>
    <n v="0"/>
    <s v="Fair"/>
    <x v="1"/>
    <s v="High-Balance"/>
    <s v="51,000 - 100,000"/>
  </r>
  <r>
    <x v="398"/>
    <n v="15762218"/>
    <s v="Mills"/>
    <n v="701"/>
    <x v="0"/>
    <x v="0"/>
    <n v="39"/>
    <n v="9"/>
    <n v="0"/>
    <x v="2"/>
    <n v="0"/>
    <x v="0"/>
    <n v="145894.9"/>
    <n v="0"/>
    <s v="Fair"/>
    <x v="1"/>
    <s v="Low-Balance"/>
    <s v="101,000 - 150,000"/>
  </r>
  <r>
    <x v="399"/>
    <n v="15646372"/>
    <s v="Outhwaite"/>
    <n v="616"/>
    <x v="0"/>
    <x v="0"/>
    <n v="66"/>
    <n v="1"/>
    <n v="135842.41"/>
    <x v="0"/>
    <n v="1"/>
    <x v="1"/>
    <n v="183840.51"/>
    <n v="1"/>
    <s v="Fair"/>
    <x v="2"/>
    <s v="High-Balance"/>
    <s v="151,000 - 200,00"/>
  </r>
  <r>
    <x v="400"/>
    <n v="15690452"/>
    <s v="Tung"/>
    <n v="605"/>
    <x v="0"/>
    <x v="1"/>
    <n v="52"/>
    <n v="1"/>
    <n v="63349.75"/>
    <x v="0"/>
    <n v="1"/>
    <x v="1"/>
    <n v="108887.44"/>
    <n v="0"/>
    <s v="Fair"/>
    <x v="0"/>
    <s v="Low-Balance"/>
    <s v="101,000 - 150,000"/>
  </r>
  <r>
    <x v="401"/>
    <n v="15747795"/>
    <s v="Pai"/>
    <n v="593"/>
    <x v="2"/>
    <x v="0"/>
    <n v="38"/>
    <n v="4"/>
    <n v="129499.42"/>
    <x v="0"/>
    <n v="1"/>
    <x v="0"/>
    <n v="154071.26999999999"/>
    <n v="0"/>
    <s v="Fair"/>
    <x v="1"/>
    <s v="High-Balance"/>
    <s v="151,000 - 200,00"/>
  </r>
  <r>
    <x v="402"/>
    <n v="15781589"/>
    <s v="Carpenter"/>
    <n v="751"/>
    <x v="1"/>
    <x v="1"/>
    <n v="52"/>
    <n v="8"/>
    <n v="0"/>
    <x v="2"/>
    <n v="0"/>
    <x v="0"/>
    <n v="179291.85"/>
    <n v="0"/>
    <s v="Good"/>
    <x v="0"/>
    <s v="Low-Balance"/>
    <s v="151,000 - 200,00"/>
  </r>
  <r>
    <x v="403"/>
    <n v="15732674"/>
    <s v="Fennell"/>
    <n v="443"/>
    <x v="1"/>
    <x v="1"/>
    <n v="36"/>
    <n v="6"/>
    <n v="70438.009999999995"/>
    <x v="2"/>
    <n v="0"/>
    <x v="0"/>
    <n v="56937.43"/>
    <n v="0"/>
    <s v="Poor"/>
    <x v="1"/>
    <s v="Low-Balance"/>
    <s v="51,000 - 100,000"/>
  </r>
  <r>
    <x v="404"/>
    <n v="15642291"/>
    <s v="Fontaine"/>
    <n v="685"/>
    <x v="0"/>
    <x v="1"/>
    <n v="23"/>
    <n v="8"/>
    <n v="0"/>
    <x v="2"/>
    <n v="1"/>
    <x v="0"/>
    <n v="112239.03"/>
    <n v="0"/>
    <s v="Fair"/>
    <x v="1"/>
    <s v="Low-Balance"/>
    <s v="101,000 - 150,000"/>
  </r>
  <r>
    <x v="405"/>
    <n v="15692761"/>
    <s v="Pratt"/>
    <n v="718"/>
    <x v="0"/>
    <x v="1"/>
    <n v="36"/>
    <n v="9"/>
    <n v="0"/>
    <x v="0"/>
    <n v="1"/>
    <x v="1"/>
    <n v="45909.87"/>
    <n v="0"/>
    <s v="Fair"/>
    <x v="1"/>
    <s v="Low-Balance"/>
    <s v=" 0 - 50,000"/>
  </r>
  <r>
    <x v="406"/>
    <n v="15578045"/>
    <s v="Mitchell"/>
    <n v="538"/>
    <x v="1"/>
    <x v="0"/>
    <n v="49"/>
    <n v="9"/>
    <n v="141434.04"/>
    <x v="0"/>
    <n v="0"/>
    <x v="1"/>
    <n v="173779.25"/>
    <n v="1"/>
    <s v="Fair"/>
    <x v="0"/>
    <s v="High-Balance"/>
    <s v="151,000 - 200,00"/>
  </r>
  <r>
    <x v="407"/>
    <n v="15745354"/>
    <s v="Franklin"/>
    <n v="611"/>
    <x v="1"/>
    <x v="0"/>
    <n v="37"/>
    <n v="4"/>
    <n v="0"/>
    <x v="2"/>
    <n v="1"/>
    <x v="1"/>
    <n v="125696.26"/>
    <n v="0"/>
    <s v="Fair"/>
    <x v="1"/>
    <s v="Low-Balance"/>
    <s v="101,000 - 150,000"/>
  </r>
  <r>
    <x v="408"/>
    <n v="15701376"/>
    <s v="K'ung"/>
    <n v="668"/>
    <x v="2"/>
    <x v="1"/>
    <n v="37"/>
    <n v="10"/>
    <n v="152958.29"/>
    <x v="2"/>
    <n v="1"/>
    <x v="0"/>
    <n v="159585.60999999999"/>
    <n v="0"/>
    <s v="Fair"/>
    <x v="1"/>
    <s v="High-Balance"/>
    <s v="151,000 - 200,00"/>
  </r>
  <r>
    <x v="409"/>
    <n v="15691625"/>
    <s v="Ko"/>
    <n v="537"/>
    <x v="2"/>
    <x v="0"/>
    <n v="41"/>
    <n v="3"/>
    <n v="138306.34"/>
    <x v="0"/>
    <n v="1"/>
    <x v="1"/>
    <n v="106761.47"/>
    <n v="0"/>
    <s v="Fair"/>
    <x v="0"/>
    <s v="High-Balance"/>
    <s v="101,000 - 150,000"/>
  </r>
  <r>
    <x v="410"/>
    <n v="15566594"/>
    <s v="McKenzie"/>
    <n v="709"/>
    <x v="1"/>
    <x v="1"/>
    <n v="23"/>
    <n v="10"/>
    <n v="0"/>
    <x v="2"/>
    <n v="0"/>
    <x v="1"/>
    <n v="129590.18"/>
    <n v="0"/>
    <s v="Fair"/>
    <x v="1"/>
    <s v="Low-Balance"/>
    <s v="101,000 - 150,000"/>
  </r>
  <r>
    <x v="411"/>
    <n v="15760431"/>
    <s v="Pino"/>
    <n v="850"/>
    <x v="0"/>
    <x v="1"/>
    <n v="38"/>
    <n v="1"/>
    <n v="0"/>
    <x v="2"/>
    <n v="1"/>
    <x v="0"/>
    <n v="80006.649999999994"/>
    <n v="0"/>
    <s v="Good"/>
    <x v="1"/>
    <s v="Low-Balance"/>
    <s v="51,000 - 100,000"/>
  </r>
  <r>
    <x v="412"/>
    <n v="15686302"/>
    <s v="Fisk"/>
    <n v="745"/>
    <x v="1"/>
    <x v="0"/>
    <n v="31"/>
    <n v="3"/>
    <n v="124328.84"/>
    <x v="0"/>
    <n v="1"/>
    <x v="0"/>
    <n v="140451.51999999999"/>
    <n v="0"/>
    <s v="Good"/>
    <x v="1"/>
    <s v="Mid-Balance"/>
    <s v="101,000 - 150,000"/>
  </r>
  <r>
    <x v="413"/>
    <n v="15801559"/>
    <s v="Chiang"/>
    <n v="693"/>
    <x v="2"/>
    <x v="0"/>
    <n v="41"/>
    <n v="9"/>
    <n v="181461.48"/>
    <x v="1"/>
    <n v="1"/>
    <x v="0"/>
    <n v="187929.43"/>
    <n v="1"/>
    <s v="Fair"/>
    <x v="0"/>
    <s v="High-Balance"/>
    <s v="151,000 - 200,00"/>
  </r>
  <r>
    <x v="414"/>
    <n v="15810432"/>
    <s v="Moseley"/>
    <n v="795"/>
    <x v="1"/>
    <x v="1"/>
    <n v="35"/>
    <n v="8"/>
    <n v="0"/>
    <x v="2"/>
    <n v="1"/>
    <x v="1"/>
    <n v="167155.35999999999"/>
    <n v="0"/>
    <s v="Good"/>
    <x v="1"/>
    <s v="Low-Balance"/>
    <s v="151,000 - 200,00"/>
  </r>
  <r>
    <x v="415"/>
    <n v="15809616"/>
    <s v="Hsiung"/>
    <n v="626"/>
    <x v="1"/>
    <x v="1"/>
    <n v="26"/>
    <n v="8"/>
    <n v="0"/>
    <x v="2"/>
    <n v="0"/>
    <x v="1"/>
    <n v="191420.71"/>
    <n v="0"/>
    <s v="Fair"/>
    <x v="1"/>
    <s v="Low-Balance"/>
    <s v="151,000 - 200,00"/>
  </r>
  <r>
    <x v="416"/>
    <n v="15720559"/>
    <s v="Heath"/>
    <n v="487"/>
    <x v="2"/>
    <x v="0"/>
    <n v="61"/>
    <n v="5"/>
    <n v="110368.03"/>
    <x v="0"/>
    <n v="0"/>
    <x v="1"/>
    <n v="11384.45"/>
    <n v="1"/>
    <s v="Poor"/>
    <x v="2"/>
    <s v="Mid-Balance"/>
    <s v=" 0 - 50,000"/>
  </r>
  <r>
    <x v="417"/>
    <n v="15695632"/>
    <s v="Dellucci"/>
    <n v="556"/>
    <x v="0"/>
    <x v="0"/>
    <n v="39"/>
    <n v="9"/>
    <n v="89588.35"/>
    <x v="0"/>
    <n v="1"/>
    <x v="0"/>
    <n v="94898.1"/>
    <n v="0"/>
    <s v="Fair"/>
    <x v="1"/>
    <s v="Mid-Balance"/>
    <s v="51,000 - 100,000"/>
  </r>
  <r>
    <x v="418"/>
    <n v="15659843"/>
    <s v="Li"/>
    <n v="643"/>
    <x v="0"/>
    <x v="0"/>
    <n v="46"/>
    <n v="6"/>
    <n v="0"/>
    <x v="2"/>
    <n v="0"/>
    <x v="1"/>
    <n v="106781.59"/>
    <n v="0"/>
    <s v="Fair"/>
    <x v="0"/>
    <s v="Low-Balance"/>
    <s v="101,000 - 150,000"/>
  </r>
  <r>
    <x v="419"/>
    <n v="15615624"/>
    <s v="De Salis"/>
    <n v="605"/>
    <x v="0"/>
    <x v="0"/>
    <n v="28"/>
    <n v="6"/>
    <n v="0"/>
    <x v="2"/>
    <n v="0"/>
    <x v="1"/>
    <n v="159508.51999999999"/>
    <n v="0"/>
    <s v="Fair"/>
    <x v="1"/>
    <s v="Low-Balance"/>
    <s v="151,000 - 200,00"/>
  </r>
  <r>
    <x v="420"/>
    <n v="15810418"/>
    <s v="T'ang"/>
    <n v="756"/>
    <x v="2"/>
    <x v="0"/>
    <n v="60"/>
    <n v="3"/>
    <n v="115924.89"/>
    <x v="0"/>
    <n v="1"/>
    <x v="1"/>
    <n v="93524.19"/>
    <n v="1"/>
    <s v="Good"/>
    <x v="2"/>
    <s v="Mid-Balance"/>
    <s v="51,000 - 100,000"/>
  </r>
  <r>
    <x v="421"/>
    <n v="15716186"/>
    <s v="Richardson"/>
    <n v="586"/>
    <x v="0"/>
    <x v="0"/>
    <n v="38"/>
    <n v="2"/>
    <n v="0"/>
    <x v="2"/>
    <n v="1"/>
    <x v="1"/>
    <n v="87168.46"/>
    <n v="0"/>
    <s v="Fair"/>
    <x v="1"/>
    <s v="Low-Balance"/>
    <s v="51,000 - 100,000"/>
  </r>
  <r>
    <x v="422"/>
    <n v="15674551"/>
    <s v="Fitch"/>
    <n v="535"/>
    <x v="2"/>
    <x v="1"/>
    <n v="40"/>
    <n v="7"/>
    <n v="111756.5"/>
    <x v="0"/>
    <n v="1"/>
    <x v="1"/>
    <n v="8128.32"/>
    <n v="1"/>
    <s v="Fair"/>
    <x v="0"/>
    <s v="Mid-Balance"/>
    <s v=" 0 - 50,000"/>
  </r>
  <r>
    <x v="423"/>
    <n v="15622834"/>
    <s v="Stevenson"/>
    <n v="678"/>
    <x v="0"/>
    <x v="0"/>
    <n v="35"/>
    <n v="4"/>
    <n v="0"/>
    <x v="0"/>
    <n v="1"/>
    <x v="1"/>
    <n v="125518.32"/>
    <n v="0"/>
    <s v="Fair"/>
    <x v="1"/>
    <s v="Low-Balance"/>
    <s v="101,000 - 150,000"/>
  </r>
  <r>
    <x v="424"/>
    <n v="15566111"/>
    <s v="Estes"/>
    <n v="596"/>
    <x v="0"/>
    <x v="1"/>
    <n v="39"/>
    <n v="9"/>
    <n v="0"/>
    <x v="0"/>
    <n v="1"/>
    <x v="1"/>
    <n v="48963.59"/>
    <n v="0"/>
    <s v="Fair"/>
    <x v="1"/>
    <s v="Low-Balance"/>
    <s v=" 0 - 50,000"/>
  </r>
  <r>
    <x v="425"/>
    <n v="15784597"/>
    <s v="Lattimore"/>
    <n v="648"/>
    <x v="0"/>
    <x v="1"/>
    <n v="26"/>
    <n v="9"/>
    <n v="162923.85"/>
    <x v="0"/>
    <n v="1"/>
    <x v="1"/>
    <n v="98368.24"/>
    <n v="0"/>
    <s v="Fair"/>
    <x v="1"/>
    <s v="High-Balance"/>
    <s v="51,000 - 100,000"/>
  </r>
  <r>
    <x v="426"/>
    <n v="15652883"/>
    <s v="Chung"/>
    <n v="492"/>
    <x v="2"/>
    <x v="1"/>
    <n v="39"/>
    <n v="10"/>
    <n v="124576.65"/>
    <x v="2"/>
    <n v="1"/>
    <x v="1"/>
    <n v="148584.60999999999"/>
    <n v="0"/>
    <s v="Poor"/>
    <x v="1"/>
    <s v="Mid-Balance"/>
    <s v="101,000 - 150,000"/>
  </r>
  <r>
    <x v="427"/>
    <n v="15806964"/>
    <s v="Utz"/>
    <n v="702"/>
    <x v="0"/>
    <x v="1"/>
    <n v="45"/>
    <n v="0"/>
    <n v="80793.58"/>
    <x v="0"/>
    <n v="1"/>
    <x v="0"/>
    <n v="27474.81"/>
    <n v="0"/>
    <s v="Fair"/>
    <x v="0"/>
    <s v="Mid-Balance"/>
    <s v=" 0 - 50,000"/>
  </r>
  <r>
    <x v="428"/>
    <n v="15576313"/>
    <s v="Wei"/>
    <n v="486"/>
    <x v="2"/>
    <x v="0"/>
    <n v="40"/>
    <n v="9"/>
    <n v="71340.09"/>
    <x v="0"/>
    <n v="1"/>
    <x v="1"/>
    <n v="76192.210000000006"/>
    <n v="0"/>
    <s v="Poor"/>
    <x v="0"/>
    <s v="Low-Balance"/>
    <s v="51,000 - 100,000"/>
  </r>
  <r>
    <x v="429"/>
    <n v="15806467"/>
    <s v="Boyle"/>
    <n v="568"/>
    <x v="2"/>
    <x v="1"/>
    <n v="40"/>
    <n v="1"/>
    <n v="99282.63"/>
    <x v="0"/>
    <n v="0"/>
    <x v="1"/>
    <n v="134600.94"/>
    <n v="1"/>
    <s v="Fair"/>
    <x v="0"/>
    <s v="Mid-Balance"/>
    <s v="101,000 - 150,000"/>
  </r>
  <r>
    <x v="430"/>
    <n v="15597602"/>
    <s v="Nwachinemelu"/>
    <n v="619"/>
    <x v="2"/>
    <x v="1"/>
    <n v="57"/>
    <n v="3"/>
    <n v="137946.39000000001"/>
    <x v="0"/>
    <n v="1"/>
    <x v="0"/>
    <n v="72467.990000000005"/>
    <n v="1"/>
    <s v="Fair"/>
    <x v="0"/>
    <s v="High-Balance"/>
    <s v="51,000 - 100,000"/>
  </r>
  <r>
    <x v="431"/>
    <n v="15743040"/>
    <s v="Kuznetsova"/>
    <n v="724"/>
    <x v="2"/>
    <x v="1"/>
    <n v="41"/>
    <n v="2"/>
    <n v="127892.57"/>
    <x v="2"/>
    <n v="0"/>
    <x v="0"/>
    <n v="199645.45"/>
    <n v="0"/>
    <s v="Good"/>
    <x v="0"/>
    <s v="High-Balance"/>
    <s v="151,000 - 200,00"/>
  </r>
  <r>
    <x v="432"/>
    <n v="15705521"/>
    <s v="Pisani"/>
    <n v="548"/>
    <x v="2"/>
    <x v="0"/>
    <n v="33"/>
    <n v="0"/>
    <n v="101084.36"/>
    <x v="0"/>
    <n v="1"/>
    <x v="1"/>
    <n v="42749.85"/>
    <n v="0"/>
    <s v="Fair"/>
    <x v="1"/>
    <s v="Mid-Balance"/>
    <s v=" 0 - 50,000"/>
  </r>
  <r>
    <x v="433"/>
    <n v="15595039"/>
    <s v="Manna"/>
    <n v="545"/>
    <x v="2"/>
    <x v="0"/>
    <n v="37"/>
    <n v="8"/>
    <n v="114754.08"/>
    <x v="0"/>
    <n v="1"/>
    <x v="1"/>
    <n v="136050.44"/>
    <n v="1"/>
    <s v="Fair"/>
    <x v="1"/>
    <s v="Mid-Balance"/>
    <s v="101,000 - 150,000"/>
  </r>
  <r>
    <x v="434"/>
    <n v="15799384"/>
    <s v="Collier"/>
    <n v="683"/>
    <x v="0"/>
    <x v="1"/>
    <n v="33"/>
    <n v="8"/>
    <n v="0"/>
    <x v="0"/>
    <n v="0"/>
    <x v="1"/>
    <n v="73564.44"/>
    <n v="0"/>
    <s v="Fair"/>
    <x v="1"/>
    <s v="Low-Balance"/>
    <s v="51,000 - 100,000"/>
  </r>
  <r>
    <x v="435"/>
    <n v="15581197"/>
    <s v="Ricci"/>
    <n v="762"/>
    <x v="0"/>
    <x v="0"/>
    <n v="51"/>
    <n v="3"/>
    <n v="99286.98"/>
    <x v="0"/>
    <n v="0"/>
    <x v="0"/>
    <n v="85578.63"/>
    <n v="0"/>
    <s v="Good"/>
    <x v="0"/>
    <s v="Mid-Balance"/>
    <s v="51,000 - 100,000"/>
  </r>
  <r>
    <x v="436"/>
    <n v="15693737"/>
    <s v="Carr"/>
    <n v="627"/>
    <x v="2"/>
    <x v="0"/>
    <n v="30"/>
    <n v="4"/>
    <n v="79871.02"/>
    <x v="2"/>
    <n v="1"/>
    <x v="1"/>
    <n v="129826.89"/>
    <n v="0"/>
    <s v="Fair"/>
    <x v="1"/>
    <s v="Mid-Balance"/>
    <s v="101,000 - 150,000"/>
  </r>
  <r>
    <x v="437"/>
    <n v="15624623"/>
    <s v="Xmissing"/>
    <n v="516"/>
    <x v="0"/>
    <x v="1"/>
    <n v="35"/>
    <n v="10"/>
    <n v="104088.59"/>
    <x v="2"/>
    <n v="0"/>
    <x v="1"/>
    <n v="119666"/>
    <n v="0"/>
    <s v="Poor"/>
    <x v="1"/>
    <s v="Mid-Balance"/>
    <s v="101,000 - 150,000"/>
  </r>
  <r>
    <x v="438"/>
    <n v="15783501"/>
    <s v="Findlay"/>
    <n v="800"/>
    <x v="0"/>
    <x v="0"/>
    <n v="38"/>
    <n v="2"/>
    <n v="168190.33"/>
    <x v="2"/>
    <n v="1"/>
    <x v="1"/>
    <n v="68052.08"/>
    <n v="0"/>
    <s v="Good"/>
    <x v="1"/>
    <s v="High-Balance"/>
    <s v="51,000 - 100,000"/>
  </r>
  <r>
    <x v="439"/>
    <n v="15690134"/>
    <s v="Hughes"/>
    <n v="464"/>
    <x v="2"/>
    <x v="0"/>
    <n v="42"/>
    <n v="3"/>
    <n v="85679.25"/>
    <x v="0"/>
    <n v="1"/>
    <x v="0"/>
    <n v="164104.74"/>
    <n v="0"/>
    <s v="Poor"/>
    <x v="0"/>
    <s v="Mid-Balance"/>
    <s v="151,000 - 200,00"/>
  </r>
  <r>
    <x v="440"/>
    <n v="15782735"/>
    <s v="Chukwuemeka"/>
    <n v="626"/>
    <x v="0"/>
    <x v="0"/>
    <n v="35"/>
    <n v="3"/>
    <n v="0"/>
    <x v="0"/>
    <n v="0"/>
    <x v="1"/>
    <n v="80190.36"/>
    <n v="0"/>
    <s v="Fair"/>
    <x v="1"/>
    <s v="Low-Balance"/>
    <s v="51,000 - 100,000"/>
  </r>
  <r>
    <x v="441"/>
    <n v="15611088"/>
    <s v="Genovese"/>
    <n v="790"/>
    <x v="0"/>
    <x v="0"/>
    <n v="31"/>
    <n v="9"/>
    <n v="0"/>
    <x v="2"/>
    <n v="1"/>
    <x v="1"/>
    <n v="84126.75"/>
    <n v="0"/>
    <s v="Good"/>
    <x v="1"/>
    <s v="Low-Balance"/>
    <s v="51,000 - 100,000"/>
  </r>
  <r>
    <x v="442"/>
    <n v="15672145"/>
    <s v="Swift"/>
    <n v="534"/>
    <x v="0"/>
    <x v="0"/>
    <n v="34"/>
    <n v="7"/>
    <n v="121551.58"/>
    <x v="2"/>
    <n v="1"/>
    <x v="0"/>
    <n v="70179"/>
    <n v="0"/>
    <s v="Fair"/>
    <x v="1"/>
    <s v="Mid-Balance"/>
    <s v="51,000 - 100,000"/>
  </r>
  <r>
    <x v="443"/>
    <n v="15732628"/>
    <s v="Ugoji"/>
    <n v="745"/>
    <x v="0"/>
    <x v="1"/>
    <n v="46"/>
    <n v="2"/>
    <n v="122220.19"/>
    <x v="0"/>
    <n v="1"/>
    <x v="0"/>
    <n v="118024.1"/>
    <n v="0"/>
    <s v="Good"/>
    <x v="0"/>
    <s v="Mid-Balance"/>
    <s v="101,000 - 150,000"/>
  </r>
  <r>
    <x v="444"/>
    <n v="15787470"/>
    <s v="Parkinson"/>
    <n v="553"/>
    <x v="1"/>
    <x v="1"/>
    <n v="47"/>
    <n v="3"/>
    <n v="116528.15"/>
    <x v="0"/>
    <n v="0"/>
    <x v="1"/>
    <n v="145704.19"/>
    <n v="1"/>
    <s v="Fair"/>
    <x v="0"/>
    <s v="Mid-Balance"/>
    <s v="101,000 - 150,000"/>
  </r>
  <r>
    <x v="445"/>
    <n v="15803406"/>
    <s v="Ross"/>
    <n v="748"/>
    <x v="0"/>
    <x v="0"/>
    <n v="26"/>
    <n v="1"/>
    <n v="77780.289999999994"/>
    <x v="0"/>
    <n v="0"/>
    <x v="0"/>
    <n v="183049.41"/>
    <n v="0"/>
    <s v="Good"/>
    <x v="1"/>
    <s v="Mid-Balance"/>
    <s v="151,000 - 200,00"/>
  </r>
  <r>
    <x v="446"/>
    <n v="15730460"/>
    <s v="Oleary"/>
    <n v="722"/>
    <x v="0"/>
    <x v="1"/>
    <n v="37"/>
    <n v="2"/>
    <n v="0"/>
    <x v="0"/>
    <n v="0"/>
    <x v="1"/>
    <n v="120906.83"/>
    <n v="0"/>
    <s v="Good"/>
    <x v="1"/>
    <s v="Low-Balance"/>
    <s v="101,000 - 150,000"/>
  </r>
  <r>
    <x v="447"/>
    <n v="15644572"/>
    <s v="Turnbull"/>
    <n v="501"/>
    <x v="0"/>
    <x v="1"/>
    <n v="40"/>
    <n v="4"/>
    <n v="125832.2"/>
    <x v="0"/>
    <n v="1"/>
    <x v="0"/>
    <n v="100433.83"/>
    <n v="0"/>
    <s v="Poor"/>
    <x v="0"/>
    <s v="Mid-Balance"/>
    <s v="51,000 - 100,000"/>
  </r>
  <r>
    <x v="448"/>
    <n v="15694860"/>
    <s v="Uspensky"/>
    <n v="675"/>
    <x v="0"/>
    <x v="0"/>
    <n v="38"/>
    <n v="6"/>
    <n v="68065.8"/>
    <x v="0"/>
    <n v="0"/>
    <x v="1"/>
    <n v="138777"/>
    <n v="1"/>
    <s v="Fair"/>
    <x v="1"/>
    <s v="Low-Balance"/>
    <s v="101,000 - 150,000"/>
  </r>
  <r>
    <x v="449"/>
    <n v="15658169"/>
    <s v="Cook"/>
    <n v="778"/>
    <x v="1"/>
    <x v="0"/>
    <n v="47"/>
    <n v="6"/>
    <n v="127299.34"/>
    <x v="2"/>
    <n v="1"/>
    <x v="1"/>
    <n v="124694.99"/>
    <n v="0"/>
    <s v="Good"/>
    <x v="0"/>
    <s v="High-Balance"/>
    <s v="101,000 - 150,000"/>
  </r>
  <r>
    <x v="450"/>
    <n v="15794396"/>
    <s v="Newbold"/>
    <n v="494"/>
    <x v="2"/>
    <x v="0"/>
    <n v="38"/>
    <n v="7"/>
    <n v="174937.64"/>
    <x v="0"/>
    <n v="1"/>
    <x v="1"/>
    <n v="40084.32"/>
    <n v="0"/>
    <s v="Poor"/>
    <x v="1"/>
    <s v="High-Balance"/>
    <s v=" 0 - 50,000"/>
  </r>
  <r>
    <x v="451"/>
    <n v="15785798"/>
    <s v="Uchechukwu"/>
    <n v="850"/>
    <x v="0"/>
    <x v="1"/>
    <n v="40"/>
    <n v="9"/>
    <n v="0"/>
    <x v="2"/>
    <n v="0"/>
    <x v="0"/>
    <n v="119232.33"/>
    <n v="0"/>
    <s v="Good"/>
    <x v="0"/>
    <s v="Low-Balance"/>
    <s v="101,000 - 150,000"/>
  </r>
  <r>
    <x v="452"/>
    <n v="15710825"/>
    <s v="Ch'en"/>
    <n v="592"/>
    <x v="1"/>
    <x v="1"/>
    <n v="31"/>
    <n v="7"/>
    <n v="110071.1"/>
    <x v="0"/>
    <n v="0"/>
    <x v="1"/>
    <n v="43921.36"/>
    <n v="0"/>
    <s v="Fair"/>
    <x v="1"/>
    <s v="Mid-Balance"/>
    <s v=" 0 - 50,000"/>
  </r>
  <r>
    <x v="453"/>
    <n v="15668444"/>
    <s v="He"/>
    <n v="590"/>
    <x v="1"/>
    <x v="0"/>
    <n v="44"/>
    <n v="3"/>
    <n v="139432.37"/>
    <x v="0"/>
    <n v="1"/>
    <x v="1"/>
    <n v="62222.81"/>
    <n v="0"/>
    <s v="Fair"/>
    <x v="0"/>
    <s v="High-Balance"/>
    <s v="51,000 - 100,000"/>
  </r>
  <r>
    <x v="454"/>
    <n v="15726631"/>
    <s v="Hilton"/>
    <n v="758"/>
    <x v="0"/>
    <x v="0"/>
    <n v="39"/>
    <n v="6"/>
    <n v="127357.75999999999"/>
    <x v="0"/>
    <n v="0"/>
    <x v="0"/>
    <n v="56577"/>
    <n v="0"/>
    <s v="Good"/>
    <x v="1"/>
    <s v="High-Balance"/>
    <s v="51,000 - 100,000"/>
  </r>
  <r>
    <x v="455"/>
    <n v="15733797"/>
    <s v="Sal"/>
    <n v="506"/>
    <x v="0"/>
    <x v="1"/>
    <n v="36"/>
    <n v="5"/>
    <n v="0"/>
    <x v="2"/>
    <n v="1"/>
    <x v="1"/>
    <n v="164253.35"/>
    <n v="0"/>
    <s v="Poor"/>
    <x v="1"/>
    <s v="Low-Balance"/>
    <s v="151,000 - 200,00"/>
  </r>
  <r>
    <x v="456"/>
    <n v="15747960"/>
    <s v="Eluemuno"/>
    <n v="733"/>
    <x v="0"/>
    <x v="1"/>
    <n v="33"/>
    <n v="3"/>
    <n v="0"/>
    <x v="0"/>
    <n v="1"/>
    <x v="0"/>
    <n v="7666.73"/>
    <n v="0"/>
    <s v="Good"/>
    <x v="1"/>
    <s v="Low-Balance"/>
    <s v=" 0 - 50,000"/>
  </r>
  <r>
    <x v="457"/>
    <n v="15634632"/>
    <s v="Titus"/>
    <n v="711"/>
    <x v="0"/>
    <x v="1"/>
    <n v="38"/>
    <n v="3"/>
    <n v="0"/>
    <x v="2"/>
    <n v="1"/>
    <x v="1"/>
    <n v="68487.509999999995"/>
    <n v="0"/>
    <s v="Fair"/>
    <x v="1"/>
    <s v="Low-Balance"/>
    <s v="51,000 - 100,000"/>
  </r>
  <r>
    <x v="458"/>
    <n v="15707362"/>
    <s v="Yin"/>
    <n v="514"/>
    <x v="2"/>
    <x v="1"/>
    <n v="43"/>
    <n v="1"/>
    <n v="95556.31"/>
    <x v="0"/>
    <n v="0"/>
    <x v="0"/>
    <n v="199273.98"/>
    <n v="1"/>
    <s v="Poor"/>
    <x v="0"/>
    <s v="Mid-Balance"/>
    <s v="151,000 - 200,00"/>
  </r>
  <r>
    <x v="459"/>
    <n v="15662976"/>
    <s v="Lettiere"/>
    <n v="637"/>
    <x v="1"/>
    <x v="1"/>
    <n v="37"/>
    <n v="8"/>
    <n v="0"/>
    <x v="0"/>
    <n v="1"/>
    <x v="0"/>
    <n v="186062.36"/>
    <n v="0"/>
    <s v="Fair"/>
    <x v="1"/>
    <s v="Low-Balance"/>
    <s v="151,000 - 200,00"/>
  </r>
  <r>
    <x v="460"/>
    <n v="15732778"/>
    <s v="Templeman"/>
    <n v="468"/>
    <x v="2"/>
    <x v="1"/>
    <n v="29"/>
    <n v="1"/>
    <n v="111681.98"/>
    <x v="2"/>
    <n v="1"/>
    <x v="0"/>
    <n v="195711.16"/>
    <n v="0"/>
    <s v="Poor"/>
    <x v="1"/>
    <s v="Mid-Balance"/>
    <s v="151,000 - 200,00"/>
  </r>
  <r>
    <x v="461"/>
    <n v="15718443"/>
    <s v="Chibuzo"/>
    <n v="539"/>
    <x v="0"/>
    <x v="1"/>
    <n v="39"/>
    <n v="3"/>
    <n v="0"/>
    <x v="2"/>
    <n v="1"/>
    <x v="1"/>
    <n v="36692.17"/>
    <n v="0"/>
    <s v="Fair"/>
    <x v="1"/>
    <s v="Low-Balance"/>
    <s v=" 0 - 50,000"/>
  </r>
  <r>
    <x v="462"/>
    <n v="15670039"/>
    <s v="Sun"/>
    <n v="509"/>
    <x v="1"/>
    <x v="0"/>
    <n v="25"/>
    <n v="3"/>
    <n v="108738.71"/>
    <x v="2"/>
    <n v="1"/>
    <x v="1"/>
    <n v="106920.57"/>
    <n v="0"/>
    <s v="Poor"/>
    <x v="1"/>
    <s v="Mid-Balance"/>
    <s v="101,000 - 150,000"/>
  </r>
  <r>
    <x v="463"/>
    <n v="15773792"/>
    <s v="Evans"/>
    <n v="662"/>
    <x v="0"/>
    <x v="0"/>
    <n v="32"/>
    <n v="4"/>
    <n v="133950.37"/>
    <x v="0"/>
    <n v="1"/>
    <x v="0"/>
    <n v="48725.68"/>
    <n v="1"/>
    <s v="Fair"/>
    <x v="1"/>
    <s v="High-Balance"/>
    <s v=" 0 - 50,000"/>
  </r>
  <r>
    <x v="464"/>
    <n v="15613786"/>
    <s v="Ogbonnaya"/>
    <n v="818"/>
    <x v="1"/>
    <x v="1"/>
    <n v="26"/>
    <n v="4"/>
    <n v="0"/>
    <x v="2"/>
    <n v="1"/>
    <x v="0"/>
    <n v="167036.94"/>
    <n v="0"/>
    <s v="Good"/>
    <x v="1"/>
    <s v="Low-Balance"/>
    <s v="151,000 - 200,00"/>
  </r>
  <r>
    <x v="465"/>
    <n v="15726032"/>
    <s v="Enyinnaya"/>
    <n v="608"/>
    <x v="0"/>
    <x v="1"/>
    <n v="33"/>
    <n v="9"/>
    <n v="89968.69"/>
    <x v="0"/>
    <n v="1"/>
    <x v="1"/>
    <n v="68777.259999999995"/>
    <n v="0"/>
    <s v="Fair"/>
    <x v="1"/>
    <s v="Mid-Balance"/>
    <s v="51,000 - 100,000"/>
  </r>
  <r>
    <x v="466"/>
    <n v="15663252"/>
    <s v="Olisanugo"/>
    <n v="850"/>
    <x v="1"/>
    <x v="0"/>
    <n v="32"/>
    <n v="9"/>
    <n v="0"/>
    <x v="2"/>
    <n v="1"/>
    <x v="0"/>
    <n v="18924.919999999998"/>
    <n v="0"/>
    <s v="Good"/>
    <x v="1"/>
    <s v="Low-Balance"/>
    <s v=" 0 - 50,000"/>
  </r>
  <r>
    <x v="467"/>
    <n v="15593782"/>
    <s v="Brookes"/>
    <n v="816"/>
    <x v="2"/>
    <x v="0"/>
    <n v="38"/>
    <n v="5"/>
    <n v="130878.75"/>
    <x v="1"/>
    <n v="1"/>
    <x v="1"/>
    <n v="71905.77"/>
    <n v="1"/>
    <s v="Good"/>
    <x v="1"/>
    <s v="High-Balance"/>
    <s v="51,000 - 100,000"/>
  </r>
  <r>
    <x v="468"/>
    <n v="15633283"/>
    <s v="Padovano"/>
    <n v="536"/>
    <x v="0"/>
    <x v="1"/>
    <n v="35"/>
    <n v="8"/>
    <n v="0"/>
    <x v="2"/>
    <n v="1"/>
    <x v="1"/>
    <n v="64833.279999999999"/>
    <n v="0"/>
    <s v="Fair"/>
    <x v="1"/>
    <s v="Low-Balance"/>
    <s v="51,000 - 100,000"/>
  </r>
  <r>
    <x v="469"/>
    <n v="15749167"/>
    <s v="Fisk"/>
    <n v="753"/>
    <x v="0"/>
    <x v="1"/>
    <n v="35"/>
    <n v="3"/>
    <n v="0"/>
    <x v="2"/>
    <n v="1"/>
    <x v="0"/>
    <n v="184843.77"/>
    <n v="0"/>
    <s v="Good"/>
    <x v="1"/>
    <s v="Low-Balance"/>
    <s v="151,000 - 200,00"/>
  </r>
  <r>
    <x v="470"/>
    <n v="15759298"/>
    <s v="Shih"/>
    <n v="631"/>
    <x v="1"/>
    <x v="1"/>
    <n v="27"/>
    <n v="10"/>
    <n v="134169.62"/>
    <x v="0"/>
    <n v="1"/>
    <x v="0"/>
    <n v="176730.02"/>
    <n v="0"/>
    <s v="Fair"/>
    <x v="1"/>
    <s v="High-Balance"/>
    <s v="151,000 - 200,00"/>
  </r>
  <r>
    <x v="471"/>
    <n v="15683625"/>
    <s v="Hare"/>
    <n v="703"/>
    <x v="0"/>
    <x v="1"/>
    <n v="37"/>
    <n v="1"/>
    <n v="149762.07999999999"/>
    <x v="0"/>
    <n v="1"/>
    <x v="1"/>
    <n v="20629.400000000001"/>
    <n v="1"/>
    <s v="Fair"/>
    <x v="1"/>
    <s v="High-Balance"/>
    <s v=" 0 - 50,000"/>
  </r>
  <r>
    <x v="472"/>
    <n v="15635367"/>
    <s v="Muir"/>
    <n v="774"/>
    <x v="0"/>
    <x v="1"/>
    <n v="26"/>
    <n v="2"/>
    <n v="93844.69"/>
    <x v="0"/>
    <n v="1"/>
    <x v="1"/>
    <n v="28415.360000000001"/>
    <n v="0"/>
    <s v="Good"/>
    <x v="1"/>
    <s v="Mid-Balance"/>
    <s v=" 0 - 50,000"/>
  </r>
  <r>
    <x v="473"/>
    <n v="15681705"/>
    <s v="Fanucci"/>
    <n v="785"/>
    <x v="0"/>
    <x v="1"/>
    <n v="28"/>
    <n v="8"/>
    <n v="0"/>
    <x v="2"/>
    <n v="1"/>
    <x v="1"/>
    <n v="77231.27"/>
    <n v="0"/>
    <s v="Good"/>
    <x v="1"/>
    <s v="Low-Balance"/>
    <s v="51,000 - 100,000"/>
  </r>
  <r>
    <x v="474"/>
    <n v="15603156"/>
    <s v="Elewechi"/>
    <n v="571"/>
    <x v="0"/>
    <x v="0"/>
    <n v="33"/>
    <n v="1"/>
    <n v="0"/>
    <x v="2"/>
    <n v="1"/>
    <x v="1"/>
    <n v="102750.7"/>
    <n v="0"/>
    <s v="Fair"/>
    <x v="1"/>
    <s v="Low-Balance"/>
    <s v="101,000 - 150,000"/>
  </r>
  <r>
    <x v="475"/>
    <n v="15591986"/>
    <s v="Johnston"/>
    <n v="621"/>
    <x v="2"/>
    <x v="1"/>
    <n v="46"/>
    <n v="6"/>
    <n v="141078.37"/>
    <x v="0"/>
    <n v="0"/>
    <x v="1"/>
    <n v="34580.800000000003"/>
    <n v="1"/>
    <s v="Fair"/>
    <x v="0"/>
    <s v="High-Balance"/>
    <s v=" 0 - 50,000"/>
  </r>
  <r>
    <x v="476"/>
    <n v="15798888"/>
    <s v="Pisano"/>
    <n v="605"/>
    <x v="2"/>
    <x v="0"/>
    <n v="31"/>
    <n v="1"/>
    <n v="117992.59"/>
    <x v="0"/>
    <n v="1"/>
    <x v="0"/>
    <n v="183598.77"/>
    <n v="0"/>
    <s v="Fair"/>
    <x v="1"/>
    <s v="Mid-Balance"/>
    <s v="151,000 - 200,00"/>
  </r>
  <r>
    <x v="477"/>
    <n v="15809722"/>
    <s v="Ankudinov"/>
    <n v="611"/>
    <x v="0"/>
    <x v="0"/>
    <n v="40"/>
    <n v="8"/>
    <n v="100812.33"/>
    <x v="2"/>
    <n v="1"/>
    <x v="1"/>
    <n v="147358.26999999999"/>
    <n v="0"/>
    <s v="Fair"/>
    <x v="0"/>
    <s v="Mid-Balance"/>
    <s v="101,000 - 150,000"/>
  </r>
  <r>
    <x v="478"/>
    <n v="15677538"/>
    <s v="Nwokike"/>
    <n v="569"/>
    <x v="0"/>
    <x v="1"/>
    <n v="38"/>
    <n v="7"/>
    <n v="0"/>
    <x v="0"/>
    <n v="1"/>
    <x v="0"/>
    <n v="108469.2"/>
    <n v="0"/>
    <s v="Fair"/>
    <x v="1"/>
    <s v="Low-Balance"/>
    <s v="101,000 - 150,000"/>
  </r>
  <r>
    <x v="479"/>
    <n v="15797736"/>
    <s v="Smith"/>
    <n v="658"/>
    <x v="0"/>
    <x v="1"/>
    <n v="29"/>
    <n v="4"/>
    <n v="80262.600000000006"/>
    <x v="0"/>
    <n v="1"/>
    <x v="0"/>
    <n v="20612.82"/>
    <n v="0"/>
    <s v="Fair"/>
    <x v="1"/>
    <s v="Mid-Balance"/>
    <s v=" 0 - 50,000"/>
  </r>
  <r>
    <x v="480"/>
    <n v="15695585"/>
    <s v="Atkins"/>
    <n v="788"/>
    <x v="1"/>
    <x v="1"/>
    <n v="34"/>
    <n v="6"/>
    <n v="156478.62"/>
    <x v="0"/>
    <n v="0"/>
    <x v="0"/>
    <n v="181196.76"/>
    <n v="0"/>
    <s v="Good"/>
    <x v="1"/>
    <s v="High-Balance"/>
    <s v="151,000 - 200,00"/>
  </r>
  <r>
    <x v="481"/>
    <n v="15744398"/>
    <s v="Burns"/>
    <n v="525"/>
    <x v="0"/>
    <x v="0"/>
    <n v="23"/>
    <n v="5"/>
    <n v="0"/>
    <x v="2"/>
    <n v="1"/>
    <x v="1"/>
    <n v="160249.1"/>
    <n v="0"/>
    <s v="Fair"/>
    <x v="1"/>
    <s v="Low-Balance"/>
    <s v="151,000 - 200,00"/>
  </r>
  <r>
    <x v="482"/>
    <n v="15750658"/>
    <s v="Obiuto"/>
    <n v="798"/>
    <x v="0"/>
    <x v="1"/>
    <n v="37"/>
    <n v="8"/>
    <n v="0"/>
    <x v="1"/>
    <n v="0"/>
    <x v="1"/>
    <n v="110783.28"/>
    <n v="0"/>
    <s v="Good"/>
    <x v="1"/>
    <s v="Low-Balance"/>
    <s v="101,000 - 150,000"/>
  </r>
  <r>
    <x v="483"/>
    <n v="15578186"/>
    <s v="Pirozzi"/>
    <n v="486"/>
    <x v="2"/>
    <x v="1"/>
    <n v="37"/>
    <n v="9"/>
    <n v="115217.99"/>
    <x v="2"/>
    <n v="1"/>
    <x v="1"/>
    <n v="144995.32999999999"/>
    <n v="0"/>
    <s v="Poor"/>
    <x v="1"/>
    <s v="Mid-Balance"/>
    <s v="101,000 - 150,000"/>
  </r>
  <r>
    <x v="484"/>
    <n v="15676519"/>
    <s v="George"/>
    <n v="615"/>
    <x v="1"/>
    <x v="1"/>
    <n v="61"/>
    <n v="9"/>
    <n v="0"/>
    <x v="2"/>
    <n v="1"/>
    <x v="1"/>
    <n v="150227.85"/>
    <n v="1"/>
    <s v="Fair"/>
    <x v="2"/>
    <s v="Low-Balance"/>
    <s v="101,000 - 150,000"/>
  </r>
  <r>
    <x v="485"/>
    <n v="15637954"/>
    <s v="Lewis"/>
    <n v="730"/>
    <x v="0"/>
    <x v="0"/>
    <n v="35"/>
    <n v="0"/>
    <n v="155470.54999999999"/>
    <x v="0"/>
    <n v="1"/>
    <x v="0"/>
    <n v="53718.28"/>
    <n v="0"/>
    <s v="Good"/>
    <x v="1"/>
    <s v="High-Balance"/>
    <s v="51,000 - 100,000"/>
  </r>
  <r>
    <x v="486"/>
    <n v="15758639"/>
    <s v="Moran"/>
    <n v="641"/>
    <x v="0"/>
    <x v="1"/>
    <n v="37"/>
    <n v="7"/>
    <n v="0"/>
    <x v="2"/>
    <n v="1"/>
    <x v="1"/>
    <n v="75248.3"/>
    <n v="0"/>
    <s v="Fair"/>
    <x v="1"/>
    <s v="Low-Balance"/>
    <s v="51,000 - 100,000"/>
  </r>
  <r>
    <x v="487"/>
    <n v="15613772"/>
    <s v="Dalrymple"/>
    <n v="542"/>
    <x v="0"/>
    <x v="1"/>
    <n v="39"/>
    <n v="3"/>
    <n v="135096.76999999999"/>
    <x v="0"/>
    <n v="1"/>
    <x v="0"/>
    <n v="14353.43"/>
    <n v="1"/>
    <s v="Fair"/>
    <x v="1"/>
    <s v="High-Balance"/>
    <s v=" 0 - 50,000"/>
  </r>
  <r>
    <x v="488"/>
    <n v="15731744"/>
    <s v="Carslaw"/>
    <n v="692"/>
    <x v="0"/>
    <x v="1"/>
    <n v="30"/>
    <n v="2"/>
    <n v="0"/>
    <x v="2"/>
    <n v="0"/>
    <x v="0"/>
    <n v="130486.57"/>
    <n v="0"/>
    <s v="Fair"/>
    <x v="1"/>
    <s v="Low-Balance"/>
    <s v="101,000 - 150,000"/>
  </r>
  <r>
    <x v="489"/>
    <n v="15807709"/>
    <s v="Kirby"/>
    <n v="714"/>
    <x v="2"/>
    <x v="0"/>
    <n v="55"/>
    <n v="9"/>
    <n v="180075.22"/>
    <x v="0"/>
    <n v="1"/>
    <x v="0"/>
    <n v="100127.71"/>
    <n v="0"/>
    <s v="Fair"/>
    <x v="0"/>
    <s v="High-Balance"/>
    <s v="51,000 - 100,000"/>
  </r>
  <r>
    <x v="490"/>
    <n v="15714689"/>
    <s v="Houghton"/>
    <n v="591"/>
    <x v="1"/>
    <x v="1"/>
    <n v="29"/>
    <n v="1"/>
    <n v="97541.24"/>
    <x v="0"/>
    <n v="1"/>
    <x v="0"/>
    <n v="196356.17"/>
    <n v="0"/>
    <s v="Fair"/>
    <x v="1"/>
    <s v="Mid-Balance"/>
    <s v="151,000 - 200,00"/>
  </r>
  <r>
    <x v="491"/>
    <n v="15699005"/>
    <s v="Martin"/>
    <n v="710"/>
    <x v="0"/>
    <x v="0"/>
    <n v="41"/>
    <n v="2"/>
    <n v="156067.04999999999"/>
    <x v="0"/>
    <n v="1"/>
    <x v="0"/>
    <n v="9983.8799999999992"/>
    <n v="0"/>
    <s v="Fair"/>
    <x v="0"/>
    <s v="High-Balance"/>
    <s v=" 0 - 50,000"/>
  </r>
  <r>
    <x v="492"/>
    <n v="15624170"/>
    <s v="Tan"/>
    <n v="639"/>
    <x v="0"/>
    <x v="0"/>
    <n v="38"/>
    <n v="4"/>
    <n v="81550.94"/>
    <x v="2"/>
    <n v="0"/>
    <x v="0"/>
    <n v="118974.77"/>
    <n v="0"/>
    <s v="Fair"/>
    <x v="1"/>
    <s v="Mid-Balance"/>
    <s v="101,000 - 150,000"/>
  </r>
  <r>
    <x v="493"/>
    <n v="15725679"/>
    <s v="Hsia"/>
    <n v="531"/>
    <x v="0"/>
    <x v="0"/>
    <n v="47"/>
    <n v="6"/>
    <n v="0"/>
    <x v="0"/>
    <n v="0"/>
    <x v="1"/>
    <n v="194998.34"/>
    <n v="1"/>
    <s v="Fair"/>
    <x v="0"/>
    <s v="Low-Balance"/>
    <s v="151,000 - 200,00"/>
  </r>
  <r>
    <x v="494"/>
    <n v="15585865"/>
    <s v="Westerberg"/>
    <n v="673"/>
    <x v="0"/>
    <x v="0"/>
    <n v="38"/>
    <n v="2"/>
    <n v="170061.92"/>
    <x v="2"/>
    <n v="0"/>
    <x v="1"/>
    <n v="134901.34"/>
    <n v="1"/>
    <s v="Fair"/>
    <x v="1"/>
    <s v="High-Balance"/>
    <s v="101,000 - 150,000"/>
  </r>
  <r>
    <x v="495"/>
    <n v="15804256"/>
    <s v="Hale"/>
    <n v="765"/>
    <x v="2"/>
    <x v="1"/>
    <n v="36"/>
    <n v="8"/>
    <n v="92310.54"/>
    <x v="2"/>
    <n v="1"/>
    <x v="0"/>
    <n v="72924.56"/>
    <n v="0"/>
    <s v="Good"/>
    <x v="1"/>
    <s v="Mid-Balance"/>
    <s v="51,000 - 100,000"/>
  </r>
  <r>
    <x v="496"/>
    <n v="15662403"/>
    <s v="Kryukova"/>
    <n v="622"/>
    <x v="0"/>
    <x v="0"/>
    <n v="32"/>
    <n v="6"/>
    <n v="169089.38"/>
    <x v="2"/>
    <n v="1"/>
    <x v="1"/>
    <n v="101057.95"/>
    <n v="0"/>
    <s v="Fair"/>
    <x v="1"/>
    <s v="High-Balance"/>
    <s v="101,000 - 150,000"/>
  </r>
  <r>
    <x v="497"/>
    <n v="15733616"/>
    <s v="Sopuluchukwu"/>
    <n v="806"/>
    <x v="0"/>
    <x v="1"/>
    <n v="40"/>
    <n v="5"/>
    <n v="80613.929999999993"/>
    <x v="0"/>
    <n v="1"/>
    <x v="0"/>
    <n v="142838.64000000001"/>
    <n v="0"/>
    <s v="Good"/>
    <x v="0"/>
    <s v="Mid-Balance"/>
    <s v="101,000 - 150,000"/>
  </r>
  <r>
    <x v="498"/>
    <n v="15591995"/>
    <s v="Barry"/>
    <n v="757"/>
    <x v="2"/>
    <x v="1"/>
    <n v="26"/>
    <n v="8"/>
    <n v="121581.56"/>
    <x v="2"/>
    <n v="1"/>
    <x v="0"/>
    <n v="127059.04"/>
    <n v="0"/>
    <s v="Good"/>
    <x v="1"/>
    <s v="Mid-Balance"/>
    <s v="101,000 - 150,000"/>
  </r>
  <r>
    <x v="499"/>
    <n v="15677020"/>
    <s v="Selezneva"/>
    <n v="570"/>
    <x v="0"/>
    <x v="0"/>
    <n v="58"/>
    <n v="8"/>
    <n v="0"/>
    <x v="0"/>
    <n v="0"/>
    <x v="0"/>
    <n v="116503.92"/>
    <n v="1"/>
    <s v="Fair"/>
    <x v="0"/>
    <s v="Low-Balance"/>
    <s v="101,000 - 150,000"/>
  </r>
  <r>
    <x v="500"/>
    <n v="15727688"/>
    <s v="Chizuoke"/>
    <n v="555"/>
    <x v="1"/>
    <x v="1"/>
    <n v="32"/>
    <n v="4"/>
    <n v="0"/>
    <x v="2"/>
    <n v="1"/>
    <x v="0"/>
    <n v="54405.79"/>
    <n v="0"/>
    <s v="Fair"/>
    <x v="1"/>
    <s v="Low-Balance"/>
    <s v="51,000 - 100,000"/>
  </r>
  <r>
    <x v="501"/>
    <n v="15715941"/>
    <s v="Lueck"/>
    <n v="692"/>
    <x v="0"/>
    <x v="1"/>
    <n v="54"/>
    <n v="5"/>
    <n v="0"/>
    <x v="2"/>
    <n v="1"/>
    <x v="0"/>
    <n v="88721.84"/>
    <n v="0"/>
    <s v="Fair"/>
    <x v="0"/>
    <s v="Low-Balance"/>
    <s v="51,000 - 100,000"/>
  </r>
  <r>
    <x v="502"/>
    <n v="15714485"/>
    <s v="Udinese"/>
    <n v="774"/>
    <x v="0"/>
    <x v="1"/>
    <n v="60"/>
    <n v="5"/>
    <n v="85891.55"/>
    <x v="0"/>
    <n v="1"/>
    <x v="1"/>
    <n v="74135.48"/>
    <n v="1"/>
    <s v="Good"/>
    <x v="2"/>
    <s v="Mid-Balance"/>
    <s v="51,000 - 100,000"/>
  </r>
  <r>
    <x v="503"/>
    <n v="15730059"/>
    <s v="Udobata"/>
    <n v="638"/>
    <x v="1"/>
    <x v="1"/>
    <n v="44"/>
    <n v="9"/>
    <n v="77637.350000000006"/>
    <x v="2"/>
    <n v="1"/>
    <x v="0"/>
    <n v="111346.22"/>
    <n v="0"/>
    <s v="Fair"/>
    <x v="0"/>
    <s v="Mid-Balance"/>
    <s v="101,000 - 150,000"/>
  </r>
  <r>
    <x v="504"/>
    <n v="15715527"/>
    <s v="Freeman"/>
    <n v="543"/>
    <x v="1"/>
    <x v="0"/>
    <n v="41"/>
    <n v="4"/>
    <n v="0"/>
    <x v="0"/>
    <n v="0"/>
    <x v="1"/>
    <n v="194902.16"/>
    <n v="0"/>
    <s v="Fair"/>
    <x v="0"/>
    <s v="Low-Balance"/>
    <s v="151,000 - 200,00"/>
  </r>
  <r>
    <x v="505"/>
    <n v="15576623"/>
    <s v="Outlaw"/>
    <n v="584"/>
    <x v="0"/>
    <x v="1"/>
    <n v="31"/>
    <n v="5"/>
    <n v="0"/>
    <x v="2"/>
    <n v="1"/>
    <x v="1"/>
    <n v="31474.27"/>
    <n v="0"/>
    <s v="Fair"/>
    <x v="1"/>
    <s v="Low-Balance"/>
    <s v=" 0 - 50,000"/>
  </r>
  <r>
    <x v="506"/>
    <n v="15805565"/>
    <s v="Obiuto"/>
    <n v="691"/>
    <x v="2"/>
    <x v="1"/>
    <n v="30"/>
    <n v="7"/>
    <n v="116927.89"/>
    <x v="0"/>
    <n v="1"/>
    <x v="1"/>
    <n v="21198.39"/>
    <n v="0"/>
    <s v="Fair"/>
    <x v="1"/>
    <s v="Mid-Balance"/>
    <s v=" 0 - 50,000"/>
  </r>
  <r>
    <x v="507"/>
    <n v="15677307"/>
    <s v="Lo"/>
    <n v="684"/>
    <x v="2"/>
    <x v="0"/>
    <n v="40"/>
    <n v="6"/>
    <n v="137326.65"/>
    <x v="0"/>
    <n v="1"/>
    <x v="1"/>
    <n v="186976.6"/>
    <n v="0"/>
    <s v="Fair"/>
    <x v="0"/>
    <s v="High-Balance"/>
    <s v="151,000 - 200,00"/>
  </r>
  <r>
    <x v="508"/>
    <n v="15773890"/>
    <s v="Okechukwu"/>
    <n v="733"/>
    <x v="0"/>
    <x v="1"/>
    <n v="22"/>
    <n v="5"/>
    <n v="0"/>
    <x v="2"/>
    <n v="1"/>
    <x v="0"/>
    <n v="117202.19"/>
    <n v="0"/>
    <s v="Good"/>
    <x v="1"/>
    <s v="Low-Balance"/>
    <s v="101,000 - 150,000"/>
  </r>
  <r>
    <x v="509"/>
    <n v="15598883"/>
    <s v="King"/>
    <n v="599"/>
    <x v="1"/>
    <x v="0"/>
    <n v="37"/>
    <n v="2"/>
    <n v="0"/>
    <x v="2"/>
    <n v="1"/>
    <x v="0"/>
    <n v="143739.29"/>
    <n v="0"/>
    <s v="Fair"/>
    <x v="1"/>
    <s v="Low-Balance"/>
    <s v="101,000 - 150,000"/>
  </r>
  <r>
    <x v="510"/>
    <n v="15568506"/>
    <s v="Forbes"/>
    <n v="524"/>
    <x v="2"/>
    <x v="0"/>
    <n v="31"/>
    <n v="10"/>
    <n v="67238.98"/>
    <x v="2"/>
    <n v="1"/>
    <x v="0"/>
    <n v="161811.23000000001"/>
    <n v="0"/>
    <s v="Fair"/>
    <x v="1"/>
    <s v="Low-Balance"/>
    <s v="151,000 - 200,00"/>
  </r>
  <r>
    <x v="511"/>
    <n v="15761043"/>
    <s v="Macleod"/>
    <n v="632"/>
    <x v="2"/>
    <x v="0"/>
    <n v="38"/>
    <n v="6"/>
    <n v="86569.76"/>
    <x v="2"/>
    <n v="1"/>
    <x v="1"/>
    <n v="98090.91"/>
    <n v="0"/>
    <s v="Fair"/>
    <x v="1"/>
    <s v="Mid-Balance"/>
    <s v="51,000 - 100,000"/>
  </r>
  <r>
    <x v="512"/>
    <n v="15782236"/>
    <s v="Gibbs"/>
    <n v="735"/>
    <x v="1"/>
    <x v="1"/>
    <n v="34"/>
    <n v="5"/>
    <n v="0"/>
    <x v="2"/>
    <n v="0"/>
    <x v="1"/>
    <n v="71095.41"/>
    <n v="0"/>
    <s v="Good"/>
    <x v="1"/>
    <s v="Low-Balance"/>
    <s v="51,000 - 100,000"/>
  </r>
  <r>
    <x v="513"/>
    <n v="15593601"/>
    <s v="Isayev"/>
    <n v="734"/>
    <x v="0"/>
    <x v="1"/>
    <n v="34"/>
    <n v="6"/>
    <n v="133598.39999999999"/>
    <x v="0"/>
    <n v="1"/>
    <x v="0"/>
    <n v="13107.24"/>
    <n v="0"/>
    <s v="Good"/>
    <x v="1"/>
    <s v="High-Balance"/>
    <s v=" 0 - 50,000"/>
  </r>
  <r>
    <x v="514"/>
    <n v="15682048"/>
    <s v="Pisano"/>
    <n v="605"/>
    <x v="0"/>
    <x v="0"/>
    <n v="51"/>
    <n v="3"/>
    <n v="136188.78"/>
    <x v="0"/>
    <n v="1"/>
    <x v="0"/>
    <n v="67110.59"/>
    <n v="1"/>
    <s v="Fair"/>
    <x v="0"/>
    <s v="High-Balance"/>
    <s v="51,000 - 100,000"/>
  </r>
  <r>
    <x v="515"/>
    <n v="15746902"/>
    <s v="Belstead"/>
    <n v="793"/>
    <x v="1"/>
    <x v="1"/>
    <n v="38"/>
    <n v="9"/>
    <n v="0"/>
    <x v="2"/>
    <n v="1"/>
    <x v="1"/>
    <n v="88225.02"/>
    <n v="0"/>
    <s v="Good"/>
    <x v="1"/>
    <s v="Low-Balance"/>
    <s v="51,000 - 100,000"/>
  </r>
  <r>
    <x v="516"/>
    <n v="15752081"/>
    <s v="Vassiliev"/>
    <n v="468"/>
    <x v="0"/>
    <x v="0"/>
    <n v="56"/>
    <n v="10"/>
    <n v="0"/>
    <x v="1"/>
    <n v="0"/>
    <x v="0"/>
    <n v="62256.87"/>
    <n v="1"/>
    <s v="Poor"/>
    <x v="0"/>
    <s v="Low-Balance"/>
    <s v="51,000 - 100,000"/>
  </r>
  <r>
    <x v="517"/>
    <n v="15781307"/>
    <s v="Schneider"/>
    <n v="779"/>
    <x v="2"/>
    <x v="1"/>
    <n v="37"/>
    <n v="7"/>
    <n v="120092.52"/>
    <x v="2"/>
    <n v="1"/>
    <x v="1"/>
    <n v="135925.72"/>
    <n v="0"/>
    <s v="Good"/>
    <x v="1"/>
    <s v="Mid-Balance"/>
    <s v="101,000 - 150,000"/>
  </r>
  <r>
    <x v="518"/>
    <n v="15775912"/>
    <s v="Mazzanti"/>
    <n v="698"/>
    <x v="0"/>
    <x v="1"/>
    <n v="48"/>
    <n v="4"/>
    <n v="101238.24"/>
    <x v="2"/>
    <n v="0"/>
    <x v="0"/>
    <n v="177815.87"/>
    <n v="1"/>
    <s v="Fair"/>
    <x v="0"/>
    <s v="Mid-Balance"/>
    <s v="151,000 - 200,00"/>
  </r>
  <r>
    <x v="519"/>
    <n v="15745417"/>
    <s v="Knipe"/>
    <n v="707"/>
    <x v="0"/>
    <x v="1"/>
    <n v="58"/>
    <n v="6"/>
    <n v="89685.92"/>
    <x v="0"/>
    <n v="0"/>
    <x v="0"/>
    <n v="126471.13"/>
    <n v="0"/>
    <s v="Fair"/>
    <x v="0"/>
    <s v="Mid-Balance"/>
    <s v="101,000 - 150,000"/>
  </r>
  <r>
    <x v="520"/>
    <n v="15671256"/>
    <s v="Macartney"/>
    <n v="850"/>
    <x v="0"/>
    <x v="0"/>
    <n v="35"/>
    <n v="1"/>
    <n v="211774.31"/>
    <x v="0"/>
    <n v="1"/>
    <x v="1"/>
    <n v="188574.12"/>
    <n v="1"/>
    <s v="Good"/>
    <x v="1"/>
    <s v="High-Balance"/>
    <s v="151,000 - 200,00"/>
  </r>
  <r>
    <x v="521"/>
    <n v="15653547"/>
    <s v="Madukwe"/>
    <n v="850"/>
    <x v="0"/>
    <x v="1"/>
    <n v="56"/>
    <n v="7"/>
    <n v="131317.48000000001"/>
    <x v="0"/>
    <n v="1"/>
    <x v="0"/>
    <n v="119175.45"/>
    <n v="0"/>
    <s v="Good"/>
    <x v="0"/>
    <s v="High-Balance"/>
    <s v="101,000 - 150,000"/>
  </r>
  <r>
    <x v="522"/>
    <n v="15595766"/>
    <s v="Watts"/>
    <n v="527"/>
    <x v="1"/>
    <x v="1"/>
    <n v="37"/>
    <n v="5"/>
    <n v="93722.73"/>
    <x v="2"/>
    <n v="1"/>
    <x v="0"/>
    <n v="139093.73000000001"/>
    <n v="0"/>
    <s v="Fair"/>
    <x v="1"/>
    <s v="Mid-Balance"/>
    <s v="101,000 - 150,000"/>
  </r>
  <r>
    <x v="523"/>
    <n v="15742358"/>
    <s v="Humphreys"/>
    <n v="696"/>
    <x v="2"/>
    <x v="1"/>
    <n v="32"/>
    <n v="8"/>
    <n v="101160.99"/>
    <x v="0"/>
    <n v="1"/>
    <x v="0"/>
    <n v="115916.55"/>
    <n v="0"/>
    <s v="Fair"/>
    <x v="1"/>
    <s v="Mid-Balance"/>
    <s v="101,000 - 150,000"/>
  </r>
  <r>
    <x v="524"/>
    <n v="15763274"/>
    <s v="Wu"/>
    <n v="661"/>
    <x v="0"/>
    <x v="1"/>
    <n v="48"/>
    <n v="3"/>
    <n v="120320.54"/>
    <x v="0"/>
    <n v="0"/>
    <x v="1"/>
    <n v="96463.25"/>
    <n v="0"/>
    <s v="Fair"/>
    <x v="0"/>
    <s v="Mid-Balance"/>
    <s v="51,000 - 100,000"/>
  </r>
  <r>
    <x v="525"/>
    <n v="15786063"/>
    <s v="Chin"/>
    <n v="776"/>
    <x v="0"/>
    <x v="0"/>
    <n v="31"/>
    <n v="2"/>
    <n v="0"/>
    <x v="2"/>
    <n v="1"/>
    <x v="0"/>
    <n v="112349.51"/>
    <n v="0"/>
    <s v="Good"/>
    <x v="1"/>
    <s v="Low-Balance"/>
    <s v="101,000 - 150,000"/>
  </r>
  <r>
    <x v="526"/>
    <n v="15600258"/>
    <s v="Chesnokova"/>
    <n v="701"/>
    <x v="0"/>
    <x v="1"/>
    <n v="43"/>
    <n v="2"/>
    <n v="0"/>
    <x v="2"/>
    <n v="1"/>
    <x v="0"/>
    <n v="165303.79"/>
    <n v="0"/>
    <s v="Fair"/>
    <x v="0"/>
    <s v="Low-Balance"/>
    <s v="151,000 - 200,00"/>
  </r>
  <r>
    <x v="527"/>
    <n v="15573318"/>
    <s v="Kung"/>
    <n v="610"/>
    <x v="0"/>
    <x v="1"/>
    <n v="26"/>
    <n v="8"/>
    <n v="0"/>
    <x v="2"/>
    <n v="1"/>
    <x v="1"/>
    <n v="166031.07999999999"/>
    <n v="0"/>
    <s v="Fair"/>
    <x v="1"/>
    <s v="Low-Balance"/>
    <s v="151,000 - 200,00"/>
  </r>
  <r>
    <x v="528"/>
    <n v="15653849"/>
    <s v="Lu"/>
    <n v="572"/>
    <x v="2"/>
    <x v="0"/>
    <n v="48"/>
    <n v="3"/>
    <n v="152827.99"/>
    <x v="0"/>
    <n v="1"/>
    <x v="1"/>
    <n v="38411.79"/>
    <n v="1"/>
    <s v="Fair"/>
    <x v="0"/>
    <s v="High-Balance"/>
    <s v=" 0 - 50,000"/>
  </r>
  <r>
    <x v="529"/>
    <n v="15694272"/>
    <s v="Nkemakolam"/>
    <n v="673"/>
    <x v="0"/>
    <x v="1"/>
    <n v="30"/>
    <n v="1"/>
    <n v="64097.75"/>
    <x v="0"/>
    <n v="1"/>
    <x v="0"/>
    <n v="77783.350000000006"/>
    <n v="0"/>
    <s v="Fair"/>
    <x v="1"/>
    <s v="Low-Balance"/>
    <s v="51,000 - 100,000"/>
  </r>
  <r>
    <x v="530"/>
    <n v="15736112"/>
    <s v="Walton"/>
    <n v="519"/>
    <x v="1"/>
    <x v="0"/>
    <n v="57"/>
    <n v="2"/>
    <n v="119035.35"/>
    <x v="2"/>
    <n v="1"/>
    <x v="0"/>
    <n v="29871.79"/>
    <n v="0"/>
    <s v="Poor"/>
    <x v="0"/>
    <s v="Mid-Balance"/>
    <s v=" 0 - 50,000"/>
  </r>
  <r>
    <x v="531"/>
    <n v="15749851"/>
    <s v="Brookes"/>
    <n v="702"/>
    <x v="1"/>
    <x v="0"/>
    <n v="26"/>
    <n v="4"/>
    <n v="135219.57"/>
    <x v="0"/>
    <n v="0"/>
    <x v="0"/>
    <n v="59747.63"/>
    <n v="0"/>
    <s v="Fair"/>
    <x v="1"/>
    <s v="High-Balance"/>
    <s v="51,000 - 100,000"/>
  </r>
  <r>
    <x v="532"/>
    <n v="15663478"/>
    <s v="Baldwin"/>
    <n v="729"/>
    <x v="0"/>
    <x v="1"/>
    <n v="32"/>
    <n v="6"/>
    <n v="93694.42"/>
    <x v="0"/>
    <n v="1"/>
    <x v="0"/>
    <n v="79919.13"/>
    <n v="0"/>
    <s v="Good"/>
    <x v="1"/>
    <s v="Mid-Balance"/>
    <s v="51,000 - 100,000"/>
  </r>
  <r>
    <x v="533"/>
    <n v="15592300"/>
    <s v="Mai"/>
    <n v="543"/>
    <x v="1"/>
    <x v="1"/>
    <n v="35"/>
    <n v="10"/>
    <n v="59408.63"/>
    <x v="0"/>
    <n v="1"/>
    <x v="1"/>
    <n v="76773.53"/>
    <n v="0"/>
    <s v="Fair"/>
    <x v="1"/>
    <s v="Low-Balance"/>
    <s v="51,000 - 100,000"/>
  </r>
  <r>
    <x v="534"/>
    <n v="15567832"/>
    <s v="Shih"/>
    <n v="550"/>
    <x v="0"/>
    <x v="0"/>
    <n v="40"/>
    <n v="7"/>
    <n v="114354.95"/>
    <x v="0"/>
    <n v="1"/>
    <x v="1"/>
    <n v="54018.93"/>
    <n v="0"/>
    <s v="Fair"/>
    <x v="0"/>
    <s v="Mid-Balance"/>
    <s v="51,000 - 100,000"/>
  </r>
  <r>
    <x v="535"/>
    <n v="15776780"/>
    <s v="He"/>
    <n v="608"/>
    <x v="0"/>
    <x v="1"/>
    <n v="59"/>
    <n v="1"/>
    <n v="0"/>
    <x v="0"/>
    <n v="1"/>
    <x v="1"/>
    <n v="70649.64"/>
    <n v="1"/>
    <s v="Fair"/>
    <x v="0"/>
    <s v="Low-Balance"/>
    <s v="51,000 - 100,000"/>
  </r>
  <r>
    <x v="536"/>
    <n v="15592846"/>
    <s v="Fiorentini"/>
    <n v="639"/>
    <x v="2"/>
    <x v="1"/>
    <n v="35"/>
    <n v="10"/>
    <n v="128173.9"/>
    <x v="2"/>
    <n v="1"/>
    <x v="1"/>
    <n v="59093.39"/>
    <n v="0"/>
    <s v="Fair"/>
    <x v="1"/>
    <s v="High-Balance"/>
    <s v="51,000 - 100,000"/>
  </r>
  <r>
    <x v="537"/>
    <n v="15739803"/>
    <s v="Lucciano"/>
    <n v="686"/>
    <x v="1"/>
    <x v="1"/>
    <n v="34"/>
    <n v="9"/>
    <n v="0"/>
    <x v="2"/>
    <n v="1"/>
    <x v="1"/>
    <n v="127569.8"/>
    <n v="0"/>
    <s v="Fair"/>
    <x v="1"/>
    <s v="Low-Balance"/>
    <s v="101,000 - 150,000"/>
  </r>
  <r>
    <x v="538"/>
    <n v="15794142"/>
    <s v="Ferreira"/>
    <n v="564"/>
    <x v="2"/>
    <x v="0"/>
    <n v="62"/>
    <n v="5"/>
    <n v="114931.35"/>
    <x v="1"/>
    <n v="0"/>
    <x v="0"/>
    <n v="18260.98"/>
    <n v="1"/>
    <s v="Fair"/>
    <x v="2"/>
    <s v="Mid-Balance"/>
    <s v=" 0 - 50,000"/>
  </r>
  <r>
    <x v="539"/>
    <n v="15762729"/>
    <s v="Ukaegbunam"/>
    <n v="745"/>
    <x v="2"/>
    <x v="0"/>
    <n v="28"/>
    <n v="1"/>
    <n v="111071.36"/>
    <x v="0"/>
    <n v="1"/>
    <x v="1"/>
    <n v="73275.960000000006"/>
    <n v="1"/>
    <s v="Good"/>
    <x v="1"/>
    <s v="Mid-Balance"/>
    <s v="51,000 - 100,000"/>
  </r>
  <r>
    <x v="540"/>
    <n v="15667896"/>
    <s v="De Luca"/>
    <n v="833"/>
    <x v="0"/>
    <x v="1"/>
    <n v="37"/>
    <n v="8"/>
    <n v="151226.18"/>
    <x v="2"/>
    <n v="1"/>
    <x v="0"/>
    <n v="136129.49"/>
    <n v="0"/>
    <s v="Good"/>
    <x v="1"/>
    <s v="High-Balance"/>
    <s v="101,000 - 150,000"/>
  </r>
  <r>
    <x v="541"/>
    <n v="15626578"/>
    <s v="Milne"/>
    <n v="622"/>
    <x v="0"/>
    <x v="1"/>
    <n v="26"/>
    <n v="9"/>
    <n v="0"/>
    <x v="2"/>
    <n v="1"/>
    <x v="0"/>
    <n v="153237.59"/>
    <n v="0"/>
    <s v="Fair"/>
    <x v="1"/>
    <s v="Low-Balance"/>
    <s v="151,000 - 200,00"/>
  </r>
  <r>
    <x v="542"/>
    <n v="15776223"/>
    <s v="Davide"/>
    <n v="597"/>
    <x v="0"/>
    <x v="0"/>
    <n v="42"/>
    <n v="4"/>
    <n v="64740.12"/>
    <x v="0"/>
    <n v="1"/>
    <x v="0"/>
    <n v="106841.12"/>
    <n v="0"/>
    <s v="Fair"/>
    <x v="0"/>
    <s v="Low-Balance"/>
    <s v="101,000 - 150,000"/>
  </r>
  <r>
    <x v="543"/>
    <n v="15705953"/>
    <s v="Kodilinyechukwu"/>
    <n v="721"/>
    <x v="1"/>
    <x v="1"/>
    <n v="51"/>
    <n v="0"/>
    <n v="169312.13"/>
    <x v="0"/>
    <n v="1"/>
    <x v="1"/>
    <n v="109078.35"/>
    <n v="1"/>
    <s v="Good"/>
    <x v="0"/>
    <s v="High-Balance"/>
    <s v="101,000 - 150,000"/>
  </r>
  <r>
    <x v="544"/>
    <n v="15802593"/>
    <s v="Little"/>
    <n v="504"/>
    <x v="0"/>
    <x v="0"/>
    <n v="49"/>
    <n v="7"/>
    <n v="0"/>
    <x v="1"/>
    <n v="0"/>
    <x v="0"/>
    <n v="87822.14"/>
    <n v="1"/>
    <s v="Poor"/>
    <x v="0"/>
    <s v="Low-Balance"/>
    <s v="51,000 - 100,000"/>
  </r>
  <r>
    <x v="545"/>
    <n v="15615457"/>
    <s v="Burns"/>
    <n v="842"/>
    <x v="1"/>
    <x v="0"/>
    <n v="44"/>
    <n v="2"/>
    <n v="112652.08"/>
    <x v="2"/>
    <n v="1"/>
    <x v="1"/>
    <n v="126644.98"/>
    <n v="0"/>
    <s v="Good"/>
    <x v="0"/>
    <s v="Mid-Balance"/>
    <s v="101,000 - 150,000"/>
  </r>
  <r>
    <x v="546"/>
    <n v="15708916"/>
    <s v="Paterson"/>
    <n v="587"/>
    <x v="0"/>
    <x v="1"/>
    <n v="38"/>
    <n v="0"/>
    <n v="0"/>
    <x v="2"/>
    <n v="1"/>
    <x v="1"/>
    <n v="47414.15"/>
    <n v="0"/>
    <s v="Fair"/>
    <x v="1"/>
    <s v="Low-Balance"/>
    <s v=" 0 - 50,000"/>
  </r>
  <r>
    <x v="547"/>
    <n v="15720187"/>
    <s v="Han"/>
    <n v="479"/>
    <x v="2"/>
    <x v="0"/>
    <n v="30"/>
    <n v="7"/>
    <n v="143964.35999999999"/>
    <x v="2"/>
    <n v="1"/>
    <x v="1"/>
    <n v="41879.99"/>
    <n v="0"/>
    <s v="Poor"/>
    <x v="1"/>
    <s v="High-Balance"/>
    <s v=" 0 - 50,000"/>
  </r>
  <r>
    <x v="548"/>
    <n v="15595440"/>
    <s v="Kryukova"/>
    <n v="508"/>
    <x v="0"/>
    <x v="1"/>
    <n v="49"/>
    <n v="7"/>
    <n v="122451.46"/>
    <x v="2"/>
    <n v="1"/>
    <x v="0"/>
    <n v="75808.100000000006"/>
    <n v="0"/>
    <s v="Poor"/>
    <x v="0"/>
    <s v="Mid-Balance"/>
    <s v="51,000 - 100,000"/>
  </r>
  <r>
    <x v="549"/>
    <n v="15600651"/>
    <s v="Ijendu"/>
    <n v="749"/>
    <x v="0"/>
    <x v="1"/>
    <n v="24"/>
    <n v="1"/>
    <n v="0"/>
    <x v="1"/>
    <n v="1"/>
    <x v="0"/>
    <n v="47911.03"/>
    <n v="0"/>
    <s v="Good"/>
    <x v="1"/>
    <s v="Low-Balance"/>
    <s v=" 0 - 50,000"/>
  </r>
  <r>
    <x v="550"/>
    <n v="15750141"/>
    <s v="Reichard"/>
    <n v="721"/>
    <x v="2"/>
    <x v="0"/>
    <n v="36"/>
    <n v="3"/>
    <n v="65253.07"/>
    <x v="2"/>
    <n v="1"/>
    <x v="1"/>
    <n v="28737.78"/>
    <n v="0"/>
    <s v="Good"/>
    <x v="1"/>
    <s v="Low-Balance"/>
    <s v=" 0 - 50,000"/>
  </r>
  <r>
    <x v="551"/>
    <n v="15657284"/>
    <s v="Day"/>
    <n v="674"/>
    <x v="2"/>
    <x v="1"/>
    <n v="47"/>
    <n v="6"/>
    <n v="106901.94"/>
    <x v="0"/>
    <n v="1"/>
    <x v="0"/>
    <n v="2079.1999999999998"/>
    <n v="1"/>
    <s v="Fair"/>
    <x v="0"/>
    <s v="Mid-Balance"/>
    <s v=" 0 - 50,000"/>
  </r>
  <r>
    <x v="552"/>
    <n v="15763063"/>
    <s v="Price"/>
    <n v="685"/>
    <x v="1"/>
    <x v="0"/>
    <n v="25"/>
    <n v="10"/>
    <n v="128509.63"/>
    <x v="0"/>
    <n v="1"/>
    <x v="1"/>
    <n v="121562.33"/>
    <n v="0"/>
    <s v="Fair"/>
    <x v="1"/>
    <s v="High-Balance"/>
    <s v="101,000 - 150,000"/>
  </r>
  <r>
    <x v="553"/>
    <n v="15709324"/>
    <s v="Bruce"/>
    <n v="417"/>
    <x v="0"/>
    <x v="1"/>
    <n v="34"/>
    <n v="7"/>
    <n v="0"/>
    <x v="2"/>
    <n v="1"/>
    <x v="1"/>
    <n v="55003.79"/>
    <n v="0"/>
    <s v="Poor"/>
    <x v="1"/>
    <s v="Low-Balance"/>
    <s v="51,000 - 100,000"/>
  </r>
  <r>
    <x v="554"/>
    <n v="15711309"/>
    <s v="Sumrall"/>
    <n v="574"/>
    <x v="2"/>
    <x v="1"/>
    <n v="33"/>
    <n v="3"/>
    <n v="129834.67"/>
    <x v="0"/>
    <n v="1"/>
    <x v="1"/>
    <n v="193131.42"/>
    <n v="0"/>
    <s v="Fair"/>
    <x v="1"/>
    <s v="High-Balance"/>
    <s v="151,000 - 200,00"/>
  </r>
  <r>
    <x v="555"/>
    <n v="15775318"/>
    <s v="Lu"/>
    <n v="590"/>
    <x v="1"/>
    <x v="0"/>
    <n v="51"/>
    <n v="3"/>
    <n v="154962.99"/>
    <x v="1"/>
    <n v="0"/>
    <x v="0"/>
    <n v="191932.27"/>
    <n v="1"/>
    <s v="Fair"/>
    <x v="0"/>
    <s v="High-Balance"/>
    <s v="151,000 - 200,00"/>
  </r>
  <r>
    <x v="556"/>
    <n v="15705515"/>
    <s v="Lazarev"/>
    <n v="587"/>
    <x v="2"/>
    <x v="1"/>
    <n v="40"/>
    <n v="5"/>
    <n v="138241.9"/>
    <x v="2"/>
    <n v="1"/>
    <x v="1"/>
    <n v="159418.1"/>
    <n v="0"/>
    <s v="Fair"/>
    <x v="0"/>
    <s v="High-Balance"/>
    <s v="151,000 - 200,00"/>
  </r>
  <r>
    <x v="557"/>
    <n v="15634844"/>
    <s v="Miller"/>
    <n v="598"/>
    <x v="2"/>
    <x v="1"/>
    <n v="41"/>
    <n v="3"/>
    <n v="91536.93"/>
    <x v="0"/>
    <n v="1"/>
    <x v="1"/>
    <n v="191468.78"/>
    <n v="1"/>
    <s v="Fair"/>
    <x v="0"/>
    <s v="Mid-Balance"/>
    <s v="151,000 - 200,00"/>
  </r>
  <r>
    <x v="558"/>
    <n v="15717046"/>
    <s v="Wentworth-Shields"/>
    <n v="741"/>
    <x v="1"/>
    <x v="1"/>
    <n v="53"/>
    <n v="3"/>
    <n v="0"/>
    <x v="2"/>
    <n v="1"/>
    <x v="0"/>
    <n v="38913.68"/>
    <n v="0"/>
    <s v="Good"/>
    <x v="0"/>
    <s v="Low-Balance"/>
    <s v=" 0 - 50,000"/>
  </r>
  <r>
    <x v="559"/>
    <n v="15571816"/>
    <s v="Ritchie"/>
    <n v="850"/>
    <x v="1"/>
    <x v="0"/>
    <n v="70"/>
    <n v="5"/>
    <n v="0"/>
    <x v="0"/>
    <n v="1"/>
    <x v="0"/>
    <n v="705.18"/>
    <n v="0"/>
    <s v="Good"/>
    <x v="2"/>
    <s v="Low-Balance"/>
    <s v=" 0 - 50,000"/>
  </r>
  <r>
    <x v="560"/>
    <n v="15670080"/>
    <s v="Mackenzie"/>
    <n v="584"/>
    <x v="2"/>
    <x v="0"/>
    <n v="29"/>
    <n v="7"/>
    <n v="105204.01"/>
    <x v="0"/>
    <n v="0"/>
    <x v="0"/>
    <n v="138490.03"/>
    <n v="0"/>
    <s v="Fair"/>
    <x v="1"/>
    <s v="Mid-Balance"/>
    <s v="101,000 - 150,000"/>
  </r>
  <r>
    <x v="561"/>
    <n v="15800440"/>
    <s v="Power"/>
    <n v="650"/>
    <x v="1"/>
    <x v="1"/>
    <n v="61"/>
    <n v="1"/>
    <n v="152968.73000000001"/>
    <x v="0"/>
    <n v="0"/>
    <x v="0"/>
    <n v="82970.69"/>
    <n v="0"/>
    <s v="Fair"/>
    <x v="2"/>
    <s v="High-Balance"/>
    <s v="51,000 - 100,000"/>
  </r>
  <r>
    <x v="562"/>
    <n v="15665678"/>
    <s v="Tan"/>
    <n v="607"/>
    <x v="1"/>
    <x v="1"/>
    <n v="36"/>
    <n v="8"/>
    <n v="158261.68"/>
    <x v="0"/>
    <n v="1"/>
    <x v="0"/>
    <n v="76744.72"/>
    <n v="0"/>
    <s v="Fair"/>
    <x v="1"/>
    <s v="High-Balance"/>
    <s v="51,000 - 100,000"/>
  </r>
  <r>
    <x v="563"/>
    <n v="15665956"/>
    <s v="Pendergrass"/>
    <n v="509"/>
    <x v="0"/>
    <x v="0"/>
    <n v="46"/>
    <n v="1"/>
    <n v="0"/>
    <x v="0"/>
    <n v="1"/>
    <x v="1"/>
    <n v="71244.59"/>
    <n v="1"/>
    <s v="Poor"/>
    <x v="0"/>
    <s v="Low-Balance"/>
    <s v="51,000 - 100,000"/>
  </r>
  <r>
    <x v="564"/>
    <n v="15788126"/>
    <s v="Evans"/>
    <n v="689"/>
    <x v="1"/>
    <x v="0"/>
    <n v="38"/>
    <n v="6"/>
    <n v="121021.05"/>
    <x v="0"/>
    <n v="1"/>
    <x v="0"/>
    <n v="12182.15"/>
    <n v="0"/>
    <s v="Fair"/>
    <x v="1"/>
    <s v="Mid-Balance"/>
    <s v=" 0 - 50,000"/>
  </r>
  <r>
    <x v="565"/>
    <n v="15811773"/>
    <s v="Hsia"/>
    <n v="543"/>
    <x v="0"/>
    <x v="1"/>
    <n v="36"/>
    <n v="4"/>
    <n v="0"/>
    <x v="2"/>
    <n v="1"/>
    <x v="0"/>
    <n v="141210.5"/>
    <n v="0"/>
    <s v="Fair"/>
    <x v="1"/>
    <s v="Low-Balance"/>
    <s v="101,000 - 150,000"/>
  </r>
  <r>
    <x v="566"/>
    <n v="15651674"/>
    <s v="Billson"/>
    <n v="438"/>
    <x v="1"/>
    <x v="0"/>
    <n v="54"/>
    <n v="2"/>
    <n v="0"/>
    <x v="0"/>
    <n v="0"/>
    <x v="1"/>
    <n v="191763.07"/>
    <n v="1"/>
    <s v="Poor"/>
    <x v="0"/>
    <s v="Low-Balance"/>
    <s v="151,000 - 200,00"/>
  </r>
  <r>
    <x v="567"/>
    <n v="15689614"/>
    <s v="Teng"/>
    <n v="687"/>
    <x v="1"/>
    <x v="0"/>
    <n v="63"/>
    <n v="1"/>
    <n v="137715.66"/>
    <x v="0"/>
    <n v="1"/>
    <x v="0"/>
    <n v="37938.74"/>
    <n v="0"/>
    <s v="Fair"/>
    <x v="2"/>
    <s v="High-Balance"/>
    <s v=" 0 - 50,000"/>
  </r>
  <r>
    <x v="568"/>
    <n v="15795564"/>
    <s v="Moretti"/>
    <n v="737"/>
    <x v="2"/>
    <x v="1"/>
    <n v="31"/>
    <n v="5"/>
    <n v="121192.22"/>
    <x v="2"/>
    <n v="1"/>
    <x v="0"/>
    <n v="74890.58"/>
    <n v="0"/>
    <s v="Good"/>
    <x v="1"/>
    <s v="Mid-Balance"/>
    <s v="51,000 - 100,000"/>
  </r>
  <r>
    <x v="569"/>
    <n v="15706647"/>
    <s v="Jordan"/>
    <n v="761"/>
    <x v="0"/>
    <x v="1"/>
    <n v="31"/>
    <n v="7"/>
    <n v="0"/>
    <x v="1"/>
    <n v="1"/>
    <x v="0"/>
    <n v="166698.18"/>
    <n v="0"/>
    <s v="Good"/>
    <x v="1"/>
    <s v="Low-Balance"/>
    <s v="151,000 - 200,00"/>
  </r>
  <r>
    <x v="570"/>
    <n v="15728505"/>
    <s v="Ts'ao"/>
    <n v="601"/>
    <x v="0"/>
    <x v="1"/>
    <n v="44"/>
    <n v="1"/>
    <n v="100486.18"/>
    <x v="2"/>
    <n v="1"/>
    <x v="0"/>
    <n v="62678.53"/>
    <n v="0"/>
    <s v="Fair"/>
    <x v="0"/>
    <s v="Mid-Balance"/>
    <s v="51,000 - 100,000"/>
  </r>
  <r>
    <x v="571"/>
    <n v="15730076"/>
    <s v="Osborne"/>
    <n v="651"/>
    <x v="0"/>
    <x v="1"/>
    <n v="45"/>
    <n v="1"/>
    <n v="0"/>
    <x v="0"/>
    <n v="1"/>
    <x v="1"/>
    <n v="67740.08"/>
    <n v="1"/>
    <s v="Fair"/>
    <x v="0"/>
    <s v="Low-Balance"/>
    <s v="51,000 - 100,000"/>
  </r>
  <r>
    <x v="572"/>
    <n v="15622003"/>
    <s v="Carslaw"/>
    <n v="745"/>
    <x v="0"/>
    <x v="1"/>
    <n v="35"/>
    <n v="9"/>
    <n v="92566.53"/>
    <x v="2"/>
    <n v="1"/>
    <x v="1"/>
    <n v="161519.76999999999"/>
    <n v="0"/>
    <s v="Good"/>
    <x v="1"/>
    <s v="Mid-Balance"/>
    <s v="151,000 - 200,00"/>
  </r>
  <r>
    <x v="573"/>
    <n v="15607312"/>
    <s v="Ch'ang"/>
    <n v="648"/>
    <x v="1"/>
    <x v="0"/>
    <n v="49"/>
    <n v="10"/>
    <n v="0"/>
    <x v="2"/>
    <n v="1"/>
    <x v="0"/>
    <n v="159835.78"/>
    <n v="1"/>
    <s v="Fair"/>
    <x v="0"/>
    <s v="Low-Balance"/>
    <s v="151,000 - 200,00"/>
  </r>
  <r>
    <x v="574"/>
    <n v="15644753"/>
    <s v="Hung"/>
    <n v="848"/>
    <x v="1"/>
    <x v="1"/>
    <n v="40"/>
    <n v="3"/>
    <n v="110929.96"/>
    <x v="0"/>
    <n v="1"/>
    <x v="0"/>
    <n v="30876.84"/>
    <n v="0"/>
    <s v="Good"/>
    <x v="0"/>
    <s v="Mid-Balance"/>
    <s v=" 0 - 50,000"/>
  </r>
  <r>
    <x v="575"/>
    <n v="15653620"/>
    <s v="Gordon"/>
    <n v="546"/>
    <x v="0"/>
    <x v="0"/>
    <n v="27"/>
    <n v="8"/>
    <n v="0"/>
    <x v="2"/>
    <n v="1"/>
    <x v="0"/>
    <n v="14858.1"/>
    <n v="0"/>
    <s v="Fair"/>
    <x v="1"/>
    <s v="Low-Balance"/>
    <s v=" 0 - 50,000"/>
  </r>
  <r>
    <x v="576"/>
    <n v="15761986"/>
    <s v="Obialo"/>
    <n v="439"/>
    <x v="1"/>
    <x v="0"/>
    <n v="32"/>
    <n v="3"/>
    <n v="138901.60999999999"/>
    <x v="0"/>
    <n v="1"/>
    <x v="1"/>
    <n v="75685.97"/>
    <n v="0"/>
    <s v="Poor"/>
    <x v="1"/>
    <s v="High-Balance"/>
    <s v="51,000 - 100,000"/>
  </r>
  <r>
    <x v="577"/>
    <n v="15633922"/>
    <s v="Gray"/>
    <n v="755"/>
    <x v="0"/>
    <x v="1"/>
    <n v="30"/>
    <n v="4"/>
    <n v="123217.66"/>
    <x v="2"/>
    <n v="0"/>
    <x v="0"/>
    <n v="144183.1"/>
    <n v="0"/>
    <s v="Good"/>
    <x v="1"/>
    <s v="Mid-Balance"/>
    <s v="101,000 - 150,000"/>
  </r>
  <r>
    <x v="578"/>
    <n v="15734674"/>
    <s v="Lin"/>
    <n v="593"/>
    <x v="0"/>
    <x v="0"/>
    <n v="41"/>
    <n v="6"/>
    <n v="0"/>
    <x v="0"/>
    <n v="1"/>
    <x v="1"/>
    <n v="65170.66"/>
    <n v="0"/>
    <s v="Fair"/>
    <x v="0"/>
    <s v="Low-Balance"/>
    <s v="51,000 - 100,000"/>
  </r>
  <r>
    <x v="579"/>
    <n v="15658032"/>
    <s v="Hopkins"/>
    <n v="701"/>
    <x v="0"/>
    <x v="1"/>
    <n v="39"/>
    <n v="2"/>
    <n v="0"/>
    <x v="2"/>
    <n v="1"/>
    <x v="0"/>
    <n v="82526.92"/>
    <n v="0"/>
    <s v="Fair"/>
    <x v="1"/>
    <s v="Low-Balance"/>
    <s v="51,000 - 100,000"/>
  </r>
  <r>
    <x v="580"/>
    <n v="15692671"/>
    <s v="Dobson"/>
    <n v="701"/>
    <x v="1"/>
    <x v="1"/>
    <n v="36"/>
    <n v="8"/>
    <n v="0"/>
    <x v="2"/>
    <n v="1"/>
    <x v="1"/>
    <n v="169161.46"/>
    <n v="0"/>
    <s v="Fair"/>
    <x v="1"/>
    <s v="Low-Balance"/>
    <s v="151,000 - 200,00"/>
  </r>
  <r>
    <x v="581"/>
    <n v="15737741"/>
    <s v="McKay"/>
    <n v="607"/>
    <x v="1"/>
    <x v="0"/>
    <n v="33"/>
    <n v="2"/>
    <n v="108431.87"/>
    <x v="2"/>
    <n v="0"/>
    <x v="0"/>
    <n v="109291.39"/>
    <n v="1"/>
    <s v="Fair"/>
    <x v="1"/>
    <s v="Mid-Balance"/>
    <s v="101,000 - 150,000"/>
  </r>
  <r>
    <x v="582"/>
    <n v="15576352"/>
    <s v="Revell"/>
    <n v="586"/>
    <x v="1"/>
    <x v="0"/>
    <n v="57"/>
    <n v="3"/>
    <n v="0"/>
    <x v="2"/>
    <n v="0"/>
    <x v="0"/>
    <n v="6057.81"/>
    <n v="0"/>
    <s v="Fair"/>
    <x v="0"/>
    <s v="Low-Balance"/>
    <s v=" 0 - 50,000"/>
  </r>
  <r>
    <x v="583"/>
    <n v="15753719"/>
    <s v="Rickards"/>
    <n v="547"/>
    <x v="2"/>
    <x v="0"/>
    <n v="30"/>
    <n v="9"/>
    <n v="72392.41"/>
    <x v="0"/>
    <n v="1"/>
    <x v="1"/>
    <n v="77077.14"/>
    <n v="0"/>
    <s v="Fair"/>
    <x v="1"/>
    <s v="Low-Balance"/>
    <s v="51,000 - 100,000"/>
  </r>
  <r>
    <x v="584"/>
    <n v="15803689"/>
    <s v="Begum"/>
    <n v="647"/>
    <x v="2"/>
    <x v="0"/>
    <n v="51"/>
    <n v="1"/>
    <n v="119741.77"/>
    <x v="2"/>
    <n v="0"/>
    <x v="1"/>
    <n v="54954.51"/>
    <n v="1"/>
    <s v="Fair"/>
    <x v="0"/>
    <s v="Mid-Balance"/>
    <s v="51,000 - 100,000"/>
  </r>
  <r>
    <x v="585"/>
    <n v="15718057"/>
    <s v="Onyinyechukwuka"/>
    <n v="760"/>
    <x v="0"/>
    <x v="0"/>
    <n v="51"/>
    <n v="2"/>
    <n v="100946.71"/>
    <x v="0"/>
    <n v="0"/>
    <x v="1"/>
    <n v="179614.8"/>
    <n v="1"/>
    <s v="Good"/>
    <x v="0"/>
    <s v="Mid-Balance"/>
    <s v="151,000 - 200,00"/>
  </r>
  <r>
    <x v="586"/>
    <n v="15722010"/>
    <s v="Zuyev"/>
    <n v="621"/>
    <x v="1"/>
    <x v="1"/>
    <n v="53"/>
    <n v="9"/>
    <n v="170491.84"/>
    <x v="0"/>
    <n v="1"/>
    <x v="1"/>
    <n v="35588.07"/>
    <n v="1"/>
    <s v="Fair"/>
    <x v="0"/>
    <s v="High-Balance"/>
    <s v=" 0 - 50,000"/>
  </r>
  <r>
    <x v="587"/>
    <n v="15680998"/>
    <s v="Nwankwo"/>
    <n v="725"/>
    <x v="0"/>
    <x v="1"/>
    <n v="44"/>
    <n v="5"/>
    <n v="0"/>
    <x v="0"/>
    <n v="1"/>
    <x v="0"/>
    <n v="117356.14"/>
    <n v="0"/>
    <s v="Good"/>
    <x v="0"/>
    <s v="Low-Balance"/>
    <s v="101,000 - 150,000"/>
  </r>
  <r>
    <x v="588"/>
    <n v="15614782"/>
    <s v="Hao"/>
    <n v="526"/>
    <x v="0"/>
    <x v="1"/>
    <n v="36"/>
    <n v="1"/>
    <n v="0"/>
    <x v="0"/>
    <n v="1"/>
    <x v="1"/>
    <n v="160696.72"/>
    <n v="0"/>
    <s v="Fair"/>
    <x v="1"/>
    <s v="Low-Balance"/>
    <s v="151,000 - 200,00"/>
  </r>
  <r>
    <x v="589"/>
    <n v="15591047"/>
    <s v="Ma"/>
    <n v="519"/>
    <x v="1"/>
    <x v="0"/>
    <n v="47"/>
    <n v="6"/>
    <n v="157296.01999999999"/>
    <x v="2"/>
    <n v="0"/>
    <x v="1"/>
    <n v="147278.43"/>
    <n v="1"/>
    <s v="Poor"/>
    <x v="0"/>
    <s v="High-Balance"/>
    <s v="101,000 - 150,000"/>
  </r>
  <r>
    <x v="590"/>
    <n v="15788291"/>
    <s v="Okwuadigbo"/>
    <n v="713"/>
    <x v="2"/>
    <x v="0"/>
    <n v="38"/>
    <n v="7"/>
    <n v="144606.22"/>
    <x v="0"/>
    <n v="1"/>
    <x v="0"/>
    <n v="56594.36"/>
    <n v="1"/>
    <s v="Fair"/>
    <x v="1"/>
    <s v="High-Balance"/>
    <s v="51,000 - 100,000"/>
  </r>
  <r>
    <x v="591"/>
    <n v="15604044"/>
    <s v="Mitchell"/>
    <n v="700"/>
    <x v="0"/>
    <x v="1"/>
    <n v="38"/>
    <n v="8"/>
    <n v="134811.29999999999"/>
    <x v="0"/>
    <n v="1"/>
    <x v="1"/>
    <n v="1299.75"/>
    <n v="0"/>
    <s v="Fair"/>
    <x v="1"/>
    <s v="High-Balance"/>
    <s v=" 0 - 50,000"/>
  </r>
  <r>
    <x v="592"/>
    <n v="15679587"/>
    <s v="Chan"/>
    <n v="666"/>
    <x v="0"/>
    <x v="0"/>
    <n v="34"/>
    <n v="9"/>
    <n v="115897.12"/>
    <x v="0"/>
    <n v="1"/>
    <x v="0"/>
    <n v="25095.03"/>
    <n v="0"/>
    <s v="Fair"/>
    <x v="1"/>
    <s v="Mid-Balance"/>
    <s v=" 0 - 50,000"/>
  </r>
  <r>
    <x v="593"/>
    <n v="15775153"/>
    <s v="Buchi"/>
    <n v="630"/>
    <x v="1"/>
    <x v="1"/>
    <n v="32"/>
    <n v="4"/>
    <n v="82034"/>
    <x v="0"/>
    <n v="0"/>
    <x v="1"/>
    <n v="146326.45000000001"/>
    <n v="0"/>
    <s v="Fair"/>
    <x v="1"/>
    <s v="Mid-Balance"/>
    <s v="101,000 - 150,000"/>
  </r>
  <r>
    <x v="594"/>
    <n v="15603925"/>
    <s v="Greco"/>
    <n v="779"/>
    <x v="1"/>
    <x v="0"/>
    <n v="26"/>
    <n v="4"/>
    <n v="174318.13"/>
    <x v="2"/>
    <n v="0"/>
    <x v="0"/>
    <n v="38296.21"/>
    <n v="0"/>
    <s v="Good"/>
    <x v="1"/>
    <s v="High-Balance"/>
    <s v=" 0 - 50,000"/>
  </r>
  <r>
    <x v="595"/>
    <n v="15680970"/>
    <s v="Lombardi"/>
    <n v="611"/>
    <x v="2"/>
    <x v="0"/>
    <n v="41"/>
    <n v="2"/>
    <n v="114206.84"/>
    <x v="0"/>
    <n v="1"/>
    <x v="1"/>
    <n v="164061.6"/>
    <n v="0"/>
    <s v="Fair"/>
    <x v="0"/>
    <s v="Mid-Balance"/>
    <s v="151,000 - 200,00"/>
  </r>
  <r>
    <x v="596"/>
    <n v="15697183"/>
    <s v="Uchenna"/>
    <n v="685"/>
    <x v="1"/>
    <x v="1"/>
    <n v="43"/>
    <n v="9"/>
    <n v="0"/>
    <x v="2"/>
    <n v="1"/>
    <x v="1"/>
    <n v="107811.28"/>
    <n v="0"/>
    <s v="Fair"/>
    <x v="0"/>
    <s v="Low-Balance"/>
    <s v="101,000 - 150,000"/>
  </r>
  <r>
    <x v="597"/>
    <n v="15567446"/>
    <s v="Coffman"/>
    <n v="646"/>
    <x v="2"/>
    <x v="1"/>
    <n v="39"/>
    <n v="9"/>
    <n v="111574.41"/>
    <x v="0"/>
    <n v="1"/>
    <x v="0"/>
    <n v="30838.51"/>
    <n v="0"/>
    <s v="Fair"/>
    <x v="1"/>
    <s v="Mid-Balance"/>
    <s v=" 0 - 50,000"/>
  </r>
  <r>
    <x v="598"/>
    <n v="15637476"/>
    <s v="Alexandrova"/>
    <n v="683"/>
    <x v="2"/>
    <x v="0"/>
    <n v="57"/>
    <n v="5"/>
    <n v="162448.69"/>
    <x v="0"/>
    <n v="0"/>
    <x v="1"/>
    <n v="9221.7800000000007"/>
    <n v="1"/>
    <s v="Fair"/>
    <x v="0"/>
    <s v="High-Balance"/>
    <s v=" 0 - 50,000"/>
  </r>
  <r>
    <x v="599"/>
    <n v="15714939"/>
    <s v="Fallaci"/>
    <n v="484"/>
    <x v="2"/>
    <x v="0"/>
    <n v="34"/>
    <n v="4"/>
    <n v="148249.54"/>
    <x v="0"/>
    <n v="0"/>
    <x v="0"/>
    <n v="33738.269999999997"/>
    <n v="0"/>
    <s v="Poor"/>
    <x v="1"/>
    <s v="High-Balance"/>
    <s v=" 0 - 50,000"/>
  </r>
  <r>
    <x v="600"/>
    <n v="15683503"/>
    <s v="Hudson"/>
    <n v="601"/>
    <x v="0"/>
    <x v="0"/>
    <n v="43"/>
    <n v="8"/>
    <n v="0"/>
    <x v="1"/>
    <n v="0"/>
    <x v="0"/>
    <n v="110916.15"/>
    <n v="1"/>
    <s v="Fair"/>
    <x v="0"/>
    <s v="Low-Balance"/>
    <s v="101,000 - 150,000"/>
  </r>
  <r>
    <x v="601"/>
    <n v="15645569"/>
    <s v="Mai"/>
    <n v="762"/>
    <x v="1"/>
    <x v="0"/>
    <n v="26"/>
    <n v="7"/>
    <n v="123709.46"/>
    <x v="2"/>
    <n v="1"/>
    <x v="0"/>
    <n v="169654.57"/>
    <n v="0"/>
    <s v="Good"/>
    <x v="1"/>
    <s v="Mid-Balance"/>
    <s v="151,000 - 200,00"/>
  </r>
  <r>
    <x v="602"/>
    <n v="15782569"/>
    <s v="Stout"/>
    <n v="687"/>
    <x v="0"/>
    <x v="0"/>
    <n v="72"/>
    <n v="9"/>
    <n v="0"/>
    <x v="0"/>
    <n v="0"/>
    <x v="0"/>
    <n v="69829.399999999994"/>
    <n v="0"/>
    <s v="Fair"/>
    <x v="2"/>
    <s v="Low-Balance"/>
    <s v="51,000 - 100,000"/>
  </r>
  <r>
    <x v="603"/>
    <n v="15592387"/>
    <s v="Burke"/>
    <n v="566"/>
    <x v="0"/>
    <x v="1"/>
    <n v="30"/>
    <n v="5"/>
    <n v="0"/>
    <x v="0"/>
    <n v="1"/>
    <x v="1"/>
    <n v="54926.51"/>
    <n v="1"/>
    <s v="Fair"/>
    <x v="1"/>
    <s v="Low-Balance"/>
    <s v="51,000 - 100,000"/>
  </r>
  <r>
    <x v="604"/>
    <n v="15609286"/>
    <s v="Chadwick"/>
    <n v="702"/>
    <x v="0"/>
    <x v="1"/>
    <n v="37"/>
    <n v="10"/>
    <n v="150525.79999999999"/>
    <x v="0"/>
    <n v="1"/>
    <x v="0"/>
    <n v="94728.49"/>
    <n v="0"/>
    <s v="Fair"/>
    <x v="1"/>
    <s v="High-Balance"/>
    <s v="51,000 - 100,000"/>
  </r>
  <r>
    <x v="605"/>
    <n v="15814035"/>
    <s v="Lawrence"/>
    <n v="601"/>
    <x v="0"/>
    <x v="1"/>
    <n v="29"/>
    <n v="9"/>
    <n v="0"/>
    <x v="0"/>
    <n v="1"/>
    <x v="0"/>
    <n v="80393.27"/>
    <n v="0"/>
    <s v="Fair"/>
    <x v="1"/>
    <s v="Low-Balance"/>
    <s v="51,000 - 100,000"/>
  </r>
  <r>
    <x v="606"/>
    <n v="15661249"/>
    <s v="Bellucci"/>
    <n v="699"/>
    <x v="0"/>
    <x v="1"/>
    <n v="53"/>
    <n v="4"/>
    <n v="0"/>
    <x v="2"/>
    <n v="0"/>
    <x v="0"/>
    <n v="111307.98"/>
    <n v="0"/>
    <s v="Fair"/>
    <x v="0"/>
    <s v="Low-Balance"/>
    <s v="101,000 - 150,000"/>
  </r>
  <r>
    <x v="607"/>
    <n v="15629117"/>
    <s v="Harper"/>
    <n v="584"/>
    <x v="0"/>
    <x v="1"/>
    <n v="28"/>
    <n v="10"/>
    <n v="0"/>
    <x v="2"/>
    <n v="1"/>
    <x v="1"/>
    <n v="19834.32"/>
    <n v="0"/>
    <s v="Fair"/>
    <x v="1"/>
    <s v="Low-Balance"/>
    <s v=" 0 - 50,000"/>
  </r>
  <r>
    <x v="608"/>
    <n v="15607170"/>
    <s v="Boyle"/>
    <n v="699"/>
    <x v="0"/>
    <x v="1"/>
    <n v="35"/>
    <n v="5"/>
    <n v="0"/>
    <x v="2"/>
    <n v="1"/>
    <x v="0"/>
    <n v="78397.240000000005"/>
    <n v="0"/>
    <s v="Fair"/>
    <x v="1"/>
    <s v="Low-Balance"/>
    <s v="51,000 - 100,000"/>
  </r>
  <r>
    <x v="609"/>
    <n v="15586585"/>
    <s v="Duncan"/>
    <n v="698"/>
    <x v="2"/>
    <x v="0"/>
    <n v="51"/>
    <n v="2"/>
    <n v="111018.98"/>
    <x v="0"/>
    <n v="1"/>
    <x v="1"/>
    <n v="86410.28"/>
    <n v="0"/>
    <s v="Fair"/>
    <x v="0"/>
    <s v="Mid-Balance"/>
    <s v="51,000 - 100,000"/>
  </r>
  <r>
    <x v="610"/>
    <n v="15686611"/>
    <s v="Moss"/>
    <n v="495"/>
    <x v="0"/>
    <x v="1"/>
    <n v="30"/>
    <n v="10"/>
    <n v="129755.99"/>
    <x v="0"/>
    <n v="0"/>
    <x v="1"/>
    <n v="172749.65"/>
    <n v="0"/>
    <s v="Poor"/>
    <x v="1"/>
    <s v="High-Balance"/>
    <s v="151,000 - 200,00"/>
  </r>
  <r>
    <x v="611"/>
    <n v="15603203"/>
    <s v="Avdeyeva"/>
    <n v="650"/>
    <x v="0"/>
    <x v="0"/>
    <n v="27"/>
    <n v="6"/>
    <n v="0"/>
    <x v="2"/>
    <n v="1"/>
    <x v="1"/>
    <n v="1002.39"/>
    <n v="0"/>
    <s v="Fair"/>
    <x v="1"/>
    <s v="Low-Balance"/>
    <s v=" 0 - 50,000"/>
  </r>
  <r>
    <x v="612"/>
    <n v="15619857"/>
    <s v="Crawford"/>
    <n v="605"/>
    <x v="0"/>
    <x v="0"/>
    <n v="64"/>
    <n v="2"/>
    <n v="129555.7"/>
    <x v="0"/>
    <n v="1"/>
    <x v="0"/>
    <n v="13601.79"/>
    <n v="0"/>
    <s v="Fair"/>
    <x v="2"/>
    <s v="High-Balance"/>
    <s v=" 0 - 50,000"/>
  </r>
  <r>
    <x v="613"/>
    <n v="15805062"/>
    <s v="Lynton"/>
    <n v="667"/>
    <x v="1"/>
    <x v="1"/>
    <n v="38"/>
    <n v="1"/>
    <n v="87202.38"/>
    <x v="0"/>
    <n v="1"/>
    <x v="0"/>
    <n v="77866.91"/>
    <n v="0"/>
    <s v="Fair"/>
    <x v="1"/>
    <s v="Mid-Balance"/>
    <s v="51,000 - 100,000"/>
  </r>
  <r>
    <x v="614"/>
    <n v="15660271"/>
    <s v="Duncan"/>
    <n v="688"/>
    <x v="2"/>
    <x v="1"/>
    <n v="26"/>
    <n v="8"/>
    <n v="146133.39000000001"/>
    <x v="0"/>
    <n v="1"/>
    <x v="0"/>
    <n v="175296.76"/>
    <n v="0"/>
    <s v="Fair"/>
    <x v="1"/>
    <s v="High-Balance"/>
    <s v="151,000 - 200,00"/>
  </r>
  <r>
    <x v="615"/>
    <n v="15745295"/>
    <s v="Gether"/>
    <n v="727"/>
    <x v="1"/>
    <x v="0"/>
    <n v="31"/>
    <n v="0"/>
    <n v="0"/>
    <x v="0"/>
    <n v="1"/>
    <x v="1"/>
    <n v="121751.03999999999"/>
    <n v="1"/>
    <s v="Good"/>
    <x v="1"/>
    <s v="Low-Balance"/>
    <s v="101,000 - 150,000"/>
  </r>
  <r>
    <x v="616"/>
    <n v="15719352"/>
    <s v="Davidson"/>
    <n v="754"/>
    <x v="1"/>
    <x v="1"/>
    <n v="39"/>
    <n v="6"/>
    <n v="170184.99"/>
    <x v="2"/>
    <n v="1"/>
    <x v="1"/>
    <n v="89593.26"/>
    <n v="0"/>
    <s v="Good"/>
    <x v="1"/>
    <s v="High-Balance"/>
    <s v="51,000 - 100,000"/>
  </r>
  <r>
    <x v="617"/>
    <n v="15766575"/>
    <s v="Larionova"/>
    <n v="612"/>
    <x v="2"/>
    <x v="0"/>
    <n v="62"/>
    <n v="8"/>
    <n v="140745.32999999999"/>
    <x v="0"/>
    <n v="1"/>
    <x v="1"/>
    <n v="193437.89"/>
    <n v="1"/>
    <s v="Fair"/>
    <x v="2"/>
    <s v="High-Balance"/>
    <s v="151,000 - 200,00"/>
  </r>
  <r>
    <x v="618"/>
    <n v="15594594"/>
    <s v="Loggia"/>
    <n v="546"/>
    <x v="1"/>
    <x v="1"/>
    <n v="42"/>
    <n v="7"/>
    <n v="139070.51"/>
    <x v="0"/>
    <n v="1"/>
    <x v="0"/>
    <n v="86945"/>
    <n v="0"/>
    <s v="Fair"/>
    <x v="0"/>
    <s v="High-Balance"/>
    <s v="51,000 - 100,000"/>
  </r>
  <r>
    <x v="619"/>
    <n v="15646161"/>
    <s v="Steinhoff"/>
    <n v="673"/>
    <x v="1"/>
    <x v="0"/>
    <n v="37"/>
    <n v="8"/>
    <n v="0"/>
    <x v="2"/>
    <n v="1"/>
    <x v="0"/>
    <n v="183318.79"/>
    <n v="0"/>
    <s v="Fair"/>
    <x v="1"/>
    <s v="Low-Balance"/>
    <s v="151,000 - 200,00"/>
  </r>
  <r>
    <x v="620"/>
    <n v="15682585"/>
    <s v="Guerra"/>
    <n v="593"/>
    <x v="0"/>
    <x v="1"/>
    <n v="35"/>
    <n v="9"/>
    <n v="114193.24"/>
    <x v="0"/>
    <n v="1"/>
    <x v="1"/>
    <n v="71154.100000000006"/>
    <n v="0"/>
    <s v="Fair"/>
    <x v="1"/>
    <s v="Mid-Balance"/>
    <s v="51,000 - 100,000"/>
  </r>
  <r>
    <x v="621"/>
    <n v="15603134"/>
    <s v="Pai"/>
    <n v="656"/>
    <x v="1"/>
    <x v="0"/>
    <n v="40"/>
    <n v="10"/>
    <n v="167878.5"/>
    <x v="0"/>
    <n v="0"/>
    <x v="0"/>
    <n v="151887.16"/>
    <n v="0"/>
    <s v="Fair"/>
    <x v="0"/>
    <s v="High-Balance"/>
    <s v="151,000 - 200,00"/>
  </r>
  <r>
    <x v="622"/>
    <n v="15636444"/>
    <s v="Craig"/>
    <n v="535"/>
    <x v="2"/>
    <x v="0"/>
    <n v="53"/>
    <n v="5"/>
    <n v="141616.54999999999"/>
    <x v="2"/>
    <n v="1"/>
    <x v="0"/>
    <n v="75888.649999999994"/>
    <n v="0"/>
    <s v="Fair"/>
    <x v="0"/>
    <s v="High-Balance"/>
    <s v="51,000 - 100,000"/>
  </r>
  <r>
    <x v="623"/>
    <n v="15773456"/>
    <s v="Lazareva"/>
    <n v="678"/>
    <x v="2"/>
    <x v="1"/>
    <n v="36"/>
    <n v="3"/>
    <n v="145747.67000000001"/>
    <x v="2"/>
    <n v="0"/>
    <x v="0"/>
    <n v="89566.74"/>
    <n v="0"/>
    <s v="Fair"/>
    <x v="1"/>
    <s v="High-Balance"/>
    <s v="51,000 - 100,000"/>
  </r>
  <r>
    <x v="624"/>
    <n v="15745307"/>
    <s v="Ch'iu"/>
    <n v="477"/>
    <x v="1"/>
    <x v="0"/>
    <n v="20"/>
    <n v="2"/>
    <n v="129120.64"/>
    <x v="0"/>
    <n v="0"/>
    <x v="0"/>
    <n v="26475.79"/>
    <n v="0"/>
    <s v="Poor"/>
    <x v="1"/>
    <s v="High-Balance"/>
    <s v=" 0 - 50,000"/>
  </r>
  <r>
    <x v="625"/>
    <n v="15604119"/>
    <s v="Alderete"/>
    <n v="850"/>
    <x v="1"/>
    <x v="1"/>
    <n v="35"/>
    <n v="7"/>
    <n v="110349.82"/>
    <x v="0"/>
    <n v="0"/>
    <x v="1"/>
    <n v="126355.8"/>
    <n v="0"/>
    <s v="Good"/>
    <x v="1"/>
    <s v="Mid-Balance"/>
    <s v="101,000 - 150,000"/>
  </r>
  <r>
    <x v="626"/>
    <n v="15626900"/>
    <s v="Kung"/>
    <n v="427"/>
    <x v="0"/>
    <x v="1"/>
    <n v="29"/>
    <n v="1"/>
    <n v="141325.56"/>
    <x v="0"/>
    <n v="1"/>
    <x v="0"/>
    <n v="93839.3"/>
    <n v="0"/>
    <s v="Poor"/>
    <x v="1"/>
    <s v="High-Balance"/>
    <s v="51,000 - 100,000"/>
  </r>
  <r>
    <x v="627"/>
    <n v="15605447"/>
    <s v="Palermo"/>
    <n v="752"/>
    <x v="0"/>
    <x v="1"/>
    <n v="49"/>
    <n v="2"/>
    <n v="78653.84"/>
    <x v="0"/>
    <n v="1"/>
    <x v="1"/>
    <n v="7698.6"/>
    <n v="0"/>
    <s v="Good"/>
    <x v="0"/>
    <s v="Mid-Balance"/>
    <s v=" 0 - 50,000"/>
  </r>
  <r>
    <x v="628"/>
    <n v="15589030"/>
    <s v="Ts'ai"/>
    <n v="649"/>
    <x v="0"/>
    <x v="1"/>
    <n v="47"/>
    <n v="1"/>
    <n v="0"/>
    <x v="2"/>
    <n v="1"/>
    <x v="0"/>
    <n v="145593.85"/>
    <n v="0"/>
    <s v="Fair"/>
    <x v="0"/>
    <s v="Low-Balance"/>
    <s v="101,000 - 150,000"/>
  </r>
  <r>
    <x v="629"/>
    <n v="15692463"/>
    <s v="Rahman"/>
    <n v="799"/>
    <x v="1"/>
    <x v="0"/>
    <n v="20"/>
    <n v="3"/>
    <n v="142253.65"/>
    <x v="0"/>
    <n v="1"/>
    <x v="1"/>
    <n v="45042.559999999998"/>
    <n v="0"/>
    <s v="Good"/>
    <x v="1"/>
    <s v="High-Balance"/>
    <s v=" 0 - 50,000"/>
  </r>
  <r>
    <x v="630"/>
    <n v="15712403"/>
    <s v="McMillan"/>
    <n v="589"/>
    <x v="0"/>
    <x v="0"/>
    <n v="61"/>
    <n v="1"/>
    <n v="0"/>
    <x v="0"/>
    <n v="1"/>
    <x v="1"/>
    <n v="61108.56"/>
    <n v="1"/>
    <s v="Fair"/>
    <x v="2"/>
    <s v="Low-Balance"/>
    <s v="51,000 - 100,000"/>
  </r>
  <r>
    <x v="631"/>
    <n v="15811762"/>
    <s v="Pickering"/>
    <n v="583"/>
    <x v="2"/>
    <x v="0"/>
    <n v="54"/>
    <n v="6"/>
    <n v="115988.86"/>
    <x v="0"/>
    <n v="1"/>
    <x v="1"/>
    <n v="57553.98"/>
    <n v="1"/>
    <s v="Fair"/>
    <x v="0"/>
    <s v="Mid-Balance"/>
    <s v="51,000 - 100,000"/>
  </r>
  <r>
    <x v="632"/>
    <n v="15718673"/>
    <s v="Mirams"/>
    <n v="839"/>
    <x v="1"/>
    <x v="0"/>
    <n v="20"/>
    <n v="10"/>
    <n v="75592.429999999993"/>
    <x v="0"/>
    <n v="1"/>
    <x v="1"/>
    <n v="62674.42"/>
    <n v="0"/>
    <s v="Good"/>
    <x v="1"/>
    <s v="Low-Balance"/>
    <s v="51,000 - 100,000"/>
  </r>
  <r>
    <x v="633"/>
    <n v="15724282"/>
    <s v="Tsao"/>
    <n v="540"/>
    <x v="2"/>
    <x v="1"/>
    <n v="44"/>
    <n v="3"/>
    <n v="164113.04"/>
    <x v="2"/>
    <n v="1"/>
    <x v="0"/>
    <n v="12120.79"/>
    <n v="0"/>
    <s v="Fair"/>
    <x v="0"/>
    <s v="High-Balance"/>
    <s v=" 0 - 50,000"/>
  </r>
  <r>
    <x v="634"/>
    <n v="15738181"/>
    <s v="Douglas"/>
    <n v="850"/>
    <x v="0"/>
    <x v="1"/>
    <n v="31"/>
    <n v="6"/>
    <n v="67996.23"/>
    <x v="2"/>
    <n v="0"/>
    <x v="1"/>
    <n v="50129.87"/>
    <n v="1"/>
    <s v="Good"/>
    <x v="1"/>
    <s v="Low-Balance"/>
    <s v=" 0 - 50,000"/>
  </r>
  <r>
    <x v="635"/>
    <n v="15633648"/>
    <s v="Jideofor"/>
    <n v="696"/>
    <x v="1"/>
    <x v="0"/>
    <n v="20"/>
    <n v="5"/>
    <n v="0"/>
    <x v="2"/>
    <n v="1"/>
    <x v="1"/>
    <n v="55022.43"/>
    <n v="0"/>
    <s v="Fair"/>
    <x v="1"/>
    <s v="Low-Balance"/>
    <s v="51,000 - 100,000"/>
  </r>
  <r>
    <x v="636"/>
    <n v="15603323"/>
    <s v="Bell"/>
    <n v="660"/>
    <x v="1"/>
    <x v="0"/>
    <n v="20"/>
    <n v="1"/>
    <n v="0"/>
    <x v="2"/>
    <n v="0"/>
    <x v="1"/>
    <n v="117834.91"/>
    <n v="0"/>
    <s v="Fair"/>
    <x v="1"/>
    <s v="Low-Balance"/>
    <s v="101,000 - 150,000"/>
  </r>
  <r>
    <x v="637"/>
    <n v="15583725"/>
    <s v="Mairinger"/>
    <n v="682"/>
    <x v="0"/>
    <x v="1"/>
    <n v="48"/>
    <n v="1"/>
    <n v="138778.15"/>
    <x v="0"/>
    <n v="0"/>
    <x v="0"/>
    <n v="168840.23"/>
    <n v="0"/>
    <s v="Fair"/>
    <x v="0"/>
    <s v="High-Balance"/>
    <s v="151,000 - 200,00"/>
  </r>
  <r>
    <x v="638"/>
    <n v="15588350"/>
    <s v="McIntyre"/>
    <n v="744"/>
    <x v="0"/>
    <x v="0"/>
    <n v="43"/>
    <n v="10"/>
    <n v="147832.15"/>
    <x v="0"/>
    <n v="0"/>
    <x v="0"/>
    <n v="24234.11"/>
    <n v="0"/>
    <s v="Good"/>
    <x v="0"/>
    <s v="High-Balance"/>
    <s v=" 0 - 50,000"/>
  </r>
  <r>
    <x v="639"/>
    <n v="15798398"/>
    <s v="Pagnotto"/>
    <n v="785"/>
    <x v="0"/>
    <x v="0"/>
    <n v="36"/>
    <n v="4"/>
    <n v="135438.39999999999"/>
    <x v="0"/>
    <n v="0"/>
    <x v="1"/>
    <n v="190627.01"/>
    <n v="0"/>
    <s v="Good"/>
    <x v="1"/>
    <s v="High-Balance"/>
    <s v="151,000 - 200,00"/>
  </r>
  <r>
    <x v="640"/>
    <n v="15784844"/>
    <s v="K'ung"/>
    <n v="752"/>
    <x v="1"/>
    <x v="1"/>
    <n v="48"/>
    <n v="5"/>
    <n v="116060.08"/>
    <x v="0"/>
    <n v="1"/>
    <x v="1"/>
    <n v="156618.38"/>
    <n v="1"/>
    <s v="Good"/>
    <x v="0"/>
    <s v="Mid-Balance"/>
    <s v="151,000 - 200,00"/>
  </r>
  <r>
    <x v="641"/>
    <n v="15580684"/>
    <s v="Feng"/>
    <n v="706"/>
    <x v="0"/>
    <x v="0"/>
    <n v="29"/>
    <n v="5"/>
    <n v="112564.62"/>
    <x v="0"/>
    <n v="1"/>
    <x v="1"/>
    <n v="42334.38"/>
    <n v="0"/>
    <s v="Fair"/>
    <x v="1"/>
    <s v="Mid-Balance"/>
    <s v=" 0 - 50,000"/>
  </r>
  <r>
    <x v="642"/>
    <n v="15809663"/>
    <s v="Donaldson"/>
    <n v="583"/>
    <x v="0"/>
    <x v="0"/>
    <n v="27"/>
    <n v="1"/>
    <n v="125406.58"/>
    <x v="0"/>
    <n v="1"/>
    <x v="0"/>
    <n v="110784.42"/>
    <n v="0"/>
    <s v="Fair"/>
    <x v="1"/>
    <s v="Mid-Balance"/>
    <s v="101,000 - 150,000"/>
  </r>
  <r>
    <x v="643"/>
    <n v="15640078"/>
    <s v="Chambers"/>
    <n v="660"/>
    <x v="2"/>
    <x v="0"/>
    <n v="39"/>
    <n v="5"/>
    <n v="135134.99"/>
    <x v="0"/>
    <n v="1"/>
    <x v="1"/>
    <n v="173683"/>
    <n v="1"/>
    <s v="Fair"/>
    <x v="1"/>
    <s v="High-Balance"/>
    <s v="151,000 - 200,00"/>
  </r>
  <r>
    <x v="644"/>
    <n v="15698786"/>
    <s v="Marcelo"/>
    <n v="819"/>
    <x v="0"/>
    <x v="0"/>
    <n v="39"/>
    <n v="9"/>
    <n v="133102.92000000001"/>
    <x v="0"/>
    <n v="1"/>
    <x v="1"/>
    <n v="27046.46"/>
    <n v="1"/>
    <s v="Good"/>
    <x v="1"/>
    <s v="High-Balance"/>
    <s v=" 0 - 50,000"/>
  </r>
  <r>
    <x v="645"/>
    <n v="15569807"/>
    <s v="Ejimofor"/>
    <n v="673"/>
    <x v="0"/>
    <x v="0"/>
    <n v="34"/>
    <n v="8"/>
    <n v="42157.08"/>
    <x v="0"/>
    <n v="1"/>
    <x v="1"/>
    <n v="20598.59"/>
    <n v="1"/>
    <s v="Fair"/>
    <x v="1"/>
    <s v="Low-Balance"/>
    <s v=" 0 - 50,000"/>
  </r>
  <r>
    <x v="646"/>
    <n v="15730830"/>
    <s v="Dale"/>
    <n v="752"/>
    <x v="0"/>
    <x v="0"/>
    <n v="30"/>
    <n v="3"/>
    <n v="0"/>
    <x v="2"/>
    <n v="1"/>
    <x v="0"/>
    <n v="104991.28"/>
    <n v="0"/>
    <s v="Good"/>
    <x v="1"/>
    <s v="Low-Balance"/>
    <s v="101,000 - 150,000"/>
  </r>
  <r>
    <x v="647"/>
    <n v="15805112"/>
    <s v="Pokrovsky"/>
    <n v="578"/>
    <x v="0"/>
    <x v="1"/>
    <n v="38"/>
    <n v="7"/>
    <n v="82259.289999999994"/>
    <x v="0"/>
    <n v="1"/>
    <x v="1"/>
    <n v="8996.9699999999993"/>
    <n v="0"/>
    <s v="Fair"/>
    <x v="1"/>
    <s v="Mid-Balance"/>
    <s v=" 0 - 50,000"/>
  </r>
  <r>
    <x v="648"/>
    <n v="15633064"/>
    <s v="Stonebraker"/>
    <n v="438"/>
    <x v="0"/>
    <x v="0"/>
    <n v="36"/>
    <n v="4"/>
    <n v="0"/>
    <x v="2"/>
    <n v="1"/>
    <x v="1"/>
    <n v="64420.5"/>
    <n v="0"/>
    <s v="Poor"/>
    <x v="1"/>
    <s v="Low-Balance"/>
    <s v="51,000 - 100,000"/>
  </r>
  <r>
    <x v="649"/>
    <n v="15703119"/>
    <s v="Liang"/>
    <n v="652"/>
    <x v="0"/>
    <x v="1"/>
    <n v="38"/>
    <n v="6"/>
    <n v="0"/>
    <x v="2"/>
    <n v="1"/>
    <x v="0"/>
    <n v="145700.22"/>
    <n v="0"/>
    <s v="Fair"/>
    <x v="1"/>
    <s v="Low-Balance"/>
    <s v="101,000 - 150,000"/>
  </r>
  <r>
    <x v="650"/>
    <n v="15730447"/>
    <s v="Anderson"/>
    <n v="629"/>
    <x v="0"/>
    <x v="0"/>
    <n v="49"/>
    <n v="4"/>
    <n v="0"/>
    <x v="2"/>
    <n v="1"/>
    <x v="0"/>
    <n v="196335.48"/>
    <n v="0"/>
    <s v="Fair"/>
    <x v="0"/>
    <s v="Low-Balance"/>
    <s v="151,000 - 200,00"/>
  </r>
  <r>
    <x v="651"/>
    <n v="15813850"/>
    <s v="Christian"/>
    <n v="720"/>
    <x v="0"/>
    <x v="1"/>
    <n v="52"/>
    <n v="7"/>
    <n v="0"/>
    <x v="0"/>
    <n v="1"/>
    <x v="0"/>
    <n v="14781.12"/>
    <n v="0"/>
    <s v="Fair"/>
    <x v="0"/>
    <s v="Low-Balance"/>
    <s v=" 0 - 50,000"/>
  </r>
  <r>
    <x v="652"/>
    <n v="15711889"/>
    <s v="Mao"/>
    <n v="668"/>
    <x v="0"/>
    <x v="1"/>
    <n v="42"/>
    <n v="3"/>
    <n v="150461.07"/>
    <x v="0"/>
    <n v="1"/>
    <x v="1"/>
    <n v="108139.23"/>
    <n v="0"/>
    <s v="Fair"/>
    <x v="0"/>
    <s v="High-Balance"/>
    <s v="101,000 - 150,000"/>
  </r>
  <r>
    <x v="653"/>
    <n v="15664610"/>
    <s v="Campbell"/>
    <n v="459"/>
    <x v="2"/>
    <x v="1"/>
    <n v="48"/>
    <n v="4"/>
    <n v="133994.51999999999"/>
    <x v="0"/>
    <n v="1"/>
    <x v="0"/>
    <n v="19287.060000000001"/>
    <n v="1"/>
    <s v="Poor"/>
    <x v="0"/>
    <s v="High-Balance"/>
    <s v=" 0 - 50,000"/>
  </r>
  <r>
    <x v="654"/>
    <n v="15751710"/>
    <s v="Ginikanwa"/>
    <n v="729"/>
    <x v="1"/>
    <x v="1"/>
    <n v="31"/>
    <n v="8"/>
    <n v="164870.81"/>
    <x v="2"/>
    <n v="1"/>
    <x v="0"/>
    <n v="9567.39"/>
    <n v="0"/>
    <s v="Good"/>
    <x v="1"/>
    <s v="High-Balance"/>
    <s v=" 0 - 50,000"/>
  </r>
  <r>
    <x v="655"/>
    <n v="15692926"/>
    <s v="Toscani"/>
    <n v="498"/>
    <x v="2"/>
    <x v="1"/>
    <n v="25"/>
    <n v="8"/>
    <n v="121702.73"/>
    <x v="0"/>
    <n v="1"/>
    <x v="0"/>
    <n v="132210.49"/>
    <n v="0"/>
    <s v="Poor"/>
    <x v="1"/>
    <s v="Mid-Balance"/>
    <s v="101,000 - 150,000"/>
  </r>
  <r>
    <x v="656"/>
    <n v="15813741"/>
    <s v="Nnachetam"/>
    <n v="549"/>
    <x v="1"/>
    <x v="1"/>
    <n v="25"/>
    <n v="6"/>
    <n v="193858.2"/>
    <x v="0"/>
    <n v="0"/>
    <x v="0"/>
    <n v="21600.11"/>
    <n v="0"/>
    <s v="Fair"/>
    <x v="1"/>
    <s v="High-Balance"/>
    <s v=" 0 - 50,000"/>
  </r>
  <r>
    <x v="657"/>
    <n v="15698474"/>
    <s v="Sagese"/>
    <n v="601"/>
    <x v="2"/>
    <x v="0"/>
    <n v="54"/>
    <n v="1"/>
    <n v="131039.97"/>
    <x v="2"/>
    <n v="1"/>
    <x v="0"/>
    <n v="199661.5"/>
    <n v="0"/>
    <s v="Fair"/>
    <x v="0"/>
    <s v="High-Balance"/>
    <s v="151,000 - 200,00"/>
  </r>
  <r>
    <x v="658"/>
    <n v="15568595"/>
    <s v="Fleming"/>
    <n v="544"/>
    <x v="0"/>
    <x v="1"/>
    <n v="64"/>
    <n v="9"/>
    <n v="113829.45"/>
    <x v="0"/>
    <n v="1"/>
    <x v="0"/>
    <n v="124341.49"/>
    <n v="0"/>
    <s v="Fair"/>
    <x v="2"/>
    <s v="Mid-Balance"/>
    <s v="101,000 - 150,000"/>
  </r>
  <r>
    <x v="659"/>
    <n v="15603065"/>
    <s v="Grubb"/>
    <n v="751"/>
    <x v="0"/>
    <x v="0"/>
    <n v="30"/>
    <n v="6"/>
    <n v="0"/>
    <x v="2"/>
    <n v="1"/>
    <x v="1"/>
    <n v="15766.1"/>
    <n v="0"/>
    <s v="Good"/>
    <x v="1"/>
    <s v="Low-Balance"/>
    <s v=" 0 - 50,000"/>
  </r>
  <r>
    <x v="660"/>
    <n v="15592937"/>
    <s v="Napolitani"/>
    <n v="632"/>
    <x v="2"/>
    <x v="0"/>
    <n v="41"/>
    <n v="3"/>
    <n v="81877.38"/>
    <x v="0"/>
    <n v="1"/>
    <x v="0"/>
    <n v="33642.21"/>
    <n v="0"/>
    <s v="Fair"/>
    <x v="0"/>
    <s v="Mid-Balance"/>
    <s v=" 0 - 50,000"/>
  </r>
  <r>
    <x v="661"/>
    <n v="15699637"/>
    <s v="Anenechi"/>
    <n v="694"/>
    <x v="1"/>
    <x v="1"/>
    <n v="57"/>
    <n v="8"/>
    <n v="116326.07"/>
    <x v="0"/>
    <n v="1"/>
    <x v="0"/>
    <n v="117704.65"/>
    <n v="0"/>
    <s v="Fair"/>
    <x v="0"/>
    <s v="Mid-Balance"/>
    <s v="101,000 - 150,000"/>
  </r>
  <r>
    <x v="662"/>
    <n v="15667215"/>
    <s v="Chandler"/>
    <n v="678"/>
    <x v="0"/>
    <x v="1"/>
    <n v="31"/>
    <n v="2"/>
    <n v="0"/>
    <x v="2"/>
    <n v="1"/>
    <x v="0"/>
    <n v="58803.28"/>
    <n v="0"/>
    <s v="Fair"/>
    <x v="1"/>
    <s v="Low-Balance"/>
    <s v="51,000 - 100,000"/>
  </r>
  <r>
    <x v="663"/>
    <n v="15788659"/>
    <s v="Howells"/>
    <n v="695"/>
    <x v="0"/>
    <x v="1"/>
    <n v="46"/>
    <n v="4"/>
    <n v="0"/>
    <x v="2"/>
    <n v="1"/>
    <x v="0"/>
    <n v="137537.22"/>
    <n v="0"/>
    <s v="Fair"/>
    <x v="0"/>
    <s v="Low-Balance"/>
    <s v="101,000 - 150,000"/>
  </r>
  <r>
    <x v="664"/>
    <n v="15763218"/>
    <s v="Akeroyd"/>
    <n v="661"/>
    <x v="0"/>
    <x v="0"/>
    <n v="41"/>
    <n v="1"/>
    <n v="0"/>
    <x v="2"/>
    <n v="0"/>
    <x v="0"/>
    <n v="131300.68"/>
    <n v="0"/>
    <s v="Fair"/>
    <x v="0"/>
    <s v="Low-Balance"/>
    <s v="101,000 - 150,000"/>
  </r>
  <r>
    <x v="665"/>
    <n v="15645772"/>
    <s v="Onwumelu"/>
    <n v="661"/>
    <x v="0"/>
    <x v="1"/>
    <n v="33"/>
    <n v="9"/>
    <n v="0"/>
    <x v="2"/>
    <n v="1"/>
    <x v="0"/>
    <n v="84174.81"/>
    <n v="0"/>
    <s v="Fair"/>
    <x v="1"/>
    <s v="Low-Balance"/>
    <s v="51,000 - 100,000"/>
  </r>
  <r>
    <x v="666"/>
    <n v="15725511"/>
    <s v="Wallace"/>
    <n v="559"/>
    <x v="0"/>
    <x v="0"/>
    <n v="31"/>
    <n v="3"/>
    <n v="127070.73"/>
    <x v="0"/>
    <n v="0"/>
    <x v="0"/>
    <n v="160941.78"/>
    <n v="0"/>
    <s v="Fair"/>
    <x v="1"/>
    <s v="High-Balance"/>
    <s v="151,000 - 200,00"/>
  </r>
  <r>
    <x v="667"/>
    <n v="15575024"/>
    <s v="Uwaezuoke"/>
    <n v="503"/>
    <x v="0"/>
    <x v="1"/>
    <n v="29"/>
    <n v="3"/>
    <n v="0"/>
    <x v="2"/>
    <n v="1"/>
    <x v="0"/>
    <n v="143954.99"/>
    <n v="0"/>
    <s v="Poor"/>
    <x v="1"/>
    <s v="Low-Balance"/>
    <s v="101,000 - 150,000"/>
  </r>
  <r>
    <x v="668"/>
    <n v="15640825"/>
    <s v="Loyau"/>
    <n v="695"/>
    <x v="1"/>
    <x v="1"/>
    <n v="46"/>
    <n v="3"/>
    <n v="122549.64"/>
    <x v="0"/>
    <n v="1"/>
    <x v="0"/>
    <n v="56297.85"/>
    <n v="0"/>
    <s v="Fair"/>
    <x v="0"/>
    <s v="Mid-Balance"/>
    <s v="51,000 - 100,000"/>
  </r>
  <r>
    <x v="669"/>
    <n v="15662397"/>
    <s v="Small"/>
    <n v="640"/>
    <x v="0"/>
    <x v="0"/>
    <n v="42"/>
    <n v="5"/>
    <n v="176099.13"/>
    <x v="0"/>
    <n v="1"/>
    <x v="0"/>
    <n v="8404.73"/>
    <n v="0"/>
    <s v="Fair"/>
    <x v="0"/>
    <s v="High-Balance"/>
    <s v=" 0 - 50,000"/>
  </r>
  <r>
    <x v="670"/>
    <n v="15576368"/>
    <s v="Bledsoe"/>
    <n v="624"/>
    <x v="2"/>
    <x v="0"/>
    <n v="48"/>
    <n v="3"/>
    <n v="122388.38"/>
    <x v="2"/>
    <n v="0"/>
    <x v="1"/>
    <n v="30020.09"/>
    <n v="0"/>
    <s v="Fair"/>
    <x v="0"/>
    <s v="Mid-Balance"/>
    <s v=" 0 - 50,000"/>
  </r>
  <r>
    <x v="671"/>
    <n v="15674991"/>
    <s v="Kao"/>
    <n v="667"/>
    <x v="0"/>
    <x v="1"/>
    <n v="42"/>
    <n v="9"/>
    <n v="0"/>
    <x v="2"/>
    <n v="0"/>
    <x v="0"/>
    <n v="58137.42"/>
    <n v="0"/>
    <s v="Fair"/>
    <x v="0"/>
    <s v="Low-Balance"/>
    <s v="51,000 - 100,000"/>
  </r>
  <r>
    <x v="672"/>
    <n v="15721024"/>
    <s v="Wickens"/>
    <n v="642"/>
    <x v="0"/>
    <x v="1"/>
    <n v="26"/>
    <n v="0"/>
    <n v="0"/>
    <x v="0"/>
    <n v="0"/>
    <x v="1"/>
    <n v="47472.68"/>
    <n v="0"/>
    <s v="Fair"/>
    <x v="1"/>
    <s v="Low-Balance"/>
    <s v=" 0 - 50,000"/>
  </r>
  <r>
    <x v="673"/>
    <n v="15745621"/>
    <s v="Wertheim"/>
    <n v="640"/>
    <x v="1"/>
    <x v="0"/>
    <n v="20"/>
    <n v="6"/>
    <n v="118879.35"/>
    <x v="2"/>
    <n v="1"/>
    <x v="0"/>
    <n v="19131.71"/>
    <n v="0"/>
    <s v="Fair"/>
    <x v="1"/>
    <s v="Mid-Balance"/>
    <s v=" 0 - 50,000"/>
  </r>
  <r>
    <x v="674"/>
    <n v="15642394"/>
    <s v="He"/>
    <n v="529"/>
    <x v="1"/>
    <x v="1"/>
    <n v="35"/>
    <n v="5"/>
    <n v="0"/>
    <x v="2"/>
    <n v="1"/>
    <x v="0"/>
    <n v="187288.5"/>
    <n v="0"/>
    <s v="Fair"/>
    <x v="1"/>
    <s v="Low-Balance"/>
    <s v="151,000 - 200,00"/>
  </r>
  <r>
    <x v="675"/>
    <n v="15754605"/>
    <s v="Jarvis"/>
    <n v="563"/>
    <x v="0"/>
    <x v="0"/>
    <n v="39"/>
    <n v="5"/>
    <n v="0"/>
    <x v="2"/>
    <n v="1"/>
    <x v="0"/>
    <n v="17603.810000000001"/>
    <n v="0"/>
    <s v="Fair"/>
    <x v="1"/>
    <s v="Low-Balance"/>
    <s v=" 0 - 50,000"/>
  </r>
  <r>
    <x v="676"/>
    <n v="15607040"/>
    <s v="P'an"/>
    <n v="593"/>
    <x v="1"/>
    <x v="0"/>
    <n v="20"/>
    <n v="4"/>
    <n v="88736.44"/>
    <x v="2"/>
    <n v="1"/>
    <x v="1"/>
    <n v="67020.03"/>
    <n v="0"/>
    <s v="Fair"/>
    <x v="1"/>
    <s v="Mid-Balance"/>
    <s v="51,000 - 100,000"/>
  </r>
  <r>
    <x v="677"/>
    <n v="15715142"/>
    <s v="Repina"/>
    <n v="739"/>
    <x v="2"/>
    <x v="1"/>
    <n v="45"/>
    <n v="7"/>
    <n v="102703.62"/>
    <x v="0"/>
    <n v="0"/>
    <x v="0"/>
    <n v="147802.94"/>
    <n v="1"/>
    <s v="Good"/>
    <x v="0"/>
    <s v="Mid-Balance"/>
    <s v="101,000 - 150,000"/>
  </r>
  <r>
    <x v="678"/>
    <n v="15810978"/>
    <s v="Pugliesi"/>
    <n v="788"/>
    <x v="1"/>
    <x v="0"/>
    <n v="20"/>
    <n v="1"/>
    <n v="0"/>
    <x v="2"/>
    <n v="1"/>
    <x v="0"/>
    <n v="41610.620000000003"/>
    <n v="0"/>
    <s v="Good"/>
    <x v="1"/>
    <s v="Low-Balance"/>
    <s v=" 0 - 50,000"/>
  </r>
  <r>
    <x v="679"/>
    <n v="15668886"/>
    <s v="Blakey"/>
    <n v="684"/>
    <x v="1"/>
    <x v="0"/>
    <n v="20"/>
    <n v="3"/>
    <n v="0"/>
    <x v="2"/>
    <n v="1"/>
    <x v="1"/>
    <n v="44255.65"/>
    <n v="0"/>
    <s v="Fair"/>
    <x v="1"/>
    <s v="Low-Balance"/>
    <s v=" 0 - 50,000"/>
  </r>
  <r>
    <x v="680"/>
    <n v="15780804"/>
    <s v="Nucci"/>
    <n v="482"/>
    <x v="0"/>
    <x v="1"/>
    <n v="55"/>
    <n v="5"/>
    <n v="97318.25"/>
    <x v="0"/>
    <n v="0"/>
    <x v="0"/>
    <n v="78416.14"/>
    <n v="0"/>
    <s v="Poor"/>
    <x v="0"/>
    <s v="Mid-Balance"/>
    <s v="51,000 - 100,000"/>
  </r>
  <r>
    <x v="681"/>
    <n v="15613880"/>
    <s v="Higinbotham"/>
    <n v="591"/>
    <x v="1"/>
    <x v="1"/>
    <n v="58"/>
    <n v="5"/>
    <n v="128468.69"/>
    <x v="0"/>
    <n v="0"/>
    <x v="0"/>
    <n v="137254.54999999999"/>
    <n v="0"/>
    <s v="Fair"/>
    <x v="0"/>
    <s v="High-Balance"/>
    <s v="101,000 - 150,000"/>
  </r>
  <r>
    <x v="682"/>
    <n v="15775238"/>
    <s v="Achebe"/>
    <n v="651"/>
    <x v="2"/>
    <x v="0"/>
    <n v="41"/>
    <n v="4"/>
    <n v="133432.59"/>
    <x v="0"/>
    <n v="0"/>
    <x v="0"/>
    <n v="151303.48000000001"/>
    <n v="0"/>
    <s v="Fair"/>
    <x v="0"/>
    <s v="High-Balance"/>
    <s v="151,000 - 200,00"/>
  </r>
  <r>
    <x v="683"/>
    <n v="15786905"/>
    <s v="Russo"/>
    <n v="749"/>
    <x v="2"/>
    <x v="0"/>
    <n v="40"/>
    <n v="8"/>
    <n v="141782.57"/>
    <x v="2"/>
    <n v="0"/>
    <x v="1"/>
    <n v="86333.63"/>
    <n v="0"/>
    <s v="Good"/>
    <x v="0"/>
    <s v="High-Balance"/>
    <s v="51,000 - 100,000"/>
  </r>
  <r>
    <x v="684"/>
    <n v="15747867"/>
    <s v="Trevisani"/>
    <n v="583"/>
    <x v="0"/>
    <x v="1"/>
    <n v="24"/>
    <n v="9"/>
    <n v="135125.28"/>
    <x v="0"/>
    <n v="0"/>
    <x v="1"/>
    <n v="89801.9"/>
    <n v="0"/>
    <s v="Fair"/>
    <x v="1"/>
    <s v="High-Balance"/>
    <s v="51,000 - 100,000"/>
  </r>
  <r>
    <x v="685"/>
    <n v="15600337"/>
    <s v="Dobie"/>
    <n v="661"/>
    <x v="1"/>
    <x v="1"/>
    <n v="42"/>
    <n v="2"/>
    <n v="178820.91"/>
    <x v="0"/>
    <n v="0"/>
    <x v="1"/>
    <n v="29358.57"/>
    <n v="1"/>
    <s v="Fair"/>
    <x v="0"/>
    <s v="High-Balance"/>
    <s v=" 0 - 50,000"/>
  </r>
  <r>
    <x v="686"/>
    <n v="15801277"/>
    <s v="Maccallum"/>
    <n v="715"/>
    <x v="0"/>
    <x v="0"/>
    <n v="31"/>
    <n v="2"/>
    <n v="112212.14"/>
    <x v="2"/>
    <n v="1"/>
    <x v="0"/>
    <n v="181600.72"/>
    <n v="0"/>
    <s v="Fair"/>
    <x v="1"/>
    <s v="Mid-Balance"/>
    <s v="151,000 - 200,00"/>
  </r>
  <r>
    <x v="687"/>
    <n v="15579334"/>
    <s v="Watkins"/>
    <n v="769"/>
    <x v="2"/>
    <x v="0"/>
    <n v="45"/>
    <n v="5"/>
    <n v="126674.81"/>
    <x v="0"/>
    <n v="1"/>
    <x v="1"/>
    <n v="124118.71"/>
    <n v="1"/>
    <s v="Good"/>
    <x v="0"/>
    <s v="High-Balance"/>
    <s v="101,000 - 150,000"/>
  </r>
  <r>
    <x v="688"/>
    <n v="15802741"/>
    <s v="Mitchel"/>
    <n v="625"/>
    <x v="0"/>
    <x v="0"/>
    <n v="51"/>
    <n v="7"/>
    <n v="136294.97"/>
    <x v="0"/>
    <n v="1"/>
    <x v="1"/>
    <n v="38867.46"/>
    <n v="1"/>
    <s v="Fair"/>
    <x v="0"/>
    <s v="High-Balance"/>
    <s v=" 0 - 50,000"/>
  </r>
  <r>
    <x v="689"/>
    <n v="15720649"/>
    <s v="Ferdinand"/>
    <n v="641"/>
    <x v="0"/>
    <x v="0"/>
    <n v="36"/>
    <n v="5"/>
    <n v="66392.639999999999"/>
    <x v="0"/>
    <n v="1"/>
    <x v="1"/>
    <n v="31106.67"/>
    <n v="0"/>
    <s v="Fair"/>
    <x v="1"/>
    <s v="Low-Balance"/>
    <s v=" 0 - 50,000"/>
  </r>
  <r>
    <x v="690"/>
    <n v="15589493"/>
    <s v="Otitodilinna"/>
    <n v="716"/>
    <x v="2"/>
    <x v="1"/>
    <n v="27"/>
    <n v="1"/>
    <n v="122552.34"/>
    <x v="2"/>
    <n v="1"/>
    <x v="1"/>
    <n v="67611.360000000001"/>
    <n v="0"/>
    <s v="Fair"/>
    <x v="1"/>
    <s v="Mid-Balance"/>
    <s v="51,000 - 100,000"/>
  </r>
  <r>
    <x v="691"/>
    <n v="15688251"/>
    <s v="Mamelu"/>
    <n v="767"/>
    <x v="0"/>
    <x v="1"/>
    <n v="43"/>
    <n v="1"/>
    <n v="76408.850000000006"/>
    <x v="2"/>
    <n v="1"/>
    <x v="1"/>
    <n v="77837.63"/>
    <n v="0"/>
    <s v="Good"/>
    <x v="0"/>
    <s v="Mid-Balance"/>
    <s v="51,000 - 100,000"/>
  </r>
  <r>
    <x v="692"/>
    <n v="15665238"/>
    <s v="Beneventi"/>
    <n v="745"/>
    <x v="2"/>
    <x v="1"/>
    <n v="36"/>
    <n v="8"/>
    <n v="145071.24"/>
    <x v="0"/>
    <n v="0"/>
    <x v="1"/>
    <n v="6078.46"/>
    <n v="0"/>
    <s v="Good"/>
    <x v="1"/>
    <s v="High-Balance"/>
    <s v=" 0 - 50,000"/>
  </r>
  <r>
    <x v="693"/>
    <n v="15740900"/>
    <s v="Perrodin"/>
    <n v="589"/>
    <x v="0"/>
    <x v="1"/>
    <n v="34"/>
    <n v="6"/>
    <n v="0"/>
    <x v="2"/>
    <n v="1"/>
    <x v="0"/>
    <n v="177896.92"/>
    <n v="0"/>
    <s v="Fair"/>
    <x v="1"/>
    <s v="Low-Balance"/>
    <s v="151,000 - 200,00"/>
  </r>
  <r>
    <x v="694"/>
    <n v="15681068"/>
    <s v="Chinagorom"/>
    <n v="796"/>
    <x v="0"/>
    <x v="0"/>
    <n v="45"/>
    <n v="2"/>
    <n v="109730.22"/>
    <x v="0"/>
    <n v="1"/>
    <x v="0"/>
    <n v="123882.73"/>
    <n v="0"/>
    <s v="Good"/>
    <x v="0"/>
    <s v="Mid-Balance"/>
    <s v="101,000 - 150,000"/>
  </r>
  <r>
    <x v="695"/>
    <n v="15748625"/>
    <s v="Napolitano"/>
    <n v="664"/>
    <x v="0"/>
    <x v="1"/>
    <n v="57"/>
    <n v="6"/>
    <n v="0"/>
    <x v="2"/>
    <n v="1"/>
    <x v="0"/>
    <n v="15304.08"/>
    <n v="0"/>
    <s v="Fair"/>
    <x v="0"/>
    <s v="Low-Balance"/>
    <s v=" 0 - 50,000"/>
  </r>
  <r>
    <x v="696"/>
    <n v="15727299"/>
    <s v="Edgar"/>
    <n v="445"/>
    <x v="1"/>
    <x v="1"/>
    <n v="62"/>
    <n v="1"/>
    <n v="64119.38"/>
    <x v="0"/>
    <n v="1"/>
    <x v="0"/>
    <n v="76569.64"/>
    <n v="1"/>
    <s v="Poor"/>
    <x v="2"/>
    <s v="Low-Balance"/>
    <s v="51,000 - 100,000"/>
  </r>
  <r>
    <x v="697"/>
    <n v="15620204"/>
    <s v="Walker"/>
    <n v="543"/>
    <x v="2"/>
    <x v="0"/>
    <n v="57"/>
    <n v="1"/>
    <n v="106138.33"/>
    <x v="2"/>
    <n v="1"/>
    <x v="0"/>
    <n v="120657.32"/>
    <n v="1"/>
    <s v="Fair"/>
    <x v="0"/>
    <s v="Mid-Balance"/>
    <s v="101,000 - 150,000"/>
  </r>
  <r>
    <x v="698"/>
    <n v="15669516"/>
    <s v="Steele"/>
    <n v="746"/>
    <x v="1"/>
    <x v="1"/>
    <n v="36"/>
    <n v="2"/>
    <n v="0"/>
    <x v="2"/>
    <n v="1"/>
    <x v="0"/>
    <n v="16436.560000000001"/>
    <n v="0"/>
    <s v="Good"/>
    <x v="1"/>
    <s v="Low-Balance"/>
    <s v=" 0 - 50,000"/>
  </r>
  <r>
    <x v="699"/>
    <n v="15736534"/>
    <s v="Elkins"/>
    <n v="742"/>
    <x v="2"/>
    <x v="1"/>
    <n v="33"/>
    <n v="0"/>
    <n v="181656.51"/>
    <x v="0"/>
    <n v="1"/>
    <x v="0"/>
    <n v="107667.91"/>
    <n v="0"/>
    <s v="Good"/>
    <x v="1"/>
    <s v="High-Balance"/>
    <s v="101,000 - 150,000"/>
  </r>
  <r>
    <x v="700"/>
    <n v="15803457"/>
    <s v="Hao"/>
    <n v="750"/>
    <x v="0"/>
    <x v="0"/>
    <n v="32"/>
    <n v="5"/>
    <n v="0"/>
    <x v="2"/>
    <n v="1"/>
    <x v="1"/>
    <n v="95611.47"/>
    <n v="0"/>
    <s v="Good"/>
    <x v="1"/>
    <s v="Low-Balance"/>
    <s v="51,000 - 100,000"/>
  </r>
  <r>
    <x v="701"/>
    <n v="15659098"/>
    <s v="Toscano"/>
    <n v="669"/>
    <x v="0"/>
    <x v="1"/>
    <n v="30"/>
    <n v="7"/>
    <n v="95128.86"/>
    <x v="0"/>
    <n v="0"/>
    <x v="1"/>
    <n v="19799.259999999998"/>
    <n v="0"/>
    <s v="Fair"/>
    <x v="1"/>
    <s v="Mid-Balance"/>
    <s v=" 0 - 50,000"/>
  </r>
  <r>
    <x v="702"/>
    <n v="15603436"/>
    <s v="Savage"/>
    <n v="594"/>
    <x v="1"/>
    <x v="0"/>
    <n v="20"/>
    <n v="2"/>
    <n v="126615.94"/>
    <x v="2"/>
    <n v="0"/>
    <x v="0"/>
    <n v="123214.74"/>
    <n v="0"/>
    <s v="Fair"/>
    <x v="1"/>
    <s v="High-Balance"/>
    <s v="101,000 - 150,000"/>
  </r>
  <r>
    <x v="703"/>
    <n v="15566292"/>
    <s v="Okwuadigbo"/>
    <n v="574"/>
    <x v="1"/>
    <x v="1"/>
    <n v="36"/>
    <n v="1"/>
    <n v="0"/>
    <x v="2"/>
    <n v="0"/>
    <x v="0"/>
    <n v="71709.119999999995"/>
    <n v="0"/>
    <s v="Fair"/>
    <x v="1"/>
    <s v="Low-Balance"/>
    <s v="51,000 - 100,000"/>
  </r>
  <r>
    <x v="704"/>
    <n v="15808621"/>
    <s v="Mordvinova"/>
    <n v="659"/>
    <x v="2"/>
    <x v="1"/>
    <n v="36"/>
    <n v="2"/>
    <n v="76190.48"/>
    <x v="2"/>
    <n v="1"/>
    <x v="0"/>
    <n v="149066.14000000001"/>
    <n v="0"/>
    <s v="Fair"/>
    <x v="1"/>
    <s v="Mid-Balance"/>
    <s v="101,000 - 150,000"/>
  </r>
  <r>
    <x v="705"/>
    <n v="15580148"/>
    <s v="Welch"/>
    <n v="750"/>
    <x v="2"/>
    <x v="1"/>
    <n v="40"/>
    <n v="5"/>
    <n v="168286.81"/>
    <x v="1"/>
    <n v="1"/>
    <x v="1"/>
    <n v="20451.990000000002"/>
    <n v="1"/>
    <s v="Good"/>
    <x v="0"/>
    <s v="High-Balance"/>
    <s v=" 0 - 50,000"/>
  </r>
  <r>
    <x v="706"/>
    <n v="15776231"/>
    <s v="Kent"/>
    <n v="626"/>
    <x v="2"/>
    <x v="1"/>
    <n v="35"/>
    <n v="4"/>
    <n v="88109.81"/>
    <x v="0"/>
    <n v="1"/>
    <x v="0"/>
    <n v="32825.5"/>
    <n v="0"/>
    <s v="Fair"/>
    <x v="1"/>
    <s v="Mid-Balance"/>
    <s v=" 0 - 50,000"/>
  </r>
  <r>
    <x v="707"/>
    <n v="15773809"/>
    <s v="Campbell"/>
    <n v="620"/>
    <x v="0"/>
    <x v="1"/>
    <n v="42"/>
    <n v="4"/>
    <n v="0"/>
    <x v="2"/>
    <n v="1"/>
    <x v="1"/>
    <n v="6232.31"/>
    <n v="0"/>
    <s v="Fair"/>
    <x v="0"/>
    <s v="Low-Balance"/>
    <s v=" 0 - 50,000"/>
  </r>
  <r>
    <x v="708"/>
    <n v="15649423"/>
    <s v="Cooper"/>
    <n v="580"/>
    <x v="0"/>
    <x v="0"/>
    <n v="35"/>
    <n v="8"/>
    <n v="0"/>
    <x v="2"/>
    <n v="0"/>
    <x v="0"/>
    <n v="10357.030000000001"/>
    <n v="0"/>
    <s v="Fair"/>
    <x v="1"/>
    <s v="Low-Balance"/>
    <s v=" 0 - 50,000"/>
  </r>
  <r>
    <x v="709"/>
    <n v="15734886"/>
    <s v="Mazzi"/>
    <n v="686"/>
    <x v="0"/>
    <x v="0"/>
    <n v="34"/>
    <n v="3"/>
    <n v="123971.51"/>
    <x v="2"/>
    <n v="1"/>
    <x v="1"/>
    <n v="147794.63"/>
    <n v="0"/>
    <s v="Fair"/>
    <x v="1"/>
    <s v="Mid-Balance"/>
    <s v="101,000 - 150,000"/>
  </r>
  <r>
    <x v="710"/>
    <n v="15722548"/>
    <s v="Fisher"/>
    <n v="540"/>
    <x v="0"/>
    <x v="1"/>
    <n v="48"/>
    <n v="0"/>
    <n v="148116.48000000001"/>
    <x v="0"/>
    <n v="0"/>
    <x v="1"/>
    <n v="116973.48"/>
    <n v="0"/>
    <s v="Fair"/>
    <x v="0"/>
    <s v="High-Balance"/>
    <s v="101,000 - 150,000"/>
  </r>
  <r>
    <x v="711"/>
    <n v="15650288"/>
    <s v="Summers"/>
    <n v="634"/>
    <x v="2"/>
    <x v="1"/>
    <n v="35"/>
    <n v="6"/>
    <n v="116269.01"/>
    <x v="0"/>
    <n v="1"/>
    <x v="1"/>
    <n v="129964.94"/>
    <n v="0"/>
    <s v="Fair"/>
    <x v="1"/>
    <s v="Mid-Balance"/>
    <s v="101,000 - 150,000"/>
  </r>
  <r>
    <x v="712"/>
    <n v="15629448"/>
    <s v="Brady"/>
    <n v="632"/>
    <x v="1"/>
    <x v="1"/>
    <n v="38"/>
    <n v="1"/>
    <n v="120599.21"/>
    <x v="0"/>
    <n v="1"/>
    <x v="1"/>
    <n v="92816.86"/>
    <n v="0"/>
    <s v="Fair"/>
    <x v="1"/>
    <s v="Mid-Balance"/>
    <s v="51,000 - 100,000"/>
  </r>
  <r>
    <x v="713"/>
    <n v="15716164"/>
    <s v="Nicholls"/>
    <n v="501"/>
    <x v="0"/>
    <x v="0"/>
    <n v="41"/>
    <n v="3"/>
    <n v="144260.5"/>
    <x v="0"/>
    <n v="1"/>
    <x v="1"/>
    <n v="172114.67"/>
    <n v="0"/>
    <s v="Poor"/>
    <x v="0"/>
    <s v="High-Balance"/>
    <s v="151,000 - 200,00"/>
  </r>
  <r>
    <x v="714"/>
    <n v="15807609"/>
    <s v="Yuan"/>
    <n v="650"/>
    <x v="1"/>
    <x v="0"/>
    <n v="20"/>
    <n v="3"/>
    <n v="86605.5"/>
    <x v="1"/>
    <n v="1"/>
    <x v="1"/>
    <n v="16649.310000000001"/>
    <n v="1"/>
    <s v="Fair"/>
    <x v="1"/>
    <s v="Mid-Balance"/>
    <s v=" 0 - 50,000"/>
  </r>
  <r>
    <x v="715"/>
    <n v="15578977"/>
    <s v="Robinson"/>
    <n v="786"/>
    <x v="0"/>
    <x v="1"/>
    <n v="34"/>
    <n v="9"/>
    <n v="0"/>
    <x v="2"/>
    <n v="1"/>
    <x v="1"/>
    <n v="144517.19"/>
    <n v="0"/>
    <s v="Good"/>
    <x v="1"/>
    <s v="Low-Balance"/>
    <s v="101,000 - 150,000"/>
  </r>
  <r>
    <x v="716"/>
    <n v="15677369"/>
    <s v="Golubov"/>
    <n v="554"/>
    <x v="2"/>
    <x v="0"/>
    <n v="37"/>
    <n v="4"/>
    <n v="58629.97"/>
    <x v="0"/>
    <n v="0"/>
    <x v="1"/>
    <n v="182038.6"/>
    <n v="0"/>
    <s v="Fair"/>
    <x v="1"/>
    <s v="Low-Balance"/>
    <s v="151,000 - 200,00"/>
  </r>
  <r>
    <x v="717"/>
    <n v="15804072"/>
    <s v="Chen"/>
    <n v="701"/>
    <x v="1"/>
    <x v="0"/>
    <n v="42"/>
    <n v="5"/>
    <n v="0"/>
    <x v="2"/>
    <n v="0"/>
    <x v="1"/>
    <n v="24210.560000000001"/>
    <n v="0"/>
    <s v="Fair"/>
    <x v="0"/>
    <s v="Low-Balance"/>
    <s v=" 0 - 50,000"/>
  </r>
  <r>
    <x v="718"/>
    <n v="15696859"/>
    <s v="Oldham"/>
    <n v="474"/>
    <x v="0"/>
    <x v="1"/>
    <n v="45"/>
    <n v="10"/>
    <n v="0"/>
    <x v="2"/>
    <n v="0"/>
    <x v="1"/>
    <n v="172175.9"/>
    <n v="0"/>
    <s v="Poor"/>
    <x v="0"/>
    <s v="Low-Balance"/>
    <s v="151,000 - 200,00"/>
  </r>
  <r>
    <x v="719"/>
    <n v="15653780"/>
    <s v="Kambinachi"/>
    <n v="621"/>
    <x v="0"/>
    <x v="0"/>
    <n v="43"/>
    <n v="5"/>
    <n v="0"/>
    <x v="0"/>
    <n v="1"/>
    <x v="0"/>
    <n v="47578.45"/>
    <n v="0"/>
    <s v="Fair"/>
    <x v="0"/>
    <s v="Low-Balance"/>
    <s v=" 0 - 50,000"/>
  </r>
  <r>
    <x v="720"/>
    <n v="15721658"/>
    <s v="Fleming"/>
    <n v="672"/>
    <x v="1"/>
    <x v="0"/>
    <n v="56"/>
    <n v="2"/>
    <n v="209767.31"/>
    <x v="2"/>
    <n v="1"/>
    <x v="0"/>
    <n v="150694.42000000001"/>
    <n v="1"/>
    <s v="Fair"/>
    <x v="0"/>
    <s v="High-Balance"/>
    <s v="101,000 - 150,000"/>
  </r>
  <r>
    <x v="721"/>
    <n v="15578761"/>
    <s v="Cunningham"/>
    <n v="459"/>
    <x v="1"/>
    <x v="0"/>
    <n v="42"/>
    <n v="6"/>
    <n v="129634.25"/>
    <x v="2"/>
    <n v="1"/>
    <x v="0"/>
    <n v="177683.02"/>
    <n v="1"/>
    <s v="Poor"/>
    <x v="0"/>
    <s v="High-Balance"/>
    <s v="151,000 - 200,00"/>
  </r>
  <r>
    <x v="722"/>
    <n v="15736879"/>
    <s v="Obinna"/>
    <n v="669"/>
    <x v="0"/>
    <x v="1"/>
    <n v="23"/>
    <n v="1"/>
    <n v="0"/>
    <x v="2"/>
    <n v="0"/>
    <x v="1"/>
    <n v="66088.83"/>
    <n v="0"/>
    <s v="Fair"/>
    <x v="1"/>
    <s v="Low-Balance"/>
    <s v="51,000 - 100,000"/>
  </r>
  <r>
    <x v="723"/>
    <n v="15571973"/>
    <s v="Chinwemma"/>
    <n v="776"/>
    <x v="0"/>
    <x v="0"/>
    <n v="38"/>
    <n v="2"/>
    <n v="169824.46"/>
    <x v="0"/>
    <n v="1"/>
    <x v="1"/>
    <n v="169291.7"/>
    <n v="0"/>
    <s v="Good"/>
    <x v="1"/>
    <s v="High-Balance"/>
    <s v="151,000 - 200,00"/>
  </r>
  <r>
    <x v="724"/>
    <n v="15626742"/>
    <s v="Carpenter"/>
    <n v="694"/>
    <x v="0"/>
    <x v="1"/>
    <n v="36"/>
    <n v="3"/>
    <n v="97530.25"/>
    <x v="0"/>
    <n v="1"/>
    <x v="0"/>
    <n v="117140.41"/>
    <n v="0"/>
    <s v="Fair"/>
    <x v="1"/>
    <s v="Mid-Balance"/>
    <s v="101,000 - 150,000"/>
  </r>
  <r>
    <x v="725"/>
    <n v="15672692"/>
    <s v="Yin"/>
    <n v="787"/>
    <x v="0"/>
    <x v="0"/>
    <n v="42"/>
    <n v="10"/>
    <n v="145988.65"/>
    <x v="2"/>
    <n v="1"/>
    <x v="0"/>
    <n v="79510.37"/>
    <n v="0"/>
    <s v="Good"/>
    <x v="0"/>
    <s v="High-Balance"/>
    <s v="51,000 - 100,000"/>
  </r>
  <r>
    <x v="726"/>
    <n v="15673570"/>
    <s v="Olsen"/>
    <n v="580"/>
    <x v="0"/>
    <x v="1"/>
    <n v="37"/>
    <n v="9"/>
    <n v="0"/>
    <x v="2"/>
    <n v="0"/>
    <x v="0"/>
    <n v="77108.66"/>
    <n v="0"/>
    <s v="Fair"/>
    <x v="1"/>
    <s v="Low-Balance"/>
    <s v="51,000 - 100,000"/>
  </r>
  <r>
    <x v="727"/>
    <n v="15767432"/>
    <s v="Ts'ai"/>
    <n v="711"/>
    <x v="0"/>
    <x v="0"/>
    <n v="25"/>
    <n v="7"/>
    <n v="0"/>
    <x v="1"/>
    <n v="1"/>
    <x v="0"/>
    <n v="9679.2800000000007"/>
    <n v="0"/>
    <s v="Fair"/>
    <x v="1"/>
    <s v="Low-Balance"/>
    <s v=" 0 - 50,000"/>
  </r>
  <r>
    <x v="728"/>
    <n v="15654238"/>
    <s v="Jen"/>
    <n v="673"/>
    <x v="0"/>
    <x v="0"/>
    <n v="40"/>
    <n v="5"/>
    <n v="137494.28"/>
    <x v="0"/>
    <n v="1"/>
    <x v="1"/>
    <n v="81753.919999999998"/>
    <n v="0"/>
    <s v="Fair"/>
    <x v="0"/>
    <s v="High-Balance"/>
    <s v="51,000 - 100,000"/>
  </r>
  <r>
    <x v="729"/>
    <n v="15612525"/>
    <s v="Preston"/>
    <n v="499"/>
    <x v="0"/>
    <x v="0"/>
    <n v="57"/>
    <n v="1"/>
    <n v="0"/>
    <x v="0"/>
    <n v="0"/>
    <x v="1"/>
    <n v="131372.38"/>
    <n v="1"/>
    <s v="Poor"/>
    <x v="0"/>
    <s v="Low-Balance"/>
    <s v="101,000 - 150,000"/>
  </r>
  <r>
    <x v="730"/>
    <n v="15812750"/>
    <s v="Ozioma"/>
    <n v="591"/>
    <x v="0"/>
    <x v="1"/>
    <n v="24"/>
    <n v="6"/>
    <n v="147360"/>
    <x v="0"/>
    <n v="1"/>
    <x v="0"/>
    <n v="25310.82"/>
    <n v="0"/>
    <s v="Fair"/>
    <x v="1"/>
    <s v="High-Balance"/>
    <s v=" 0 - 50,000"/>
  </r>
  <r>
    <x v="731"/>
    <n v="15790757"/>
    <s v="Cody"/>
    <n v="769"/>
    <x v="0"/>
    <x v="0"/>
    <n v="25"/>
    <n v="10"/>
    <n v="0"/>
    <x v="2"/>
    <n v="0"/>
    <x v="1"/>
    <n v="187925.75"/>
    <n v="0"/>
    <s v="Good"/>
    <x v="1"/>
    <s v="Low-Balance"/>
    <s v="151,000 - 200,00"/>
  </r>
  <r>
    <x v="732"/>
    <n v="15723873"/>
    <s v="Ponomarev"/>
    <n v="657"/>
    <x v="1"/>
    <x v="1"/>
    <n v="31"/>
    <n v="3"/>
    <n v="125167.02"/>
    <x v="0"/>
    <n v="0"/>
    <x v="1"/>
    <n v="98820.39"/>
    <n v="0"/>
    <s v="Fair"/>
    <x v="1"/>
    <s v="Mid-Balance"/>
    <s v="51,000 - 100,000"/>
  </r>
  <r>
    <x v="733"/>
    <n v="15744607"/>
    <s v="Martin"/>
    <n v="738"/>
    <x v="2"/>
    <x v="1"/>
    <n v="43"/>
    <n v="9"/>
    <n v="121152.05"/>
    <x v="2"/>
    <n v="1"/>
    <x v="1"/>
    <n v="64166.7"/>
    <n v="1"/>
    <s v="Good"/>
    <x v="0"/>
    <s v="Mid-Balance"/>
    <s v="51,000 - 100,000"/>
  </r>
  <r>
    <x v="734"/>
    <n v="15612966"/>
    <s v="Milani"/>
    <n v="545"/>
    <x v="2"/>
    <x v="0"/>
    <n v="60"/>
    <n v="7"/>
    <n v="128981.07"/>
    <x v="0"/>
    <n v="0"/>
    <x v="0"/>
    <n v="176924.21"/>
    <n v="1"/>
    <s v="Fair"/>
    <x v="2"/>
    <s v="High-Balance"/>
    <s v="151,000 - 200,00"/>
  </r>
  <r>
    <x v="735"/>
    <n v="15784209"/>
    <s v="Tang"/>
    <n v="497"/>
    <x v="0"/>
    <x v="1"/>
    <n v="47"/>
    <n v="6"/>
    <n v="0"/>
    <x v="0"/>
    <n v="1"/>
    <x v="0"/>
    <n v="90055.08"/>
    <n v="0"/>
    <s v="Poor"/>
    <x v="0"/>
    <s v="Low-Balance"/>
    <s v="51,000 - 100,000"/>
  </r>
  <r>
    <x v="736"/>
    <n v="15794278"/>
    <s v="Romani"/>
    <n v="816"/>
    <x v="1"/>
    <x v="1"/>
    <n v="67"/>
    <n v="6"/>
    <n v="151858.98000000001"/>
    <x v="0"/>
    <n v="1"/>
    <x v="0"/>
    <n v="72814.31"/>
    <n v="0"/>
    <s v="Good"/>
    <x v="2"/>
    <s v="High-Balance"/>
    <s v="51,000 - 100,000"/>
  </r>
  <r>
    <x v="737"/>
    <n v="15766741"/>
    <s v="McIntyre"/>
    <n v="525"/>
    <x v="0"/>
    <x v="1"/>
    <n v="36"/>
    <n v="2"/>
    <n v="114628.4"/>
    <x v="0"/>
    <n v="0"/>
    <x v="0"/>
    <n v="168290.06"/>
    <n v="0"/>
    <s v="Fair"/>
    <x v="1"/>
    <s v="Mid-Balance"/>
    <s v="151,000 - 200,00"/>
  </r>
  <r>
    <x v="738"/>
    <n v="15661036"/>
    <s v="Davis"/>
    <n v="725"/>
    <x v="0"/>
    <x v="1"/>
    <n v="46"/>
    <n v="6"/>
    <n v="0"/>
    <x v="2"/>
    <n v="1"/>
    <x v="1"/>
    <n v="161767.38"/>
    <n v="0"/>
    <s v="Good"/>
    <x v="0"/>
    <s v="Low-Balance"/>
    <s v="151,000 - 200,00"/>
  </r>
  <r>
    <x v="739"/>
    <n v="15705639"/>
    <s v="Onyemauchechukwu"/>
    <n v="692"/>
    <x v="0"/>
    <x v="0"/>
    <n v="28"/>
    <n v="8"/>
    <n v="95059.02"/>
    <x v="2"/>
    <n v="1"/>
    <x v="1"/>
    <n v="44420.18"/>
    <n v="0"/>
    <s v="Fair"/>
    <x v="1"/>
    <s v="Mid-Balance"/>
    <s v=" 0 - 50,000"/>
  </r>
  <r>
    <x v="740"/>
    <n v="15637414"/>
    <s v="Gell"/>
    <n v="618"/>
    <x v="0"/>
    <x v="0"/>
    <n v="24"/>
    <n v="7"/>
    <n v="128736.39"/>
    <x v="0"/>
    <n v="0"/>
    <x v="0"/>
    <n v="37147.61"/>
    <n v="0"/>
    <s v="Fair"/>
    <x v="1"/>
    <s v="High-Balance"/>
    <s v=" 0 - 50,000"/>
  </r>
  <r>
    <x v="741"/>
    <n v="15716835"/>
    <s v="Rossi"/>
    <n v="546"/>
    <x v="0"/>
    <x v="1"/>
    <n v="24"/>
    <n v="8"/>
    <n v="156325.38"/>
    <x v="0"/>
    <n v="1"/>
    <x v="0"/>
    <n v="125381.02"/>
    <n v="0"/>
    <s v="Fair"/>
    <x v="1"/>
    <s v="High-Balance"/>
    <s v="101,000 - 150,000"/>
  </r>
  <r>
    <x v="742"/>
    <n v="15696231"/>
    <s v="Chiwetelu"/>
    <n v="635"/>
    <x v="0"/>
    <x v="1"/>
    <n v="29"/>
    <n v="7"/>
    <n v="105405.97"/>
    <x v="0"/>
    <n v="1"/>
    <x v="0"/>
    <n v="149853.89000000001"/>
    <n v="0"/>
    <s v="Fair"/>
    <x v="1"/>
    <s v="Mid-Balance"/>
    <s v="101,000 - 150,000"/>
  </r>
  <r>
    <x v="743"/>
    <n v="15641675"/>
    <s v="Kirillova"/>
    <n v="611"/>
    <x v="0"/>
    <x v="0"/>
    <n v="49"/>
    <n v="2"/>
    <n v="88915.37"/>
    <x v="1"/>
    <n v="0"/>
    <x v="1"/>
    <n v="161435.01999999999"/>
    <n v="1"/>
    <s v="Fair"/>
    <x v="0"/>
    <s v="Mid-Balance"/>
    <s v="151,000 - 200,00"/>
  </r>
  <r>
    <x v="744"/>
    <n v="15670755"/>
    <s v="Shaw"/>
    <n v="650"/>
    <x v="0"/>
    <x v="1"/>
    <n v="60"/>
    <n v="8"/>
    <n v="0"/>
    <x v="2"/>
    <n v="1"/>
    <x v="0"/>
    <n v="102925.75999999999"/>
    <n v="0"/>
    <s v="Fair"/>
    <x v="2"/>
    <s v="Low-Balance"/>
    <s v="101,000 - 150,000"/>
  </r>
  <r>
    <x v="745"/>
    <n v="15640059"/>
    <s v="Smith"/>
    <n v="606"/>
    <x v="0"/>
    <x v="1"/>
    <n v="40"/>
    <n v="5"/>
    <n v="0"/>
    <x v="2"/>
    <n v="1"/>
    <x v="0"/>
    <n v="70899.27"/>
    <n v="0"/>
    <s v="Fair"/>
    <x v="0"/>
    <s v="Low-Balance"/>
    <s v="51,000 - 100,000"/>
  </r>
  <r>
    <x v="746"/>
    <n v="15787619"/>
    <s v="Hsieh"/>
    <n v="844"/>
    <x v="0"/>
    <x v="1"/>
    <n v="18"/>
    <n v="2"/>
    <n v="160980.03"/>
    <x v="0"/>
    <n v="0"/>
    <x v="1"/>
    <n v="145936.28"/>
    <n v="0"/>
    <s v="Good"/>
    <x v="1"/>
    <s v="High-Balance"/>
    <s v="101,000 - 150,000"/>
  </r>
  <r>
    <x v="747"/>
    <n v="15587535"/>
    <s v="Onyemauchechukwu"/>
    <n v="450"/>
    <x v="1"/>
    <x v="0"/>
    <n v="46"/>
    <n v="5"/>
    <n v="177619.71"/>
    <x v="0"/>
    <n v="1"/>
    <x v="1"/>
    <n v="54227.06"/>
    <n v="0"/>
    <s v="Poor"/>
    <x v="0"/>
    <s v="High-Balance"/>
    <s v="51,000 - 100,000"/>
  </r>
  <r>
    <x v="748"/>
    <n v="15813034"/>
    <s v="Martin"/>
    <n v="727"/>
    <x v="1"/>
    <x v="1"/>
    <n v="38"/>
    <n v="2"/>
    <n v="62276.99"/>
    <x v="0"/>
    <n v="1"/>
    <x v="0"/>
    <n v="59280.79"/>
    <n v="0"/>
    <s v="Good"/>
    <x v="1"/>
    <s v="Low-Balance"/>
    <s v="51,000 - 100,000"/>
  </r>
  <r>
    <x v="749"/>
    <n v="15698839"/>
    <s v="Okwudilichukwu"/>
    <n v="460"/>
    <x v="2"/>
    <x v="1"/>
    <n v="46"/>
    <n v="4"/>
    <n v="127559.97"/>
    <x v="2"/>
    <n v="1"/>
    <x v="0"/>
    <n v="126952.5"/>
    <n v="0"/>
    <s v="Poor"/>
    <x v="0"/>
    <s v="High-Balance"/>
    <s v="101,000 - 150,000"/>
  </r>
  <r>
    <x v="750"/>
    <n v="15790314"/>
    <s v="Onuoha"/>
    <n v="649"/>
    <x v="0"/>
    <x v="1"/>
    <n v="41"/>
    <n v="0"/>
    <n v="0"/>
    <x v="2"/>
    <n v="0"/>
    <x v="0"/>
    <n v="130567.02"/>
    <n v="0"/>
    <s v="Fair"/>
    <x v="0"/>
    <s v="Low-Balance"/>
    <s v="101,000 - 150,000"/>
  </r>
  <r>
    <x v="751"/>
    <n v="15634245"/>
    <s v="Muecke"/>
    <n v="758"/>
    <x v="2"/>
    <x v="0"/>
    <n v="47"/>
    <n v="9"/>
    <n v="95523.16"/>
    <x v="0"/>
    <n v="1"/>
    <x v="1"/>
    <n v="73294.48"/>
    <n v="0"/>
    <s v="Good"/>
    <x v="0"/>
    <s v="Mid-Balance"/>
    <s v="51,000 - 100,000"/>
  </r>
  <r>
    <x v="752"/>
    <n v="15677305"/>
    <s v="Hsieh"/>
    <n v="490"/>
    <x v="0"/>
    <x v="0"/>
    <n v="35"/>
    <n v="7"/>
    <n v="107749.03"/>
    <x v="0"/>
    <n v="1"/>
    <x v="0"/>
    <n v="3937.37"/>
    <n v="0"/>
    <s v="Poor"/>
    <x v="1"/>
    <s v="Mid-Balance"/>
    <s v=" 0 - 50,000"/>
  </r>
  <r>
    <x v="753"/>
    <n v="15661526"/>
    <s v="Anderson"/>
    <n v="815"/>
    <x v="2"/>
    <x v="1"/>
    <n v="37"/>
    <n v="2"/>
    <n v="110777.26"/>
    <x v="2"/>
    <n v="1"/>
    <x v="1"/>
    <n v="2383.59"/>
    <n v="0"/>
    <s v="Good"/>
    <x v="1"/>
    <s v="Mid-Balance"/>
    <s v=" 0 - 50,000"/>
  </r>
  <r>
    <x v="754"/>
    <n v="15685997"/>
    <s v="Azubuike"/>
    <n v="838"/>
    <x v="1"/>
    <x v="0"/>
    <n v="39"/>
    <n v="5"/>
    <n v="166733.92000000001"/>
    <x v="2"/>
    <n v="1"/>
    <x v="1"/>
    <n v="14279.44"/>
    <n v="0"/>
    <s v="Good"/>
    <x v="1"/>
    <s v="High-Balance"/>
    <s v=" 0 - 50,000"/>
  </r>
  <r>
    <x v="755"/>
    <n v="15660101"/>
    <s v="Nnonso"/>
    <n v="803"/>
    <x v="0"/>
    <x v="1"/>
    <n v="31"/>
    <n v="9"/>
    <n v="157120.85999999999"/>
    <x v="2"/>
    <n v="1"/>
    <x v="1"/>
    <n v="141300.53"/>
    <n v="0"/>
    <s v="Good"/>
    <x v="1"/>
    <s v="High-Balance"/>
    <s v="101,000 - 150,000"/>
  </r>
  <r>
    <x v="756"/>
    <n v="15637979"/>
    <s v="Fuller"/>
    <n v="664"/>
    <x v="2"/>
    <x v="0"/>
    <n v="36"/>
    <n v="2"/>
    <n v="127160.78"/>
    <x v="2"/>
    <n v="1"/>
    <x v="1"/>
    <n v="78140.75"/>
    <n v="0"/>
    <s v="Fair"/>
    <x v="1"/>
    <s v="High-Balance"/>
    <s v="51,000 - 100,000"/>
  </r>
  <r>
    <x v="757"/>
    <n v="15815364"/>
    <s v="Ashley"/>
    <n v="736"/>
    <x v="1"/>
    <x v="0"/>
    <n v="28"/>
    <n v="2"/>
    <n v="0"/>
    <x v="2"/>
    <n v="1"/>
    <x v="0"/>
    <n v="117431.1"/>
    <n v="0"/>
    <s v="Good"/>
    <x v="1"/>
    <s v="Low-Balance"/>
    <s v="101,000 - 150,000"/>
  </r>
  <r>
    <x v="758"/>
    <n v="15647099"/>
    <s v="Ts'ui"/>
    <n v="633"/>
    <x v="0"/>
    <x v="0"/>
    <n v="37"/>
    <n v="9"/>
    <n v="156091.97"/>
    <x v="0"/>
    <n v="1"/>
    <x v="1"/>
    <n v="72008.61"/>
    <n v="0"/>
    <s v="Fair"/>
    <x v="1"/>
    <s v="High-Balance"/>
    <s v="51,000 - 100,000"/>
  </r>
  <r>
    <x v="759"/>
    <n v="15625944"/>
    <s v="Buccho"/>
    <n v="664"/>
    <x v="0"/>
    <x v="1"/>
    <n v="58"/>
    <n v="5"/>
    <n v="98668.18"/>
    <x v="0"/>
    <n v="1"/>
    <x v="0"/>
    <n v="60887.58"/>
    <n v="0"/>
    <s v="Fair"/>
    <x v="0"/>
    <s v="Mid-Balance"/>
    <s v="51,000 - 100,000"/>
  </r>
  <r>
    <x v="760"/>
    <n v="15583212"/>
    <s v="Chidozie"/>
    <n v="600"/>
    <x v="0"/>
    <x v="0"/>
    <n v="43"/>
    <n v="5"/>
    <n v="134022.06"/>
    <x v="0"/>
    <n v="1"/>
    <x v="1"/>
    <n v="194764.83"/>
    <n v="0"/>
    <s v="Fair"/>
    <x v="0"/>
    <s v="High-Balance"/>
    <s v="151,000 - 200,00"/>
  </r>
  <r>
    <x v="761"/>
    <n v="15582741"/>
    <s v="Maclean"/>
    <n v="693"/>
    <x v="0"/>
    <x v="0"/>
    <n v="35"/>
    <n v="5"/>
    <n v="124151.09"/>
    <x v="0"/>
    <n v="1"/>
    <x v="1"/>
    <n v="88705.14"/>
    <n v="1"/>
    <s v="Fair"/>
    <x v="1"/>
    <s v="Mid-Balance"/>
    <s v="51,000 - 100,000"/>
  </r>
  <r>
    <x v="762"/>
    <n v="15637876"/>
    <s v="Burns"/>
    <n v="663"/>
    <x v="2"/>
    <x v="0"/>
    <n v="36"/>
    <n v="6"/>
    <n v="77253.5"/>
    <x v="0"/>
    <n v="0"/>
    <x v="1"/>
    <n v="35817.97"/>
    <n v="1"/>
    <s v="Fair"/>
    <x v="1"/>
    <s v="Mid-Balance"/>
    <s v=" 0 - 50,000"/>
  </r>
  <r>
    <x v="763"/>
    <n v="15622750"/>
    <s v="Chu"/>
    <n v="742"/>
    <x v="2"/>
    <x v="0"/>
    <n v="21"/>
    <n v="1"/>
    <n v="114292.48"/>
    <x v="0"/>
    <n v="1"/>
    <x v="1"/>
    <n v="31520.400000000001"/>
    <n v="0"/>
    <s v="Good"/>
    <x v="1"/>
    <s v="Mid-Balance"/>
    <s v=" 0 - 50,000"/>
  </r>
  <r>
    <x v="764"/>
    <n v="15672056"/>
    <s v="Kenenna"/>
    <n v="710"/>
    <x v="2"/>
    <x v="1"/>
    <n v="43"/>
    <n v="2"/>
    <n v="140080.32000000001"/>
    <x v="1"/>
    <n v="1"/>
    <x v="0"/>
    <n v="157908.19"/>
    <n v="1"/>
    <s v="Fair"/>
    <x v="0"/>
    <s v="High-Balance"/>
    <s v="151,000 - 200,00"/>
  </r>
  <r>
    <x v="765"/>
    <n v="15812351"/>
    <s v="Beluchi"/>
    <n v="710"/>
    <x v="1"/>
    <x v="0"/>
    <n v="27"/>
    <n v="2"/>
    <n v="135277.96"/>
    <x v="0"/>
    <n v="1"/>
    <x v="1"/>
    <n v="142200.15"/>
    <n v="0"/>
    <s v="Fair"/>
    <x v="1"/>
    <s v="High-Balance"/>
    <s v="101,000 - 150,000"/>
  </r>
  <r>
    <x v="766"/>
    <n v="15810864"/>
    <s v="Williamson"/>
    <n v="700"/>
    <x v="0"/>
    <x v="0"/>
    <n v="82"/>
    <n v="2"/>
    <n v="0"/>
    <x v="2"/>
    <n v="0"/>
    <x v="0"/>
    <n v="182055.36"/>
    <n v="0"/>
    <s v="Fair"/>
    <x v="2"/>
    <s v="Low-Balance"/>
    <s v="151,000 - 200,00"/>
  </r>
  <r>
    <x v="767"/>
    <n v="15677921"/>
    <s v="Bobrov"/>
    <n v="720"/>
    <x v="2"/>
    <x v="1"/>
    <n v="60"/>
    <n v="9"/>
    <n v="115920.62"/>
    <x v="2"/>
    <n v="0"/>
    <x v="1"/>
    <n v="157552.07999999999"/>
    <n v="1"/>
    <s v="Fair"/>
    <x v="2"/>
    <s v="Mid-Balance"/>
    <s v="151,000 - 200,00"/>
  </r>
  <r>
    <x v="768"/>
    <n v="15724296"/>
    <s v="Kerr"/>
    <n v="684"/>
    <x v="1"/>
    <x v="1"/>
    <n v="41"/>
    <n v="2"/>
    <n v="119782.72"/>
    <x v="2"/>
    <n v="0"/>
    <x v="1"/>
    <n v="120284.67"/>
    <n v="0"/>
    <s v="Fair"/>
    <x v="0"/>
    <s v="Mid-Balance"/>
    <s v="101,000 - 150,000"/>
  </r>
  <r>
    <x v="769"/>
    <n v="15685329"/>
    <s v="McKenzie"/>
    <n v="531"/>
    <x v="0"/>
    <x v="0"/>
    <n v="63"/>
    <n v="1"/>
    <n v="114715.71"/>
    <x v="0"/>
    <n v="0"/>
    <x v="0"/>
    <n v="24506.95"/>
    <n v="1"/>
    <s v="Fair"/>
    <x v="2"/>
    <s v="Mid-Balance"/>
    <s v=" 0 - 50,000"/>
  </r>
  <r>
    <x v="770"/>
    <n v="15584091"/>
    <s v="Pitts"/>
    <n v="742"/>
    <x v="2"/>
    <x v="0"/>
    <n v="36"/>
    <n v="2"/>
    <n v="129748.54"/>
    <x v="2"/>
    <n v="0"/>
    <x v="1"/>
    <n v="47271.61"/>
    <n v="1"/>
    <s v="Good"/>
    <x v="1"/>
    <s v="High-Balance"/>
    <s v=" 0 - 50,000"/>
  </r>
  <r>
    <x v="771"/>
    <n v="15640442"/>
    <s v="Standish"/>
    <n v="717"/>
    <x v="0"/>
    <x v="1"/>
    <n v="31"/>
    <n v="4"/>
    <n v="129722.57"/>
    <x v="0"/>
    <n v="0"/>
    <x v="1"/>
    <n v="41176.6"/>
    <n v="0"/>
    <s v="Fair"/>
    <x v="1"/>
    <s v="High-Balance"/>
    <s v=" 0 - 50,000"/>
  </r>
  <r>
    <x v="772"/>
    <n v="15639314"/>
    <s v="Cartwright"/>
    <n v="589"/>
    <x v="0"/>
    <x v="1"/>
    <n v="32"/>
    <n v="2"/>
    <n v="0"/>
    <x v="2"/>
    <n v="0"/>
    <x v="0"/>
    <n v="9468.64"/>
    <n v="0"/>
    <s v="Fair"/>
    <x v="1"/>
    <s v="Low-Balance"/>
    <s v=" 0 - 50,000"/>
  </r>
  <r>
    <x v="773"/>
    <n v="15685320"/>
    <s v="Johnstone"/>
    <n v="767"/>
    <x v="0"/>
    <x v="1"/>
    <n v="36"/>
    <n v="3"/>
    <n v="139180.20000000001"/>
    <x v="0"/>
    <n v="0"/>
    <x v="1"/>
    <n v="123880.19"/>
    <n v="0"/>
    <s v="Good"/>
    <x v="1"/>
    <s v="High-Balance"/>
    <s v="101,000 - 150,000"/>
  </r>
  <r>
    <x v="774"/>
    <n v="15789158"/>
    <s v="Nikitina"/>
    <n v="636"/>
    <x v="2"/>
    <x v="1"/>
    <n v="49"/>
    <n v="6"/>
    <n v="113599.74"/>
    <x v="2"/>
    <n v="1"/>
    <x v="1"/>
    <n v="158887.09"/>
    <n v="1"/>
    <s v="Fair"/>
    <x v="0"/>
    <s v="Mid-Balance"/>
    <s v="151,000 - 200,00"/>
  </r>
  <r>
    <x v="775"/>
    <n v="15752137"/>
    <s v="McElroy"/>
    <n v="648"/>
    <x v="0"/>
    <x v="1"/>
    <n v="33"/>
    <n v="7"/>
    <n v="134944"/>
    <x v="0"/>
    <n v="1"/>
    <x v="0"/>
    <n v="117036.38"/>
    <n v="0"/>
    <s v="Fair"/>
    <x v="1"/>
    <s v="High-Balance"/>
    <s v="101,000 - 150,000"/>
  </r>
  <r>
    <x v="776"/>
    <n v="15712551"/>
    <s v="Shen"/>
    <n v="622"/>
    <x v="2"/>
    <x v="0"/>
    <n v="58"/>
    <n v="7"/>
    <n v="116922.25"/>
    <x v="0"/>
    <n v="1"/>
    <x v="1"/>
    <n v="120415.61"/>
    <n v="1"/>
    <s v="Fair"/>
    <x v="0"/>
    <s v="Mid-Balance"/>
    <s v="101,000 - 150,000"/>
  </r>
  <r>
    <x v="777"/>
    <n v="15628936"/>
    <s v="Archer"/>
    <n v="692"/>
    <x v="1"/>
    <x v="1"/>
    <n v="28"/>
    <n v="9"/>
    <n v="118945.09"/>
    <x v="0"/>
    <n v="0"/>
    <x v="1"/>
    <n v="16064.25"/>
    <n v="1"/>
    <s v="Fair"/>
    <x v="1"/>
    <s v="Mid-Balance"/>
    <s v=" 0 - 50,000"/>
  </r>
  <r>
    <x v="778"/>
    <n v="15797227"/>
    <s v="Otutodilinna"/>
    <n v="754"/>
    <x v="0"/>
    <x v="1"/>
    <n v="28"/>
    <n v="8"/>
    <n v="0"/>
    <x v="2"/>
    <n v="1"/>
    <x v="0"/>
    <n v="52615.62"/>
    <n v="0"/>
    <s v="Good"/>
    <x v="1"/>
    <s v="Low-Balance"/>
    <s v="51,000 - 100,000"/>
  </r>
  <r>
    <x v="779"/>
    <n v="15769974"/>
    <s v="Shih"/>
    <n v="679"/>
    <x v="1"/>
    <x v="0"/>
    <n v="35"/>
    <n v="8"/>
    <n v="119182.73"/>
    <x v="0"/>
    <n v="0"/>
    <x v="1"/>
    <n v="121210.09"/>
    <n v="0"/>
    <s v="Fair"/>
    <x v="1"/>
    <s v="Mid-Balance"/>
    <s v="101,000 - 150,000"/>
  </r>
  <r>
    <x v="780"/>
    <n v="15737051"/>
    <s v="Denisov"/>
    <n v="639"/>
    <x v="0"/>
    <x v="1"/>
    <n v="27"/>
    <n v="8"/>
    <n v="0"/>
    <x v="2"/>
    <n v="1"/>
    <x v="1"/>
    <n v="192247.35"/>
    <n v="0"/>
    <s v="Fair"/>
    <x v="1"/>
    <s v="Low-Balance"/>
    <s v="151,000 - 200,00"/>
  </r>
  <r>
    <x v="781"/>
    <n v="15585595"/>
    <s v="Owens"/>
    <n v="774"/>
    <x v="0"/>
    <x v="0"/>
    <n v="28"/>
    <n v="1"/>
    <n v="71264.02"/>
    <x v="2"/>
    <n v="0"/>
    <x v="0"/>
    <n v="68759.570000000007"/>
    <n v="0"/>
    <s v="Good"/>
    <x v="1"/>
    <s v="Low-Balance"/>
    <s v="51,000 - 100,000"/>
  </r>
  <r>
    <x v="782"/>
    <n v="15654060"/>
    <s v="P'eng"/>
    <n v="517"/>
    <x v="0"/>
    <x v="1"/>
    <n v="41"/>
    <n v="2"/>
    <n v="0"/>
    <x v="2"/>
    <n v="0"/>
    <x v="0"/>
    <n v="75937.47"/>
    <n v="0"/>
    <s v="Poor"/>
    <x v="0"/>
    <s v="Low-Balance"/>
    <s v="51,000 - 100,000"/>
  </r>
  <r>
    <x v="783"/>
    <n v="15745196"/>
    <s v="Verco"/>
    <n v="571"/>
    <x v="0"/>
    <x v="0"/>
    <n v="35"/>
    <n v="8"/>
    <n v="0"/>
    <x v="2"/>
    <n v="0"/>
    <x v="1"/>
    <n v="84569.13"/>
    <n v="0"/>
    <s v="Fair"/>
    <x v="1"/>
    <s v="Low-Balance"/>
    <s v="51,000 - 100,000"/>
  </r>
  <r>
    <x v="784"/>
    <n v="15571221"/>
    <s v="Bergamaschi"/>
    <n v="747"/>
    <x v="2"/>
    <x v="1"/>
    <n v="58"/>
    <n v="7"/>
    <n v="116313.57"/>
    <x v="0"/>
    <n v="1"/>
    <x v="0"/>
    <n v="190696.35"/>
    <n v="1"/>
    <s v="Good"/>
    <x v="0"/>
    <s v="Mid-Balance"/>
    <s v="151,000 - 200,00"/>
  </r>
  <r>
    <x v="785"/>
    <n v="15660155"/>
    <s v="Lorenzo"/>
    <n v="792"/>
    <x v="1"/>
    <x v="1"/>
    <n v="36"/>
    <n v="5"/>
    <n v="92140.15"/>
    <x v="0"/>
    <n v="0"/>
    <x v="0"/>
    <n v="67468.67"/>
    <n v="0"/>
    <s v="Good"/>
    <x v="1"/>
    <s v="Mid-Balance"/>
    <s v="51,000 - 100,000"/>
  </r>
  <r>
    <x v="786"/>
    <n v="15605284"/>
    <s v="Outtrim"/>
    <n v="688"/>
    <x v="0"/>
    <x v="1"/>
    <n v="26"/>
    <n v="1"/>
    <n v="0"/>
    <x v="2"/>
    <n v="1"/>
    <x v="0"/>
    <n v="104435.94"/>
    <n v="0"/>
    <s v="Fair"/>
    <x v="1"/>
    <s v="Low-Balance"/>
    <s v="101,000 - 150,000"/>
  </r>
  <r>
    <x v="787"/>
    <n v="15694366"/>
    <s v="Hou"/>
    <n v="714"/>
    <x v="2"/>
    <x v="1"/>
    <n v="42"/>
    <n v="2"/>
    <n v="177640.09"/>
    <x v="0"/>
    <n v="0"/>
    <x v="0"/>
    <n v="47166.55"/>
    <n v="0"/>
    <s v="Fair"/>
    <x v="0"/>
    <s v="High-Balance"/>
    <s v=" 0 - 50,000"/>
  </r>
  <r>
    <x v="788"/>
    <n v="15600739"/>
    <s v="Galkin"/>
    <n v="562"/>
    <x v="1"/>
    <x v="0"/>
    <n v="35"/>
    <n v="0"/>
    <n v="0"/>
    <x v="2"/>
    <n v="1"/>
    <x v="1"/>
    <n v="119899.52"/>
    <n v="0"/>
    <s v="Fair"/>
    <x v="1"/>
    <s v="Low-Balance"/>
    <s v="101,000 - 150,000"/>
  </r>
  <r>
    <x v="789"/>
    <n v="15653253"/>
    <s v="Pagnotto"/>
    <n v="704"/>
    <x v="1"/>
    <x v="1"/>
    <n v="48"/>
    <n v="8"/>
    <n v="167997.6"/>
    <x v="0"/>
    <n v="1"/>
    <x v="0"/>
    <n v="173498.45"/>
    <n v="0"/>
    <s v="Fair"/>
    <x v="0"/>
    <s v="High-Balance"/>
    <s v="151,000 - 200,00"/>
  </r>
  <r>
    <x v="790"/>
    <n v="15763431"/>
    <s v="Echezonachukwu"/>
    <n v="698"/>
    <x v="0"/>
    <x v="1"/>
    <n v="36"/>
    <n v="2"/>
    <n v="82275.350000000006"/>
    <x v="2"/>
    <n v="1"/>
    <x v="0"/>
    <n v="93249.26"/>
    <n v="0"/>
    <s v="Fair"/>
    <x v="1"/>
    <s v="Mid-Balance"/>
    <s v="51,000 - 100,000"/>
  </r>
  <r>
    <x v="791"/>
    <n v="15643696"/>
    <s v="Young"/>
    <n v="611"/>
    <x v="0"/>
    <x v="1"/>
    <n v="49"/>
    <n v="3"/>
    <n v="0"/>
    <x v="2"/>
    <n v="1"/>
    <x v="0"/>
    <n v="142917.54"/>
    <n v="0"/>
    <s v="Fair"/>
    <x v="0"/>
    <s v="Low-Balance"/>
    <s v="101,000 - 150,000"/>
  </r>
  <r>
    <x v="792"/>
    <n v="15707473"/>
    <s v="Summers"/>
    <n v="850"/>
    <x v="2"/>
    <x v="0"/>
    <n v="48"/>
    <n v="6"/>
    <n v="111962.99"/>
    <x v="0"/>
    <n v="1"/>
    <x v="1"/>
    <n v="111755.8"/>
    <n v="0"/>
    <s v="Good"/>
    <x v="0"/>
    <s v="Mid-Balance"/>
    <s v="101,000 - 150,000"/>
  </r>
  <r>
    <x v="793"/>
    <n v="15769504"/>
    <s v="Munro"/>
    <n v="743"/>
    <x v="2"/>
    <x v="0"/>
    <n v="34"/>
    <n v="1"/>
    <n v="131736.88"/>
    <x v="0"/>
    <n v="1"/>
    <x v="0"/>
    <n v="108543.21"/>
    <n v="0"/>
    <s v="Good"/>
    <x v="1"/>
    <s v="High-Balance"/>
    <s v="101,000 - 150,000"/>
  </r>
  <r>
    <x v="794"/>
    <n v="15776807"/>
    <s v="Brennan"/>
    <n v="654"/>
    <x v="0"/>
    <x v="1"/>
    <n v="29"/>
    <n v="1"/>
    <n v="0"/>
    <x v="0"/>
    <n v="1"/>
    <x v="1"/>
    <n v="180345.44"/>
    <n v="0"/>
    <s v="Fair"/>
    <x v="1"/>
    <s v="Low-Balance"/>
    <s v="151,000 - 200,00"/>
  </r>
  <r>
    <x v="795"/>
    <n v="15686870"/>
    <s v="Ball"/>
    <n v="761"/>
    <x v="2"/>
    <x v="1"/>
    <n v="36"/>
    <n v="8"/>
    <n v="108239.11"/>
    <x v="2"/>
    <n v="0"/>
    <x v="1"/>
    <n v="99444.02"/>
    <n v="0"/>
    <s v="Good"/>
    <x v="1"/>
    <s v="Mid-Balance"/>
    <s v="51,000 - 100,000"/>
  </r>
  <r>
    <x v="796"/>
    <n v="15668747"/>
    <s v="Virgo"/>
    <n v="702"/>
    <x v="0"/>
    <x v="0"/>
    <n v="46"/>
    <n v="9"/>
    <n v="98444.19"/>
    <x v="0"/>
    <n v="0"/>
    <x v="0"/>
    <n v="109563.28"/>
    <n v="0"/>
    <s v="Fair"/>
    <x v="0"/>
    <s v="Mid-Balance"/>
    <s v="101,000 - 150,000"/>
  </r>
  <r>
    <x v="797"/>
    <n v="15766908"/>
    <s v="Trevisani"/>
    <n v="488"/>
    <x v="2"/>
    <x v="1"/>
    <n v="32"/>
    <n v="3"/>
    <n v="114540.38"/>
    <x v="0"/>
    <n v="1"/>
    <x v="1"/>
    <n v="92568.07"/>
    <n v="0"/>
    <s v="Poor"/>
    <x v="1"/>
    <s v="Mid-Balance"/>
    <s v="51,000 - 100,000"/>
  </r>
  <r>
    <x v="798"/>
    <n v="15570134"/>
    <s v="Padovano"/>
    <n v="683"/>
    <x v="0"/>
    <x v="0"/>
    <n v="35"/>
    <n v="6"/>
    <n v="187530.66"/>
    <x v="2"/>
    <n v="1"/>
    <x v="0"/>
    <n v="37976.36"/>
    <n v="0"/>
    <s v="Fair"/>
    <x v="1"/>
    <s v="High-Balance"/>
    <s v=" 0 - 50,000"/>
  </r>
  <r>
    <x v="799"/>
    <n v="15567367"/>
    <s v="Tao"/>
    <n v="601"/>
    <x v="2"/>
    <x v="0"/>
    <n v="42"/>
    <n v="9"/>
    <n v="133636.16"/>
    <x v="0"/>
    <n v="0"/>
    <x v="0"/>
    <n v="103315.74"/>
    <n v="0"/>
    <s v="Fair"/>
    <x v="0"/>
    <s v="High-Balance"/>
    <s v="101,000 - 150,000"/>
  </r>
  <r>
    <x v="800"/>
    <n v="15747542"/>
    <s v="Perez"/>
    <n v="605"/>
    <x v="0"/>
    <x v="1"/>
    <n v="52"/>
    <n v="7"/>
    <n v="0"/>
    <x v="2"/>
    <n v="1"/>
    <x v="0"/>
    <n v="173952.5"/>
    <n v="0"/>
    <s v="Fair"/>
    <x v="0"/>
    <s v="Low-Balance"/>
    <s v="151,000 - 200,00"/>
  </r>
  <r>
    <x v="801"/>
    <n v="15762238"/>
    <s v="Fraser"/>
    <n v="671"/>
    <x v="2"/>
    <x v="0"/>
    <n v="44"/>
    <n v="0"/>
    <n v="84745.03"/>
    <x v="2"/>
    <n v="0"/>
    <x v="0"/>
    <n v="34673.980000000003"/>
    <n v="0"/>
    <s v="Fair"/>
    <x v="0"/>
    <s v="Mid-Balance"/>
    <s v=" 0 - 50,000"/>
  </r>
  <r>
    <x v="802"/>
    <n v="15681554"/>
    <s v="Alley"/>
    <n v="614"/>
    <x v="2"/>
    <x v="0"/>
    <n v="31"/>
    <n v="7"/>
    <n v="120599.38"/>
    <x v="2"/>
    <n v="1"/>
    <x v="0"/>
    <n v="46163.44"/>
    <n v="0"/>
    <s v="Fair"/>
    <x v="1"/>
    <s v="Mid-Balance"/>
    <s v=" 0 - 50,000"/>
  </r>
  <r>
    <x v="803"/>
    <n v="15712825"/>
    <s v="Howells"/>
    <n v="511"/>
    <x v="1"/>
    <x v="0"/>
    <n v="29"/>
    <n v="9"/>
    <n v="0"/>
    <x v="2"/>
    <n v="0"/>
    <x v="0"/>
    <n v="140676.98000000001"/>
    <n v="0"/>
    <s v="Poor"/>
    <x v="1"/>
    <s v="Low-Balance"/>
    <s v="101,000 - 150,000"/>
  </r>
  <r>
    <x v="804"/>
    <n v="15640280"/>
    <s v="Cameron"/>
    <n v="850"/>
    <x v="0"/>
    <x v="1"/>
    <n v="39"/>
    <n v="4"/>
    <n v="127771.35"/>
    <x v="2"/>
    <n v="0"/>
    <x v="0"/>
    <n v="151738.54"/>
    <n v="0"/>
    <s v="Good"/>
    <x v="1"/>
    <s v="High-Balance"/>
    <s v="151,000 - 200,00"/>
  </r>
  <r>
    <x v="805"/>
    <n v="15756026"/>
    <s v="Hooper"/>
    <n v="790"/>
    <x v="1"/>
    <x v="0"/>
    <n v="46"/>
    <n v="9"/>
    <n v="0"/>
    <x v="0"/>
    <n v="0"/>
    <x v="1"/>
    <n v="14679.81"/>
    <n v="1"/>
    <s v="Good"/>
    <x v="0"/>
    <s v="Low-Balance"/>
    <s v=" 0 - 50,000"/>
  </r>
  <r>
    <x v="806"/>
    <n v="15613319"/>
    <s v="Rice"/>
    <n v="793"/>
    <x v="0"/>
    <x v="0"/>
    <n v="33"/>
    <n v="0"/>
    <n v="0"/>
    <x v="0"/>
    <n v="0"/>
    <x v="1"/>
    <n v="175544.02"/>
    <n v="0"/>
    <s v="Good"/>
    <x v="1"/>
    <s v="Low-Balance"/>
    <s v="151,000 - 200,00"/>
  </r>
  <r>
    <x v="807"/>
    <n v="15798906"/>
    <s v="Cox"/>
    <n v="628"/>
    <x v="0"/>
    <x v="1"/>
    <n v="69"/>
    <n v="5"/>
    <n v="0"/>
    <x v="2"/>
    <n v="1"/>
    <x v="0"/>
    <n v="181964.6"/>
    <n v="0"/>
    <s v="Fair"/>
    <x v="2"/>
    <s v="Low-Balance"/>
    <s v="151,000 - 200,00"/>
  </r>
  <r>
    <x v="808"/>
    <n v="15708917"/>
    <s v="Martin"/>
    <n v="598"/>
    <x v="2"/>
    <x v="1"/>
    <n v="53"/>
    <n v="10"/>
    <n v="167772.96"/>
    <x v="0"/>
    <n v="1"/>
    <x v="0"/>
    <n v="136886.85999999999"/>
    <n v="0"/>
    <s v="Fair"/>
    <x v="0"/>
    <s v="High-Balance"/>
    <s v="101,000 - 150,000"/>
  </r>
  <r>
    <x v="809"/>
    <n v="15778463"/>
    <s v="Ikenna"/>
    <n v="657"/>
    <x v="0"/>
    <x v="0"/>
    <n v="37"/>
    <n v="6"/>
    <n v="95845.6"/>
    <x v="0"/>
    <n v="1"/>
    <x v="1"/>
    <n v="122218.23"/>
    <n v="0"/>
    <s v="Fair"/>
    <x v="1"/>
    <s v="Mid-Balance"/>
    <s v="101,000 - 150,000"/>
  </r>
  <r>
    <x v="810"/>
    <n v="15699430"/>
    <s v="Davide"/>
    <n v="618"/>
    <x v="0"/>
    <x v="0"/>
    <n v="35"/>
    <n v="10"/>
    <n v="0"/>
    <x v="2"/>
    <n v="1"/>
    <x v="1"/>
    <n v="180439.75"/>
    <n v="0"/>
    <s v="Fair"/>
    <x v="1"/>
    <s v="Low-Balance"/>
    <s v="151,000 - 200,00"/>
  </r>
  <r>
    <x v="811"/>
    <n v="15649992"/>
    <s v="Alexander"/>
    <n v="681"/>
    <x v="1"/>
    <x v="1"/>
    <n v="65"/>
    <n v="7"/>
    <n v="134714.70000000001"/>
    <x v="2"/>
    <n v="0"/>
    <x v="0"/>
    <n v="190419.81"/>
    <n v="0"/>
    <s v="Fair"/>
    <x v="2"/>
    <s v="High-Balance"/>
    <s v="151,000 - 200,00"/>
  </r>
  <r>
    <x v="812"/>
    <n v="15578980"/>
    <s v="Piazza"/>
    <n v="516"/>
    <x v="1"/>
    <x v="0"/>
    <n v="33"/>
    <n v="3"/>
    <n v="0"/>
    <x v="2"/>
    <n v="1"/>
    <x v="0"/>
    <n v="58685.59"/>
    <n v="0"/>
    <s v="Poor"/>
    <x v="1"/>
    <s v="Low-Balance"/>
    <s v="51,000 - 100,000"/>
  </r>
  <r>
    <x v="813"/>
    <n v="15775306"/>
    <s v="Ni"/>
    <n v="421"/>
    <x v="2"/>
    <x v="1"/>
    <n v="28"/>
    <n v="8"/>
    <n v="122384.22"/>
    <x v="1"/>
    <n v="1"/>
    <x v="0"/>
    <n v="89017.38"/>
    <n v="1"/>
    <s v="Poor"/>
    <x v="1"/>
    <s v="Mid-Balance"/>
    <s v="51,000 - 100,000"/>
  </r>
  <r>
    <x v="814"/>
    <n v="15641655"/>
    <s v="Black"/>
    <n v="700"/>
    <x v="0"/>
    <x v="0"/>
    <n v="26"/>
    <n v="2"/>
    <n v="0"/>
    <x v="2"/>
    <n v="0"/>
    <x v="1"/>
    <n v="50051.42"/>
    <n v="0"/>
    <s v="Fair"/>
    <x v="1"/>
    <s v="Low-Balance"/>
    <s v=" 0 - 50,000"/>
  </r>
  <r>
    <x v="815"/>
    <n v="15619708"/>
    <s v="Harker"/>
    <n v="745"/>
    <x v="0"/>
    <x v="1"/>
    <n v="25"/>
    <n v="5"/>
    <n v="157993.15"/>
    <x v="2"/>
    <n v="1"/>
    <x v="1"/>
    <n v="146041.45000000001"/>
    <n v="0"/>
    <s v="Good"/>
    <x v="1"/>
    <s v="High-Balance"/>
    <s v="101,000 - 150,000"/>
  </r>
  <r>
    <x v="816"/>
    <n v="15734565"/>
    <s v="Hughes"/>
    <n v="696"/>
    <x v="0"/>
    <x v="1"/>
    <n v="29"/>
    <n v="8"/>
    <n v="0"/>
    <x v="2"/>
    <n v="1"/>
    <x v="1"/>
    <n v="191166.09"/>
    <n v="0"/>
    <s v="Fair"/>
    <x v="1"/>
    <s v="Low-Balance"/>
    <s v="151,000 - 200,00"/>
  </r>
  <r>
    <x v="817"/>
    <n v="15806438"/>
    <s v="Chiabuotu"/>
    <n v="580"/>
    <x v="2"/>
    <x v="0"/>
    <n v="42"/>
    <n v="2"/>
    <n v="123331.36"/>
    <x v="0"/>
    <n v="0"/>
    <x v="1"/>
    <n v="103516.08"/>
    <n v="1"/>
    <s v="Fair"/>
    <x v="0"/>
    <s v="Mid-Balance"/>
    <s v="101,000 - 150,000"/>
  </r>
  <r>
    <x v="818"/>
    <n v="15591969"/>
    <s v="Kuo"/>
    <n v="497"/>
    <x v="1"/>
    <x v="1"/>
    <n v="27"/>
    <n v="9"/>
    <n v="75263.16"/>
    <x v="0"/>
    <n v="1"/>
    <x v="0"/>
    <n v="164825.04"/>
    <n v="0"/>
    <s v="Poor"/>
    <x v="1"/>
    <s v="Low-Balance"/>
    <s v="151,000 - 200,00"/>
  </r>
  <r>
    <x v="819"/>
    <n v="15747807"/>
    <s v="Gallagher"/>
    <n v="720"/>
    <x v="0"/>
    <x v="0"/>
    <n v="43"/>
    <n v="6"/>
    <n v="137824.03"/>
    <x v="2"/>
    <n v="1"/>
    <x v="1"/>
    <n v="172557.77"/>
    <n v="0"/>
    <s v="Fair"/>
    <x v="0"/>
    <s v="High-Balance"/>
    <s v="151,000 - 200,00"/>
  </r>
  <r>
    <x v="820"/>
    <n v="15596939"/>
    <s v="Calabresi"/>
    <n v="659"/>
    <x v="2"/>
    <x v="1"/>
    <n v="36"/>
    <n v="4"/>
    <n v="132578.92000000001"/>
    <x v="2"/>
    <n v="1"/>
    <x v="1"/>
    <n v="84320.94"/>
    <n v="0"/>
    <s v="Fair"/>
    <x v="1"/>
    <s v="High-Balance"/>
    <s v="51,000 - 100,000"/>
  </r>
  <r>
    <x v="821"/>
    <n v="15716155"/>
    <s v="Shaw"/>
    <n v="841"/>
    <x v="0"/>
    <x v="0"/>
    <n v="36"/>
    <n v="5"/>
    <n v="156021.31"/>
    <x v="0"/>
    <n v="0"/>
    <x v="1"/>
    <n v="122662.98"/>
    <n v="0"/>
    <s v="Good"/>
    <x v="1"/>
    <s v="High-Balance"/>
    <s v="101,000 - 150,000"/>
  </r>
  <r>
    <x v="822"/>
    <n v="15765311"/>
    <s v="Zhirov"/>
    <n v="642"/>
    <x v="1"/>
    <x v="1"/>
    <n v="34"/>
    <n v="8"/>
    <n v="0"/>
    <x v="0"/>
    <n v="1"/>
    <x v="1"/>
    <n v="72085.100000000006"/>
    <n v="0"/>
    <s v="Fair"/>
    <x v="1"/>
    <s v="Low-Balance"/>
    <s v="51,000 - 100,000"/>
  </r>
  <r>
    <x v="823"/>
    <n v="15757811"/>
    <s v="Lloyd"/>
    <n v="732"/>
    <x v="1"/>
    <x v="0"/>
    <n v="69"/>
    <n v="9"/>
    <n v="137453.43"/>
    <x v="0"/>
    <n v="0"/>
    <x v="0"/>
    <n v="110932.24"/>
    <n v="1"/>
    <s v="Good"/>
    <x v="2"/>
    <s v="High-Balance"/>
    <s v="101,000 - 150,000"/>
  </r>
  <r>
    <x v="824"/>
    <n v="15603830"/>
    <s v="Palmer"/>
    <n v="600"/>
    <x v="1"/>
    <x v="1"/>
    <n v="36"/>
    <n v="4"/>
    <n v="0"/>
    <x v="2"/>
    <n v="1"/>
    <x v="1"/>
    <n v="143635.35999999999"/>
    <n v="0"/>
    <s v="Fair"/>
    <x v="1"/>
    <s v="Low-Balance"/>
    <s v="101,000 - 150,000"/>
  </r>
  <r>
    <x v="825"/>
    <n v="15660602"/>
    <s v="Ch'eng"/>
    <n v="464"/>
    <x v="2"/>
    <x v="1"/>
    <n v="33"/>
    <n v="8"/>
    <n v="164284.72"/>
    <x v="2"/>
    <n v="1"/>
    <x v="0"/>
    <n v="3710.34"/>
    <n v="0"/>
    <s v="Poor"/>
    <x v="1"/>
    <s v="High-Balance"/>
    <s v=" 0 - 50,000"/>
  </r>
  <r>
    <x v="826"/>
    <n v="15660535"/>
    <s v="Avent"/>
    <n v="680"/>
    <x v="0"/>
    <x v="0"/>
    <n v="47"/>
    <n v="5"/>
    <n v="0"/>
    <x v="2"/>
    <n v="1"/>
    <x v="0"/>
    <n v="179843.33"/>
    <n v="0"/>
    <s v="Fair"/>
    <x v="0"/>
    <s v="Low-Balance"/>
    <s v="151,000 - 200,00"/>
  </r>
  <r>
    <x v="827"/>
    <n v="15666633"/>
    <s v="Huang"/>
    <n v="758"/>
    <x v="1"/>
    <x v="1"/>
    <n v="56"/>
    <n v="1"/>
    <n v="0"/>
    <x v="2"/>
    <n v="1"/>
    <x v="0"/>
    <n v="10643.38"/>
    <n v="0"/>
    <s v="Good"/>
    <x v="0"/>
    <s v="Low-Balance"/>
    <s v=" 0 - 50,000"/>
  </r>
  <r>
    <x v="828"/>
    <n v="15596914"/>
    <s v="Shaw"/>
    <n v="630"/>
    <x v="2"/>
    <x v="0"/>
    <n v="31"/>
    <n v="2"/>
    <n v="112373.49"/>
    <x v="2"/>
    <n v="1"/>
    <x v="0"/>
    <n v="131167.98000000001"/>
    <n v="0"/>
    <s v="Fair"/>
    <x v="1"/>
    <s v="Mid-Balance"/>
    <s v="101,000 - 150,000"/>
  </r>
  <r>
    <x v="829"/>
    <n v="15639788"/>
    <s v="Yuan"/>
    <n v="577"/>
    <x v="0"/>
    <x v="0"/>
    <n v="39"/>
    <n v="10"/>
    <n v="0"/>
    <x v="2"/>
    <n v="1"/>
    <x v="1"/>
    <n v="10553.31"/>
    <n v="0"/>
    <s v="Fair"/>
    <x v="1"/>
    <s v="Low-Balance"/>
    <s v=" 0 - 50,000"/>
  </r>
  <r>
    <x v="830"/>
    <n v="15695846"/>
    <s v="Hawkins"/>
    <n v="684"/>
    <x v="0"/>
    <x v="0"/>
    <n v="34"/>
    <n v="6"/>
    <n v="0"/>
    <x v="2"/>
    <n v="1"/>
    <x v="0"/>
    <n v="130928.22"/>
    <n v="0"/>
    <s v="Fair"/>
    <x v="1"/>
    <s v="Low-Balance"/>
    <s v="101,000 - 150,000"/>
  </r>
  <r>
    <x v="831"/>
    <n v="15726234"/>
    <s v="Trentini"/>
    <n v="708"/>
    <x v="1"/>
    <x v="0"/>
    <n v="41"/>
    <n v="5"/>
    <n v="0"/>
    <x v="0"/>
    <n v="0"/>
    <x v="0"/>
    <n v="157003.99"/>
    <n v="0"/>
    <s v="Fair"/>
    <x v="0"/>
    <s v="Low-Balance"/>
    <s v="151,000 - 200,00"/>
  </r>
  <r>
    <x v="832"/>
    <n v="15797964"/>
    <s v="Cameron"/>
    <n v="732"/>
    <x v="2"/>
    <x v="0"/>
    <n v="29"/>
    <n v="1"/>
    <n v="154333.82"/>
    <x v="0"/>
    <n v="1"/>
    <x v="0"/>
    <n v="138527.56"/>
    <n v="0"/>
    <s v="Good"/>
    <x v="1"/>
    <s v="High-Balance"/>
    <s v="101,000 - 150,000"/>
  </r>
  <r>
    <x v="833"/>
    <n v="15625881"/>
    <s v="Koehler"/>
    <n v="634"/>
    <x v="2"/>
    <x v="1"/>
    <n v="37"/>
    <n v="3"/>
    <n v="111432.77"/>
    <x v="2"/>
    <n v="1"/>
    <x v="0"/>
    <n v="167032.49"/>
    <n v="0"/>
    <s v="Fair"/>
    <x v="1"/>
    <s v="Mid-Balance"/>
    <s v="151,000 - 200,00"/>
  </r>
  <r>
    <x v="834"/>
    <n v="15780628"/>
    <s v="Wu"/>
    <n v="633"/>
    <x v="0"/>
    <x v="0"/>
    <n v="30"/>
    <n v="6"/>
    <n v="0"/>
    <x v="2"/>
    <n v="0"/>
    <x v="1"/>
    <n v="41642.29"/>
    <n v="0"/>
    <s v="Fair"/>
    <x v="1"/>
    <s v="Low-Balance"/>
    <s v=" 0 - 50,000"/>
  </r>
  <r>
    <x v="835"/>
    <n v="15575883"/>
    <s v="Manna"/>
    <n v="559"/>
    <x v="0"/>
    <x v="1"/>
    <n v="34"/>
    <n v="2"/>
    <n v="137390.10999999999"/>
    <x v="2"/>
    <n v="1"/>
    <x v="1"/>
    <n v="9677"/>
    <n v="0"/>
    <s v="Fair"/>
    <x v="1"/>
    <s v="High-Balance"/>
    <s v=" 0 - 50,000"/>
  </r>
  <r>
    <x v="836"/>
    <n v="15585036"/>
    <s v="Okoli"/>
    <n v="694"/>
    <x v="1"/>
    <x v="0"/>
    <n v="37"/>
    <n v="3"/>
    <n v="0"/>
    <x v="2"/>
    <n v="1"/>
    <x v="0"/>
    <n v="147012.22"/>
    <n v="0"/>
    <s v="Fair"/>
    <x v="1"/>
    <s v="Low-Balance"/>
    <s v="101,000 - 150,000"/>
  </r>
  <r>
    <x v="837"/>
    <n v="15589488"/>
    <s v="Ch'eng"/>
    <n v="686"/>
    <x v="2"/>
    <x v="0"/>
    <n v="56"/>
    <n v="5"/>
    <n v="111642.08"/>
    <x v="0"/>
    <n v="1"/>
    <x v="0"/>
    <n v="80553.87"/>
    <n v="0"/>
    <s v="Fair"/>
    <x v="0"/>
    <s v="Mid-Balance"/>
    <s v="51,000 - 100,000"/>
  </r>
  <r>
    <x v="838"/>
    <n v="15585888"/>
    <s v="Nwokezuike"/>
    <n v="553"/>
    <x v="1"/>
    <x v="0"/>
    <n v="48"/>
    <n v="3"/>
    <n v="0"/>
    <x v="0"/>
    <n v="0"/>
    <x v="0"/>
    <n v="30730.95"/>
    <n v="1"/>
    <s v="Fair"/>
    <x v="0"/>
    <s v="Low-Balance"/>
    <s v=" 0 - 50,000"/>
  </r>
  <r>
    <x v="839"/>
    <n v="15727915"/>
    <s v="Artemiev"/>
    <n v="507"/>
    <x v="0"/>
    <x v="1"/>
    <n v="36"/>
    <n v="4"/>
    <n v="83543.37"/>
    <x v="0"/>
    <n v="0"/>
    <x v="1"/>
    <n v="140134.43"/>
    <n v="0"/>
    <s v="Poor"/>
    <x v="1"/>
    <s v="Mid-Balance"/>
    <s v="101,000 - 150,000"/>
  </r>
  <r>
    <x v="840"/>
    <n v="15707567"/>
    <s v="Esposito"/>
    <n v="732"/>
    <x v="2"/>
    <x v="1"/>
    <n v="50"/>
    <n v="6"/>
    <n v="145338.76"/>
    <x v="0"/>
    <n v="0"/>
    <x v="1"/>
    <n v="91936.1"/>
    <n v="1"/>
    <s v="Good"/>
    <x v="0"/>
    <s v="High-Balance"/>
    <s v="51,000 - 100,000"/>
  </r>
  <r>
    <x v="841"/>
    <n v="15737792"/>
    <s v="Abbie"/>
    <n v="818"/>
    <x v="0"/>
    <x v="0"/>
    <n v="31"/>
    <n v="1"/>
    <n v="186796.37"/>
    <x v="0"/>
    <n v="0"/>
    <x v="1"/>
    <n v="178252.63"/>
    <n v="0"/>
    <s v="Good"/>
    <x v="1"/>
    <s v="High-Balance"/>
    <s v="151,000 - 200,00"/>
  </r>
  <r>
    <x v="842"/>
    <n v="15599433"/>
    <s v="Fanucci"/>
    <n v="660"/>
    <x v="2"/>
    <x v="1"/>
    <n v="35"/>
    <n v="8"/>
    <n v="58641.43"/>
    <x v="0"/>
    <n v="0"/>
    <x v="0"/>
    <n v="198674.08"/>
    <n v="0"/>
    <s v="Fair"/>
    <x v="1"/>
    <s v="Low-Balance"/>
    <s v="151,000 - 200,00"/>
  </r>
  <r>
    <x v="843"/>
    <n v="15672012"/>
    <s v="Jen"/>
    <n v="773"/>
    <x v="1"/>
    <x v="0"/>
    <n v="41"/>
    <n v="5"/>
    <n v="0"/>
    <x v="0"/>
    <n v="1"/>
    <x v="1"/>
    <n v="28266.9"/>
    <n v="1"/>
    <s v="Good"/>
    <x v="0"/>
    <s v="Low-Balance"/>
    <s v=" 0 - 50,000"/>
  </r>
  <r>
    <x v="844"/>
    <n v="15806983"/>
    <s v="Moss"/>
    <n v="640"/>
    <x v="0"/>
    <x v="1"/>
    <n v="44"/>
    <n v="3"/>
    <n v="137148.68"/>
    <x v="0"/>
    <n v="1"/>
    <x v="1"/>
    <n v="92381.01"/>
    <n v="0"/>
    <s v="Fair"/>
    <x v="0"/>
    <s v="High-Balance"/>
    <s v="51,000 - 100,000"/>
  </r>
  <r>
    <x v="845"/>
    <n v="15592222"/>
    <s v="Lo"/>
    <n v="505"/>
    <x v="0"/>
    <x v="1"/>
    <n v="49"/>
    <n v="7"/>
    <n v="80001.23"/>
    <x v="0"/>
    <n v="0"/>
    <x v="1"/>
    <n v="135180.10999999999"/>
    <n v="0"/>
    <s v="Poor"/>
    <x v="0"/>
    <s v="Mid-Balance"/>
    <s v="101,000 - 150,000"/>
  </r>
  <r>
    <x v="846"/>
    <n v="15608968"/>
    <s v="Averyanov"/>
    <n v="714"/>
    <x v="2"/>
    <x v="1"/>
    <n v="21"/>
    <n v="6"/>
    <n v="86402.52"/>
    <x v="2"/>
    <n v="0"/>
    <x v="1"/>
    <n v="27330.59"/>
    <n v="0"/>
    <s v="Fair"/>
    <x v="1"/>
    <s v="Mid-Balance"/>
    <s v=" 0 - 50,000"/>
  </r>
  <r>
    <x v="847"/>
    <n v="15586959"/>
    <s v="Unaipon"/>
    <n v="468"/>
    <x v="0"/>
    <x v="0"/>
    <n v="42"/>
    <n v="5"/>
    <n v="0"/>
    <x v="2"/>
    <n v="1"/>
    <x v="1"/>
    <n v="125305.34"/>
    <n v="0"/>
    <s v="Poor"/>
    <x v="0"/>
    <s v="Low-Balance"/>
    <s v="101,000 - 150,000"/>
  </r>
  <r>
    <x v="848"/>
    <n v="15646558"/>
    <s v="Clamp"/>
    <n v="611"/>
    <x v="1"/>
    <x v="1"/>
    <n v="51"/>
    <n v="1"/>
    <n v="122874.74"/>
    <x v="0"/>
    <n v="1"/>
    <x v="0"/>
    <n v="149648.45000000001"/>
    <n v="0"/>
    <s v="Fair"/>
    <x v="0"/>
    <s v="Mid-Balance"/>
    <s v="101,000 - 150,000"/>
  </r>
  <r>
    <x v="849"/>
    <n v="15725811"/>
    <s v="Lim"/>
    <n v="705"/>
    <x v="0"/>
    <x v="1"/>
    <n v="25"/>
    <n v="0"/>
    <n v="97544.29"/>
    <x v="0"/>
    <n v="0"/>
    <x v="0"/>
    <n v="59887.15"/>
    <n v="0"/>
    <s v="Fair"/>
    <x v="1"/>
    <s v="Mid-Balance"/>
    <s v="51,000 - 100,000"/>
  </r>
  <r>
    <x v="850"/>
    <n v="15572265"/>
    <s v="Wu"/>
    <n v="646"/>
    <x v="2"/>
    <x v="1"/>
    <n v="46"/>
    <n v="1"/>
    <n v="170826.55"/>
    <x v="2"/>
    <n v="1"/>
    <x v="1"/>
    <n v="45041.32"/>
    <n v="0"/>
    <s v="Fair"/>
    <x v="0"/>
    <s v="High-Balance"/>
    <s v=" 0 - 50,000"/>
  </r>
  <r>
    <x v="851"/>
    <n v="15794048"/>
    <s v="Wan"/>
    <n v="667"/>
    <x v="2"/>
    <x v="0"/>
    <n v="48"/>
    <n v="1"/>
    <n v="97133.92"/>
    <x v="2"/>
    <n v="0"/>
    <x v="1"/>
    <n v="113316.77"/>
    <n v="1"/>
    <s v="Fair"/>
    <x v="0"/>
    <s v="Mid-Balance"/>
    <s v="101,000 - 150,000"/>
  </r>
  <r>
    <x v="852"/>
    <n v="15677610"/>
    <s v="Chambers"/>
    <n v="511"/>
    <x v="2"/>
    <x v="0"/>
    <n v="41"/>
    <n v="8"/>
    <n v="153895.65"/>
    <x v="0"/>
    <n v="1"/>
    <x v="0"/>
    <n v="39087.42"/>
    <n v="0"/>
    <s v="Poor"/>
    <x v="0"/>
    <s v="High-Balance"/>
    <s v=" 0 - 50,000"/>
  </r>
  <r>
    <x v="853"/>
    <n v="15745012"/>
    <s v="Pettit"/>
    <n v="653"/>
    <x v="0"/>
    <x v="0"/>
    <n v="43"/>
    <n v="6"/>
    <n v="0"/>
    <x v="2"/>
    <n v="1"/>
    <x v="0"/>
    <n v="7330.59"/>
    <n v="0"/>
    <s v="Fair"/>
    <x v="0"/>
    <s v="Low-Balance"/>
    <s v=" 0 - 50,000"/>
  </r>
  <r>
    <x v="854"/>
    <n v="15601589"/>
    <s v="Baresi"/>
    <n v="675"/>
    <x v="0"/>
    <x v="0"/>
    <n v="57"/>
    <n v="8"/>
    <n v="0"/>
    <x v="2"/>
    <n v="0"/>
    <x v="0"/>
    <n v="95463.29"/>
    <n v="0"/>
    <s v="Fair"/>
    <x v="0"/>
    <s v="Low-Balance"/>
    <s v="51,000 - 100,000"/>
  </r>
  <r>
    <x v="855"/>
    <n v="15686436"/>
    <s v="Newbery"/>
    <n v="523"/>
    <x v="1"/>
    <x v="1"/>
    <n v="32"/>
    <n v="4"/>
    <n v="0"/>
    <x v="2"/>
    <n v="1"/>
    <x v="1"/>
    <n v="167848.02"/>
    <n v="0"/>
    <s v="Fair"/>
    <x v="1"/>
    <s v="Low-Balance"/>
    <s v="151,000 - 200,00"/>
  </r>
  <r>
    <x v="856"/>
    <n v="15693864"/>
    <s v="Iheanacho"/>
    <n v="567"/>
    <x v="2"/>
    <x v="0"/>
    <n v="49"/>
    <n v="5"/>
    <n v="134956.01999999999"/>
    <x v="0"/>
    <n v="1"/>
    <x v="1"/>
    <n v="93953.84"/>
    <n v="1"/>
    <s v="Fair"/>
    <x v="0"/>
    <s v="High-Balance"/>
    <s v="51,000 - 100,000"/>
  </r>
  <r>
    <x v="857"/>
    <n v="15760550"/>
    <s v="Duncan"/>
    <n v="741"/>
    <x v="1"/>
    <x v="1"/>
    <n v="39"/>
    <n v="7"/>
    <n v="143637.57999999999"/>
    <x v="2"/>
    <n v="0"/>
    <x v="0"/>
    <n v="174227.66"/>
    <n v="0"/>
    <s v="Good"/>
    <x v="1"/>
    <s v="High-Balance"/>
    <s v="151,000 - 200,00"/>
  </r>
  <r>
    <x v="858"/>
    <n v="15686137"/>
    <s v="Barry"/>
    <n v="456"/>
    <x v="1"/>
    <x v="1"/>
    <n v="32"/>
    <n v="9"/>
    <n v="147506.25"/>
    <x v="0"/>
    <n v="1"/>
    <x v="0"/>
    <n v="135399.21"/>
    <n v="0"/>
    <s v="Poor"/>
    <x v="1"/>
    <s v="High-Balance"/>
    <s v="101,000 - 150,000"/>
  </r>
  <r>
    <x v="859"/>
    <n v="15809087"/>
    <s v="Landry"/>
    <n v="598"/>
    <x v="0"/>
    <x v="1"/>
    <n v="64"/>
    <n v="1"/>
    <n v="0"/>
    <x v="2"/>
    <n v="1"/>
    <x v="1"/>
    <n v="195635.3"/>
    <n v="1"/>
    <s v="Fair"/>
    <x v="2"/>
    <s v="Low-Balance"/>
    <s v="151,000 - 200,00"/>
  </r>
  <r>
    <x v="860"/>
    <n v="15807663"/>
    <s v="McGregor"/>
    <n v="667"/>
    <x v="0"/>
    <x v="1"/>
    <n v="43"/>
    <n v="8"/>
    <n v="190227.46"/>
    <x v="0"/>
    <n v="1"/>
    <x v="1"/>
    <n v="97508.04"/>
    <n v="1"/>
    <s v="Fair"/>
    <x v="0"/>
    <s v="High-Balance"/>
    <s v="51,000 - 100,000"/>
  </r>
  <r>
    <x v="861"/>
    <n v="15809100"/>
    <s v="Nucci"/>
    <n v="548"/>
    <x v="0"/>
    <x v="0"/>
    <n v="32"/>
    <n v="2"/>
    <n v="172448.77"/>
    <x v="0"/>
    <n v="1"/>
    <x v="1"/>
    <n v="188083.77"/>
    <n v="1"/>
    <s v="Fair"/>
    <x v="1"/>
    <s v="High-Balance"/>
    <s v="151,000 - 200,00"/>
  </r>
  <r>
    <x v="862"/>
    <n v="15794916"/>
    <s v="Pirogov"/>
    <n v="725"/>
    <x v="0"/>
    <x v="1"/>
    <n v="41"/>
    <n v="7"/>
    <n v="113980.21"/>
    <x v="0"/>
    <n v="1"/>
    <x v="0"/>
    <n v="116704.25"/>
    <n v="0"/>
    <s v="Good"/>
    <x v="0"/>
    <s v="Mid-Balance"/>
    <s v="101,000 - 150,000"/>
  </r>
  <r>
    <x v="863"/>
    <n v="15614215"/>
    <s v="Oguejiofor"/>
    <n v="717"/>
    <x v="0"/>
    <x v="1"/>
    <n v="53"/>
    <n v="6"/>
    <n v="0"/>
    <x v="2"/>
    <n v="0"/>
    <x v="0"/>
    <n v="97614.87"/>
    <n v="0"/>
    <s v="Fair"/>
    <x v="0"/>
    <s v="Low-Balance"/>
    <s v="51,000 - 100,000"/>
  </r>
  <r>
    <x v="864"/>
    <n v="15805449"/>
    <s v="Ugochukwu"/>
    <n v="594"/>
    <x v="0"/>
    <x v="1"/>
    <n v="38"/>
    <n v="4"/>
    <n v="0"/>
    <x v="2"/>
    <n v="0"/>
    <x v="1"/>
    <n v="186884.04"/>
    <n v="0"/>
    <s v="Fair"/>
    <x v="1"/>
    <s v="Low-Balance"/>
    <s v="151,000 - 200,00"/>
  </r>
  <r>
    <x v="865"/>
    <n v="15686983"/>
    <s v="Rohu"/>
    <n v="678"/>
    <x v="2"/>
    <x v="0"/>
    <n v="25"/>
    <n v="10"/>
    <n v="76968.12"/>
    <x v="2"/>
    <n v="0"/>
    <x v="0"/>
    <n v="131501.72"/>
    <n v="0"/>
    <s v="Fair"/>
    <x v="1"/>
    <s v="Mid-Balance"/>
    <s v="101,000 - 150,000"/>
  </r>
  <r>
    <x v="866"/>
    <n v="15808017"/>
    <s v="Cary"/>
    <n v="545"/>
    <x v="0"/>
    <x v="1"/>
    <n v="38"/>
    <n v="1"/>
    <n v="88293.13"/>
    <x v="2"/>
    <n v="1"/>
    <x v="0"/>
    <n v="24302.95"/>
    <n v="0"/>
    <s v="Fair"/>
    <x v="1"/>
    <s v="Mid-Balance"/>
    <s v=" 0 - 50,000"/>
  </r>
  <r>
    <x v="867"/>
    <n v="15756804"/>
    <s v="O'Loghlen"/>
    <n v="636"/>
    <x v="0"/>
    <x v="0"/>
    <n v="48"/>
    <n v="1"/>
    <n v="170833.46"/>
    <x v="0"/>
    <n v="1"/>
    <x v="1"/>
    <n v="110510.28"/>
    <n v="1"/>
    <s v="Fair"/>
    <x v="0"/>
    <s v="High-Balance"/>
    <s v="101,000 - 150,000"/>
  </r>
  <r>
    <x v="868"/>
    <n v="15646810"/>
    <s v="Quinn"/>
    <n v="603"/>
    <x v="2"/>
    <x v="1"/>
    <n v="44"/>
    <n v="6"/>
    <n v="108122.39"/>
    <x v="2"/>
    <n v="1"/>
    <x v="1"/>
    <n v="108488.33"/>
    <n v="1"/>
    <s v="Fair"/>
    <x v="0"/>
    <s v="Mid-Balance"/>
    <s v="101,000 - 150,000"/>
  </r>
  <r>
    <x v="869"/>
    <n v="15710424"/>
    <s v="Page"/>
    <n v="435"/>
    <x v="0"/>
    <x v="1"/>
    <n v="36"/>
    <n v="4"/>
    <n v="0"/>
    <x v="0"/>
    <n v="1"/>
    <x v="0"/>
    <n v="197015.2"/>
    <n v="0"/>
    <s v="Poor"/>
    <x v="1"/>
    <s v="Low-Balance"/>
    <s v="151,000 - 200,00"/>
  </r>
  <r>
    <x v="870"/>
    <n v="15799422"/>
    <s v="Evans"/>
    <n v="535"/>
    <x v="0"/>
    <x v="0"/>
    <n v="40"/>
    <n v="8"/>
    <n v="0"/>
    <x v="0"/>
    <n v="1"/>
    <x v="0"/>
    <n v="27689.77"/>
    <n v="0"/>
    <s v="Fair"/>
    <x v="0"/>
    <s v="Low-Balance"/>
    <s v=" 0 - 50,000"/>
  </r>
  <r>
    <x v="871"/>
    <n v="15692750"/>
    <s v="McGregor"/>
    <n v="629"/>
    <x v="2"/>
    <x v="0"/>
    <n v="45"/>
    <n v="7"/>
    <n v="129818.39"/>
    <x v="1"/>
    <n v="1"/>
    <x v="1"/>
    <n v="9217.5499999999993"/>
    <n v="1"/>
    <s v="Fair"/>
    <x v="0"/>
    <s v="High-Balance"/>
    <s v=" 0 - 50,000"/>
  </r>
  <r>
    <x v="872"/>
    <n v="15794549"/>
    <s v="Andrews"/>
    <n v="722"/>
    <x v="0"/>
    <x v="0"/>
    <n v="35"/>
    <n v="2"/>
    <n v="163943.89000000001"/>
    <x v="2"/>
    <n v="1"/>
    <x v="0"/>
    <n v="15068.18"/>
    <n v="0"/>
    <s v="Good"/>
    <x v="1"/>
    <s v="High-Balance"/>
    <s v=" 0 - 50,000"/>
  </r>
  <r>
    <x v="873"/>
    <n v="15803764"/>
    <s v="Stanley"/>
    <n v="561"/>
    <x v="0"/>
    <x v="1"/>
    <n v="28"/>
    <n v="7"/>
    <n v="0"/>
    <x v="2"/>
    <n v="1"/>
    <x v="1"/>
    <n v="7797.01"/>
    <n v="0"/>
    <s v="Fair"/>
    <x v="1"/>
    <s v="Low-Balance"/>
    <s v=" 0 - 50,000"/>
  </r>
  <r>
    <x v="874"/>
    <n v="15674840"/>
    <s v="Chiazagomekpere"/>
    <n v="645"/>
    <x v="0"/>
    <x v="0"/>
    <n v="38"/>
    <n v="5"/>
    <n v="101430.3"/>
    <x v="2"/>
    <n v="0"/>
    <x v="0"/>
    <n v="4400.32"/>
    <n v="0"/>
    <s v="Fair"/>
    <x v="1"/>
    <s v="Mid-Balance"/>
    <s v=" 0 - 50,000"/>
  </r>
  <r>
    <x v="875"/>
    <n v="15653762"/>
    <s v="Chidiebele"/>
    <n v="501"/>
    <x v="0"/>
    <x v="0"/>
    <n v="39"/>
    <n v="9"/>
    <n v="117301.66"/>
    <x v="0"/>
    <n v="0"/>
    <x v="1"/>
    <n v="182025.95"/>
    <n v="0"/>
    <s v="Poor"/>
    <x v="1"/>
    <s v="Mid-Balance"/>
    <s v="151,000 - 200,00"/>
  </r>
  <r>
    <x v="876"/>
    <n v="15581229"/>
    <s v="Gregory"/>
    <n v="502"/>
    <x v="2"/>
    <x v="0"/>
    <n v="32"/>
    <n v="1"/>
    <n v="173340.83"/>
    <x v="0"/>
    <n v="0"/>
    <x v="0"/>
    <n v="122763.95"/>
    <n v="0"/>
    <s v="Poor"/>
    <x v="1"/>
    <s v="High-Balance"/>
    <s v="101,000 - 150,000"/>
  </r>
  <r>
    <x v="877"/>
    <n v="15800228"/>
    <s v="Bednall"/>
    <n v="652"/>
    <x v="1"/>
    <x v="0"/>
    <n v="42"/>
    <n v="4"/>
    <n v="0"/>
    <x v="2"/>
    <n v="1"/>
    <x v="0"/>
    <n v="38152.01"/>
    <n v="0"/>
    <s v="Fair"/>
    <x v="0"/>
    <s v="Low-Balance"/>
    <s v=" 0 - 50,000"/>
  </r>
  <r>
    <x v="878"/>
    <n v="15656333"/>
    <s v="Jen"/>
    <n v="574"/>
    <x v="0"/>
    <x v="0"/>
    <n v="33"/>
    <n v="3"/>
    <n v="134348.57"/>
    <x v="0"/>
    <n v="1"/>
    <x v="1"/>
    <n v="63163.99"/>
    <n v="0"/>
    <s v="Fair"/>
    <x v="1"/>
    <s v="High-Balance"/>
    <s v="51,000 - 100,000"/>
  </r>
  <r>
    <x v="879"/>
    <n v="15697497"/>
    <s v="She"/>
    <n v="518"/>
    <x v="0"/>
    <x v="0"/>
    <n v="45"/>
    <n v="9"/>
    <n v="105525.65"/>
    <x v="2"/>
    <n v="1"/>
    <x v="0"/>
    <n v="73418.289999999994"/>
    <n v="0"/>
    <s v="Poor"/>
    <x v="0"/>
    <s v="Mid-Balance"/>
    <s v="51,000 - 100,000"/>
  </r>
  <r>
    <x v="880"/>
    <n v="15585362"/>
    <s v="Simmons"/>
    <n v="749"/>
    <x v="0"/>
    <x v="0"/>
    <n v="60"/>
    <n v="6"/>
    <n v="0"/>
    <x v="0"/>
    <n v="1"/>
    <x v="1"/>
    <n v="17978.68"/>
    <n v="1"/>
    <s v="Good"/>
    <x v="2"/>
    <s v="Low-Balance"/>
    <s v=" 0 - 50,000"/>
  </r>
  <r>
    <x v="881"/>
    <n v="15571928"/>
    <s v="Fraser"/>
    <n v="679"/>
    <x v="0"/>
    <x v="0"/>
    <n v="43"/>
    <n v="4"/>
    <n v="0"/>
    <x v="1"/>
    <n v="1"/>
    <x v="1"/>
    <n v="115136.51"/>
    <n v="1"/>
    <s v="Fair"/>
    <x v="0"/>
    <s v="Low-Balance"/>
    <s v="101,000 - 150,000"/>
  </r>
  <r>
    <x v="882"/>
    <n v="15785519"/>
    <s v="May"/>
    <n v="565"/>
    <x v="0"/>
    <x v="1"/>
    <n v="36"/>
    <n v="6"/>
    <n v="106192.1"/>
    <x v="0"/>
    <n v="1"/>
    <x v="1"/>
    <n v="149575.59"/>
    <n v="0"/>
    <s v="Fair"/>
    <x v="1"/>
    <s v="Mid-Balance"/>
    <s v="101,000 - 150,000"/>
  </r>
  <r>
    <x v="883"/>
    <n v="15743007"/>
    <s v="Seabrook"/>
    <n v="643"/>
    <x v="0"/>
    <x v="0"/>
    <n v="45"/>
    <n v="4"/>
    <n v="45144.43"/>
    <x v="0"/>
    <n v="1"/>
    <x v="1"/>
    <n v="60917.24"/>
    <n v="1"/>
    <s v="Fair"/>
    <x v="0"/>
    <s v="Low-Balance"/>
    <s v="51,000 - 100,000"/>
  </r>
  <r>
    <x v="884"/>
    <n v="15777211"/>
    <s v="Herrera"/>
    <n v="515"/>
    <x v="0"/>
    <x v="1"/>
    <n v="65"/>
    <n v="7"/>
    <n v="92113.61"/>
    <x v="0"/>
    <n v="1"/>
    <x v="0"/>
    <n v="142548.32999999999"/>
    <n v="0"/>
    <s v="Poor"/>
    <x v="2"/>
    <s v="Mid-Balance"/>
    <s v="101,000 - 150,000"/>
  </r>
  <r>
    <x v="885"/>
    <n v="15721935"/>
    <s v="Kincaid"/>
    <n v="521"/>
    <x v="0"/>
    <x v="1"/>
    <n v="25"/>
    <n v="7"/>
    <n v="0"/>
    <x v="2"/>
    <n v="1"/>
    <x v="0"/>
    <n v="157878.67000000001"/>
    <n v="0"/>
    <s v="Fair"/>
    <x v="1"/>
    <s v="Low-Balance"/>
    <s v="151,000 - 200,00"/>
  </r>
  <r>
    <x v="886"/>
    <n v="15591711"/>
    <s v="Sleeman"/>
    <n v="739"/>
    <x v="1"/>
    <x v="1"/>
    <n v="38"/>
    <n v="0"/>
    <n v="128366.44"/>
    <x v="0"/>
    <n v="1"/>
    <x v="1"/>
    <n v="12796.43"/>
    <n v="0"/>
    <s v="Good"/>
    <x v="1"/>
    <s v="High-Balance"/>
    <s v=" 0 - 50,000"/>
  </r>
  <r>
    <x v="887"/>
    <n v="15625021"/>
    <s v="Hung"/>
    <n v="585"/>
    <x v="0"/>
    <x v="1"/>
    <n v="42"/>
    <n v="2"/>
    <n v="0"/>
    <x v="2"/>
    <n v="1"/>
    <x v="0"/>
    <n v="18657.77"/>
    <n v="0"/>
    <s v="Fair"/>
    <x v="0"/>
    <s v="Low-Balance"/>
    <s v=" 0 - 50,000"/>
  </r>
  <r>
    <x v="888"/>
    <n v="15702968"/>
    <s v="Artemieva"/>
    <n v="733"/>
    <x v="2"/>
    <x v="1"/>
    <n v="74"/>
    <n v="3"/>
    <n v="106545.53"/>
    <x v="0"/>
    <n v="1"/>
    <x v="0"/>
    <n v="134589.57999999999"/>
    <n v="0"/>
    <s v="Good"/>
    <x v="2"/>
    <s v="Mid-Balance"/>
    <s v="101,000 - 150,000"/>
  </r>
  <r>
    <x v="889"/>
    <n v="15600462"/>
    <s v="Barwell"/>
    <n v="542"/>
    <x v="0"/>
    <x v="0"/>
    <n v="43"/>
    <n v="8"/>
    <n v="145618.37"/>
    <x v="0"/>
    <n v="0"/>
    <x v="0"/>
    <n v="10350.74"/>
    <n v="0"/>
    <s v="Fair"/>
    <x v="0"/>
    <s v="High-Balance"/>
    <s v=" 0 - 50,000"/>
  </r>
  <r>
    <x v="890"/>
    <n v="15768104"/>
    <s v="Wright"/>
    <n v="788"/>
    <x v="1"/>
    <x v="1"/>
    <n v="37"/>
    <n v="8"/>
    <n v="141541.25"/>
    <x v="0"/>
    <n v="0"/>
    <x v="1"/>
    <n v="66013.27"/>
    <n v="0"/>
    <s v="Good"/>
    <x v="1"/>
    <s v="High-Balance"/>
    <s v="51,000 - 100,000"/>
  </r>
  <r>
    <x v="891"/>
    <n v="15780140"/>
    <s v="Bellucci"/>
    <n v="435"/>
    <x v="2"/>
    <x v="1"/>
    <n v="32"/>
    <n v="2"/>
    <n v="57017.06"/>
    <x v="2"/>
    <n v="1"/>
    <x v="0"/>
    <n v="5907.11"/>
    <n v="0"/>
    <s v="Poor"/>
    <x v="1"/>
    <s v="Low-Balance"/>
    <s v=" 0 - 50,000"/>
  </r>
  <r>
    <x v="892"/>
    <n v="15585255"/>
    <s v="Moore"/>
    <n v="577"/>
    <x v="0"/>
    <x v="1"/>
    <n v="42"/>
    <n v="9"/>
    <n v="0"/>
    <x v="0"/>
    <n v="1"/>
    <x v="1"/>
    <n v="74077.91"/>
    <n v="0"/>
    <s v="Fair"/>
    <x v="0"/>
    <s v="Low-Balance"/>
    <s v="51,000 - 100,000"/>
  </r>
  <r>
    <x v="893"/>
    <n v="15772781"/>
    <s v="Ball"/>
    <n v="703"/>
    <x v="0"/>
    <x v="0"/>
    <n v="51"/>
    <n v="3"/>
    <n v="0"/>
    <x v="1"/>
    <n v="1"/>
    <x v="0"/>
    <n v="77294.559999999998"/>
    <n v="1"/>
    <s v="Fair"/>
    <x v="0"/>
    <s v="Low-Balance"/>
    <s v="51,000 - 100,000"/>
  </r>
  <r>
    <x v="894"/>
    <n v="15669987"/>
    <s v="Sung"/>
    <n v="728"/>
    <x v="2"/>
    <x v="0"/>
    <n v="35"/>
    <n v="8"/>
    <n v="125884.95"/>
    <x v="2"/>
    <n v="1"/>
    <x v="1"/>
    <n v="54359.02"/>
    <n v="1"/>
    <s v="Good"/>
    <x v="1"/>
    <s v="Mid-Balance"/>
    <s v="51,000 - 100,000"/>
  </r>
  <r>
    <x v="895"/>
    <n v="15697000"/>
    <s v="Mello"/>
    <n v="728"/>
    <x v="2"/>
    <x v="1"/>
    <n v="32"/>
    <n v="5"/>
    <n v="61825.5"/>
    <x v="0"/>
    <n v="1"/>
    <x v="0"/>
    <n v="156124.93"/>
    <n v="0"/>
    <s v="Good"/>
    <x v="1"/>
    <s v="Low-Balance"/>
    <s v="151,000 - 200,00"/>
  </r>
  <r>
    <x v="896"/>
    <n v="15733119"/>
    <s v="Mistry"/>
    <n v="718"/>
    <x v="0"/>
    <x v="1"/>
    <n v="35"/>
    <n v="8"/>
    <n v="0"/>
    <x v="2"/>
    <n v="1"/>
    <x v="1"/>
    <n v="94820.85"/>
    <n v="0"/>
    <s v="Fair"/>
    <x v="1"/>
    <s v="Low-Balance"/>
    <s v="51,000 - 100,000"/>
  </r>
  <r>
    <x v="897"/>
    <n v="15782390"/>
    <s v="T'ien"/>
    <n v="621"/>
    <x v="0"/>
    <x v="0"/>
    <n v="40"/>
    <n v="6"/>
    <n v="0"/>
    <x v="0"/>
    <n v="1"/>
    <x v="1"/>
    <n v="155155.25"/>
    <n v="0"/>
    <s v="Fair"/>
    <x v="0"/>
    <s v="Low-Balance"/>
    <s v="151,000 - 200,00"/>
  </r>
  <r>
    <x v="898"/>
    <n v="15654700"/>
    <s v="Fallaci"/>
    <n v="523"/>
    <x v="0"/>
    <x v="0"/>
    <n v="40"/>
    <n v="2"/>
    <n v="102967.41"/>
    <x v="0"/>
    <n v="1"/>
    <x v="1"/>
    <n v="128702.1"/>
    <n v="1"/>
    <s v="Fair"/>
    <x v="0"/>
    <s v="Mid-Balance"/>
    <s v="101,000 - 150,000"/>
  </r>
  <r>
    <x v="899"/>
    <n v="15632210"/>
    <s v="Hill"/>
    <n v="657"/>
    <x v="2"/>
    <x v="1"/>
    <n v="25"/>
    <n v="2"/>
    <n v="171770.55"/>
    <x v="0"/>
    <n v="1"/>
    <x v="1"/>
    <n v="22745.5"/>
    <n v="0"/>
    <s v="Fair"/>
    <x v="1"/>
    <s v="High-Balance"/>
    <s v=" 0 - 50,000"/>
  </r>
  <r>
    <x v="900"/>
    <n v="15642041"/>
    <s v="Burns"/>
    <n v="727"/>
    <x v="2"/>
    <x v="1"/>
    <n v="40"/>
    <n v="1"/>
    <n v="93051.64"/>
    <x v="2"/>
    <n v="1"/>
    <x v="1"/>
    <n v="71865.31"/>
    <n v="1"/>
    <s v="Good"/>
    <x v="0"/>
    <s v="Mid-Balance"/>
    <s v="51,000 - 100,000"/>
  </r>
  <r>
    <x v="901"/>
    <n v="15709737"/>
    <s v="Hunter"/>
    <n v="643"/>
    <x v="0"/>
    <x v="1"/>
    <n v="36"/>
    <n v="7"/>
    <n v="161064.64000000001"/>
    <x v="2"/>
    <n v="0"/>
    <x v="0"/>
    <n v="84294.82"/>
    <n v="0"/>
    <s v="Fair"/>
    <x v="1"/>
    <s v="High-Balance"/>
    <s v="51,000 - 100,000"/>
  </r>
  <r>
    <x v="902"/>
    <n v="15792388"/>
    <s v="Li"/>
    <n v="645"/>
    <x v="0"/>
    <x v="0"/>
    <n v="48"/>
    <n v="7"/>
    <n v="90612.34"/>
    <x v="0"/>
    <n v="1"/>
    <x v="0"/>
    <n v="149139.13"/>
    <n v="0"/>
    <s v="Fair"/>
    <x v="0"/>
    <s v="Mid-Balance"/>
    <s v="101,000 - 150,000"/>
  </r>
  <r>
    <x v="903"/>
    <n v="15786014"/>
    <s v="Ku"/>
    <n v="568"/>
    <x v="0"/>
    <x v="1"/>
    <n v="28"/>
    <n v="5"/>
    <n v="145105.64000000001"/>
    <x v="2"/>
    <n v="1"/>
    <x v="1"/>
    <n v="185489.11"/>
    <n v="0"/>
    <s v="Fair"/>
    <x v="1"/>
    <s v="High-Balance"/>
    <s v="151,000 - 200,00"/>
  </r>
  <r>
    <x v="904"/>
    <n v="15794580"/>
    <s v="Ch'en"/>
    <n v="599"/>
    <x v="0"/>
    <x v="1"/>
    <n v="58"/>
    <n v="4"/>
    <n v="0"/>
    <x v="0"/>
    <n v="0"/>
    <x v="1"/>
    <n v="176407.15"/>
    <n v="1"/>
    <s v="Fair"/>
    <x v="0"/>
    <s v="Low-Balance"/>
    <s v="151,000 - 200,00"/>
  </r>
  <r>
    <x v="905"/>
    <n v="15675964"/>
    <s v="Chukwukadibia"/>
    <n v="672"/>
    <x v="0"/>
    <x v="0"/>
    <n v="45"/>
    <n v="9"/>
    <n v="0"/>
    <x v="0"/>
    <n v="1"/>
    <x v="0"/>
    <n v="92027.69"/>
    <n v="1"/>
    <s v="Fair"/>
    <x v="0"/>
    <s v="Low-Balance"/>
    <s v="51,000 - 100,000"/>
  </r>
  <r>
    <x v="906"/>
    <n v="15814275"/>
    <s v="Zikoranachidimma"/>
    <n v="685"/>
    <x v="0"/>
    <x v="1"/>
    <n v="33"/>
    <n v="6"/>
    <n v="174912.72"/>
    <x v="0"/>
    <n v="1"/>
    <x v="0"/>
    <n v="43932.54"/>
    <n v="0"/>
    <s v="Fair"/>
    <x v="1"/>
    <s v="High-Balance"/>
    <s v=" 0 - 50,000"/>
  </r>
  <r>
    <x v="907"/>
    <n v="15724848"/>
    <s v="Oluchukwu"/>
    <n v="516"/>
    <x v="0"/>
    <x v="0"/>
    <n v="46"/>
    <n v="1"/>
    <n v="104947.72"/>
    <x v="0"/>
    <n v="1"/>
    <x v="1"/>
    <n v="115789.25"/>
    <n v="1"/>
    <s v="Poor"/>
    <x v="0"/>
    <s v="Mid-Balance"/>
    <s v="101,000 - 150,000"/>
  </r>
  <r>
    <x v="908"/>
    <n v="15754713"/>
    <s v="Rivera"/>
    <n v="685"/>
    <x v="1"/>
    <x v="1"/>
    <n v="31"/>
    <n v="10"/>
    <n v="135213.71"/>
    <x v="0"/>
    <n v="1"/>
    <x v="0"/>
    <n v="125777.28"/>
    <n v="0"/>
    <s v="Fair"/>
    <x v="1"/>
    <s v="High-Balance"/>
    <s v="101,000 - 150,000"/>
  </r>
  <r>
    <x v="909"/>
    <n v="15693814"/>
    <s v="Niu"/>
    <n v="806"/>
    <x v="1"/>
    <x v="1"/>
    <n v="25"/>
    <n v="7"/>
    <n v="0"/>
    <x v="2"/>
    <n v="1"/>
    <x v="1"/>
    <n v="18461.900000000001"/>
    <n v="0"/>
    <s v="Good"/>
    <x v="1"/>
    <s v="Low-Balance"/>
    <s v=" 0 - 50,000"/>
  </r>
  <r>
    <x v="910"/>
    <n v="15599660"/>
    <s v="Bennett"/>
    <n v="604"/>
    <x v="0"/>
    <x v="1"/>
    <n v="36"/>
    <n v="6"/>
    <n v="116229.85"/>
    <x v="2"/>
    <n v="1"/>
    <x v="0"/>
    <n v="79633.38"/>
    <n v="0"/>
    <s v="Fair"/>
    <x v="1"/>
    <s v="Mid-Balance"/>
    <s v="51,000 - 100,000"/>
  </r>
  <r>
    <x v="911"/>
    <n v="15746490"/>
    <s v="Wollstonecraft"/>
    <n v="648"/>
    <x v="1"/>
    <x v="0"/>
    <n v="53"/>
    <n v="6"/>
    <n v="111201.41"/>
    <x v="0"/>
    <n v="1"/>
    <x v="0"/>
    <n v="121542.29"/>
    <n v="0"/>
    <s v="Fair"/>
    <x v="0"/>
    <s v="Mid-Balance"/>
    <s v="101,000 - 150,000"/>
  </r>
  <r>
    <x v="912"/>
    <n v="15566091"/>
    <s v="Thomsen"/>
    <n v="545"/>
    <x v="1"/>
    <x v="0"/>
    <n v="32"/>
    <n v="4"/>
    <n v="0"/>
    <x v="0"/>
    <n v="1"/>
    <x v="1"/>
    <n v="94739.199999999997"/>
    <n v="0"/>
    <s v="Fair"/>
    <x v="1"/>
    <s v="Low-Balance"/>
    <s v="51,000 - 100,000"/>
  </r>
  <r>
    <x v="913"/>
    <n v="15655961"/>
    <s v="Palermo"/>
    <n v="756"/>
    <x v="2"/>
    <x v="1"/>
    <n v="27"/>
    <n v="1"/>
    <n v="131899"/>
    <x v="0"/>
    <n v="1"/>
    <x v="1"/>
    <n v="93302.29"/>
    <n v="0"/>
    <s v="Good"/>
    <x v="1"/>
    <s v="High-Balance"/>
    <s v="51,000 - 100,000"/>
  </r>
  <r>
    <x v="914"/>
    <n v="15710404"/>
    <s v="Chinwendu"/>
    <n v="569"/>
    <x v="0"/>
    <x v="1"/>
    <n v="35"/>
    <n v="10"/>
    <n v="124525.52"/>
    <x v="0"/>
    <n v="1"/>
    <x v="0"/>
    <n v="193793.78"/>
    <n v="0"/>
    <s v="Fair"/>
    <x v="1"/>
    <s v="Mid-Balance"/>
    <s v="151,000 - 200,00"/>
  </r>
  <r>
    <x v="915"/>
    <n v="15775625"/>
    <s v="McKenzie"/>
    <n v="596"/>
    <x v="0"/>
    <x v="1"/>
    <n v="47"/>
    <n v="6"/>
    <n v="0"/>
    <x v="0"/>
    <n v="1"/>
    <x v="1"/>
    <n v="74835.649999999994"/>
    <n v="0"/>
    <s v="Fair"/>
    <x v="0"/>
    <s v="Low-Balance"/>
    <s v="51,000 - 100,000"/>
  </r>
  <r>
    <x v="916"/>
    <n v="15792328"/>
    <s v="James"/>
    <n v="475"/>
    <x v="0"/>
    <x v="1"/>
    <n v="39"/>
    <n v="6"/>
    <n v="0"/>
    <x v="0"/>
    <n v="1"/>
    <x v="0"/>
    <n v="56999.9"/>
    <n v="1"/>
    <s v="Poor"/>
    <x v="1"/>
    <s v="Low-Balance"/>
    <s v="51,000 - 100,000"/>
  </r>
  <r>
    <x v="917"/>
    <n v="15719856"/>
    <s v="Lamb"/>
    <n v="646"/>
    <x v="0"/>
    <x v="0"/>
    <n v="45"/>
    <n v="3"/>
    <n v="47134.75"/>
    <x v="0"/>
    <n v="1"/>
    <x v="0"/>
    <n v="57236.44"/>
    <n v="0"/>
    <s v="Fair"/>
    <x v="0"/>
    <s v="Low-Balance"/>
    <s v="51,000 - 100,000"/>
  </r>
  <r>
    <x v="918"/>
    <n v="15593773"/>
    <s v="Olejuru"/>
    <n v="784"/>
    <x v="1"/>
    <x v="1"/>
    <n v="35"/>
    <n v="3"/>
    <n v="0"/>
    <x v="2"/>
    <n v="0"/>
    <x v="1"/>
    <n v="81483.64"/>
    <n v="0"/>
    <s v="Good"/>
    <x v="1"/>
    <s v="Low-Balance"/>
    <s v="51,000 - 100,000"/>
  </r>
  <r>
    <x v="919"/>
    <n v="15733114"/>
    <s v="Hay"/>
    <n v="552"/>
    <x v="1"/>
    <x v="1"/>
    <n v="45"/>
    <n v="9"/>
    <n v="0"/>
    <x v="2"/>
    <n v="1"/>
    <x v="1"/>
    <n v="26752.560000000001"/>
    <n v="0"/>
    <s v="Fair"/>
    <x v="0"/>
    <s v="Low-Balance"/>
    <s v=" 0 - 50,000"/>
  </r>
  <r>
    <x v="920"/>
    <n v="15797748"/>
    <s v="Lu"/>
    <n v="729"/>
    <x v="0"/>
    <x v="1"/>
    <n v="44"/>
    <n v="5"/>
    <n v="0"/>
    <x v="2"/>
    <n v="0"/>
    <x v="0"/>
    <n v="9200.5400000000009"/>
    <n v="0"/>
    <s v="Good"/>
    <x v="0"/>
    <s v="Low-Balance"/>
    <s v=" 0 - 50,000"/>
  </r>
  <r>
    <x v="921"/>
    <n v="15743411"/>
    <s v="Chiawuotu"/>
    <n v="609"/>
    <x v="1"/>
    <x v="1"/>
    <n v="61"/>
    <n v="1"/>
    <n v="0"/>
    <x v="0"/>
    <n v="1"/>
    <x v="1"/>
    <n v="22447.85"/>
    <n v="1"/>
    <s v="Fair"/>
    <x v="2"/>
    <s v="Low-Balance"/>
    <s v=" 0 - 50,000"/>
  </r>
  <r>
    <x v="922"/>
    <n v="15753337"/>
    <s v="Yeates"/>
    <n v="555"/>
    <x v="0"/>
    <x v="1"/>
    <n v="51"/>
    <n v="5"/>
    <n v="0"/>
    <x v="1"/>
    <n v="1"/>
    <x v="1"/>
    <n v="189122.89"/>
    <n v="1"/>
    <s v="Fair"/>
    <x v="0"/>
    <s v="Low-Balance"/>
    <s v="151,000 - 200,00"/>
  </r>
  <r>
    <x v="923"/>
    <n v="15601026"/>
    <s v="Gallagher"/>
    <n v="572"/>
    <x v="2"/>
    <x v="0"/>
    <n v="19"/>
    <n v="1"/>
    <n v="138657.07999999999"/>
    <x v="0"/>
    <n v="1"/>
    <x v="0"/>
    <n v="16161.82"/>
    <n v="0"/>
    <s v="Fair"/>
    <x v="1"/>
    <s v="High-Balance"/>
    <s v=" 0 - 50,000"/>
  </r>
  <r>
    <x v="924"/>
    <n v="15658485"/>
    <s v="Heath"/>
    <n v="785"/>
    <x v="0"/>
    <x v="0"/>
    <n v="34"/>
    <n v="9"/>
    <n v="70302.48"/>
    <x v="0"/>
    <n v="1"/>
    <x v="0"/>
    <n v="68600.36"/>
    <n v="0"/>
    <s v="Good"/>
    <x v="1"/>
    <s v="Low-Balance"/>
    <s v="51,000 - 100,000"/>
  </r>
  <r>
    <x v="925"/>
    <n v="15636731"/>
    <s v="Ts'ai"/>
    <n v="714"/>
    <x v="2"/>
    <x v="0"/>
    <n v="36"/>
    <n v="1"/>
    <n v="101609.01"/>
    <x v="2"/>
    <n v="1"/>
    <x v="0"/>
    <n v="447.73"/>
    <n v="0"/>
    <s v="Fair"/>
    <x v="1"/>
    <s v="Mid-Balance"/>
    <s v=" 0 - 50,000"/>
  </r>
  <r>
    <x v="926"/>
    <n v="15628303"/>
    <s v="Thurgood"/>
    <n v="738"/>
    <x v="1"/>
    <x v="1"/>
    <n v="35"/>
    <n v="3"/>
    <n v="0"/>
    <x v="0"/>
    <n v="1"/>
    <x v="0"/>
    <n v="15650.73"/>
    <n v="0"/>
    <s v="Good"/>
    <x v="1"/>
    <s v="Low-Balance"/>
    <s v=" 0 - 50,000"/>
  </r>
  <r>
    <x v="927"/>
    <n v="15633461"/>
    <s v="Pai"/>
    <n v="639"/>
    <x v="2"/>
    <x v="1"/>
    <n v="38"/>
    <n v="5"/>
    <n v="130170.82"/>
    <x v="0"/>
    <n v="1"/>
    <x v="0"/>
    <n v="149599.62"/>
    <n v="0"/>
    <s v="Fair"/>
    <x v="1"/>
    <s v="High-Balance"/>
    <s v="101,000 - 150,000"/>
  </r>
  <r>
    <x v="928"/>
    <n v="15677135"/>
    <s v="Lorenzo"/>
    <n v="520"/>
    <x v="2"/>
    <x v="1"/>
    <n v="61"/>
    <n v="8"/>
    <n v="133802.29"/>
    <x v="2"/>
    <n v="1"/>
    <x v="0"/>
    <n v="90304.01"/>
    <n v="0"/>
    <s v="Poor"/>
    <x v="2"/>
    <s v="High-Balance"/>
    <s v="51,000 - 100,000"/>
  </r>
  <r>
    <x v="929"/>
    <n v="15590876"/>
    <s v="Knupp"/>
    <n v="764"/>
    <x v="0"/>
    <x v="0"/>
    <n v="24"/>
    <n v="7"/>
    <n v="106234.02"/>
    <x v="0"/>
    <n v="0"/>
    <x v="1"/>
    <n v="115676.38"/>
    <n v="0"/>
    <s v="Good"/>
    <x v="1"/>
    <s v="Mid-Balance"/>
    <s v="101,000 - 150,000"/>
  </r>
  <r>
    <x v="930"/>
    <n v="15790782"/>
    <s v="Baryshnikov"/>
    <n v="661"/>
    <x v="1"/>
    <x v="1"/>
    <n v="39"/>
    <n v="6"/>
    <n v="132628.98000000001"/>
    <x v="0"/>
    <n v="0"/>
    <x v="1"/>
    <n v="38812.67"/>
    <n v="0"/>
    <s v="Fair"/>
    <x v="1"/>
    <s v="High-Balance"/>
    <s v=" 0 - 50,000"/>
  </r>
  <r>
    <x v="931"/>
    <n v="15700476"/>
    <s v="Azubuike"/>
    <n v="564"/>
    <x v="2"/>
    <x v="1"/>
    <n v="41"/>
    <n v="9"/>
    <n v="103522.75"/>
    <x v="2"/>
    <n v="1"/>
    <x v="0"/>
    <n v="34338.21"/>
    <n v="0"/>
    <s v="Fair"/>
    <x v="0"/>
    <s v="Mid-Balance"/>
    <s v=" 0 - 50,000"/>
  </r>
  <r>
    <x v="932"/>
    <n v="15634141"/>
    <s v="Shephard"/>
    <n v="708"/>
    <x v="2"/>
    <x v="0"/>
    <n v="42"/>
    <n v="8"/>
    <n v="192390.52"/>
    <x v="2"/>
    <n v="1"/>
    <x v="1"/>
    <n v="823.36"/>
    <n v="0"/>
    <s v="Fair"/>
    <x v="0"/>
    <s v="High-Balance"/>
    <s v=" 0 - 50,000"/>
  </r>
  <r>
    <x v="933"/>
    <n v="15737795"/>
    <s v="Scott"/>
    <n v="512"/>
    <x v="1"/>
    <x v="1"/>
    <n v="36"/>
    <n v="1"/>
    <n v="0"/>
    <x v="0"/>
    <n v="0"/>
    <x v="0"/>
    <n v="135482.26"/>
    <n v="1"/>
    <s v="Poor"/>
    <x v="1"/>
    <s v="Low-Balance"/>
    <s v="101,000 - 150,000"/>
  </r>
  <r>
    <x v="934"/>
    <n v="15790299"/>
    <s v="Williamson"/>
    <n v="592"/>
    <x v="1"/>
    <x v="1"/>
    <n v="37"/>
    <n v="9"/>
    <n v="0"/>
    <x v="1"/>
    <n v="1"/>
    <x v="0"/>
    <n v="10656.89"/>
    <n v="0"/>
    <s v="Fair"/>
    <x v="1"/>
    <s v="Low-Balance"/>
    <s v=" 0 - 50,000"/>
  </r>
  <r>
    <x v="935"/>
    <n v="15675316"/>
    <s v="Avdeeva"/>
    <n v="619"/>
    <x v="0"/>
    <x v="0"/>
    <n v="38"/>
    <n v="3"/>
    <n v="0"/>
    <x v="2"/>
    <n v="0"/>
    <x v="0"/>
    <n v="116467.35"/>
    <n v="0"/>
    <s v="Fair"/>
    <x v="1"/>
    <s v="Low-Balance"/>
    <s v="101,000 - 150,000"/>
  </r>
  <r>
    <x v="936"/>
    <n v="15613630"/>
    <s v="Tang"/>
    <n v="775"/>
    <x v="0"/>
    <x v="1"/>
    <n v="52"/>
    <n v="8"/>
    <n v="109922.61"/>
    <x v="0"/>
    <n v="1"/>
    <x v="0"/>
    <n v="96823.32"/>
    <n v="1"/>
    <s v="Good"/>
    <x v="0"/>
    <s v="Mid-Balance"/>
    <s v="51,000 - 100,000"/>
  </r>
  <r>
    <x v="937"/>
    <n v="15662100"/>
    <s v="Hsu"/>
    <n v="850"/>
    <x v="2"/>
    <x v="0"/>
    <n v="44"/>
    <n v="5"/>
    <n v="128605.32"/>
    <x v="0"/>
    <n v="0"/>
    <x v="0"/>
    <n v="171096.2"/>
    <n v="0"/>
    <s v="Good"/>
    <x v="0"/>
    <s v="High-Balance"/>
    <s v="151,000 - 200,00"/>
  </r>
  <r>
    <x v="938"/>
    <n v="15668032"/>
    <s v="Buchanan"/>
    <n v="577"/>
    <x v="0"/>
    <x v="0"/>
    <n v="37"/>
    <n v="4"/>
    <n v="0"/>
    <x v="0"/>
    <n v="1"/>
    <x v="0"/>
    <n v="79881.39"/>
    <n v="0"/>
    <s v="Fair"/>
    <x v="1"/>
    <s v="Low-Balance"/>
    <s v="51,000 - 100,000"/>
  </r>
  <r>
    <x v="939"/>
    <n v="15599289"/>
    <s v="Yeh"/>
    <n v="724"/>
    <x v="0"/>
    <x v="0"/>
    <n v="37"/>
    <n v="10"/>
    <n v="68598.559999999998"/>
    <x v="0"/>
    <n v="1"/>
    <x v="1"/>
    <n v="157862.82"/>
    <n v="0"/>
    <s v="Good"/>
    <x v="1"/>
    <s v="Low-Balance"/>
    <s v="151,000 - 200,00"/>
  </r>
  <r>
    <x v="940"/>
    <n v="15754084"/>
    <s v="Palazzi"/>
    <n v="710"/>
    <x v="1"/>
    <x v="1"/>
    <n v="35"/>
    <n v="1"/>
    <n v="106518.52"/>
    <x v="0"/>
    <n v="1"/>
    <x v="0"/>
    <n v="127951.81"/>
    <n v="0"/>
    <s v="Fair"/>
    <x v="1"/>
    <s v="Mid-Balance"/>
    <s v="101,000 - 150,000"/>
  </r>
  <r>
    <x v="941"/>
    <n v="15676521"/>
    <s v="Xmissing"/>
    <n v="696"/>
    <x v="0"/>
    <x v="0"/>
    <n v="31"/>
    <n v="8"/>
    <n v="0"/>
    <x v="2"/>
    <n v="0"/>
    <x v="1"/>
    <n v="191074.11"/>
    <n v="0"/>
    <s v="Fair"/>
    <x v="1"/>
    <s v="Low-Balance"/>
    <s v="151,000 - 200,00"/>
  </r>
  <r>
    <x v="942"/>
    <n v="15804586"/>
    <s v="Lin"/>
    <n v="376"/>
    <x v="0"/>
    <x v="0"/>
    <n v="46"/>
    <n v="6"/>
    <n v="0"/>
    <x v="0"/>
    <n v="1"/>
    <x v="1"/>
    <n v="157333.69"/>
    <n v="1"/>
    <s v="Poor"/>
    <x v="0"/>
    <s v="Low-Balance"/>
    <s v="151,000 - 200,00"/>
  </r>
  <r>
    <x v="943"/>
    <n v="15781465"/>
    <s v="Schofield"/>
    <n v="675"/>
    <x v="2"/>
    <x v="0"/>
    <n v="29"/>
    <n v="8"/>
    <n v="121326.42"/>
    <x v="0"/>
    <n v="1"/>
    <x v="1"/>
    <n v="133457.51999999999"/>
    <n v="0"/>
    <s v="Fair"/>
    <x v="1"/>
    <s v="Mid-Balance"/>
    <s v="101,000 - 150,000"/>
  </r>
  <r>
    <x v="944"/>
    <n v="15729362"/>
    <s v="Lombardi"/>
    <n v="745"/>
    <x v="0"/>
    <x v="1"/>
    <n v="36"/>
    <n v="8"/>
    <n v="67226.37"/>
    <x v="0"/>
    <n v="1"/>
    <x v="1"/>
    <n v="130789.6"/>
    <n v="0"/>
    <s v="Good"/>
    <x v="1"/>
    <s v="Low-Balance"/>
    <s v="101,000 - 150,000"/>
  </r>
  <r>
    <x v="945"/>
    <n v="15709295"/>
    <s v="Wall"/>
    <n v="697"/>
    <x v="1"/>
    <x v="0"/>
    <n v="25"/>
    <n v="5"/>
    <n v="82931.850000000006"/>
    <x v="2"/>
    <n v="1"/>
    <x v="0"/>
    <n v="128373.88"/>
    <n v="0"/>
    <s v="Fair"/>
    <x v="1"/>
    <s v="Mid-Balance"/>
    <s v="101,000 - 150,000"/>
  </r>
  <r>
    <x v="946"/>
    <n v="15745324"/>
    <s v="Milani"/>
    <n v="599"/>
    <x v="1"/>
    <x v="0"/>
    <n v="39"/>
    <n v="4"/>
    <n v="0"/>
    <x v="0"/>
    <n v="1"/>
    <x v="1"/>
    <n v="194273.2"/>
    <n v="1"/>
    <s v="Fair"/>
    <x v="1"/>
    <s v="Low-Balance"/>
    <s v="151,000 - 200,00"/>
  </r>
  <r>
    <x v="947"/>
    <n v="15741336"/>
    <s v="Ejimofor"/>
    <n v="715"/>
    <x v="0"/>
    <x v="0"/>
    <n v="38"/>
    <n v="5"/>
    <n v="118590.41"/>
    <x v="0"/>
    <n v="1"/>
    <x v="0"/>
    <n v="5684.17"/>
    <n v="1"/>
    <s v="Fair"/>
    <x v="1"/>
    <s v="Mid-Balance"/>
    <s v=" 0 - 50,000"/>
  </r>
  <r>
    <x v="948"/>
    <n v="15783659"/>
    <s v="Blackburn"/>
    <n v="659"/>
    <x v="0"/>
    <x v="1"/>
    <n v="67"/>
    <n v="4"/>
    <n v="145981.87"/>
    <x v="0"/>
    <n v="1"/>
    <x v="0"/>
    <n v="131043.2"/>
    <n v="0"/>
    <s v="Fair"/>
    <x v="2"/>
    <s v="High-Balance"/>
    <s v="101,000 - 150,000"/>
  </r>
  <r>
    <x v="949"/>
    <n v="15620981"/>
    <s v="Wickham"/>
    <n v="684"/>
    <x v="0"/>
    <x v="0"/>
    <n v="48"/>
    <n v="3"/>
    <n v="73309.38"/>
    <x v="0"/>
    <n v="0"/>
    <x v="1"/>
    <n v="21228.34"/>
    <n v="1"/>
    <s v="Fair"/>
    <x v="0"/>
    <s v="Low-Balance"/>
    <s v=" 0 - 50,000"/>
  </r>
  <r>
    <x v="950"/>
    <n v="15630328"/>
    <s v="Bird"/>
    <n v="635"/>
    <x v="0"/>
    <x v="0"/>
    <n v="48"/>
    <n v="8"/>
    <n v="130796.33"/>
    <x v="2"/>
    <n v="1"/>
    <x v="0"/>
    <n v="43250.3"/>
    <n v="0"/>
    <s v="Fair"/>
    <x v="0"/>
    <s v="High-Balance"/>
    <s v=" 0 - 50,000"/>
  </r>
  <r>
    <x v="951"/>
    <n v="15785899"/>
    <s v="Ch'en"/>
    <n v="789"/>
    <x v="2"/>
    <x v="1"/>
    <n v="33"/>
    <n v="8"/>
    <n v="151607.56"/>
    <x v="0"/>
    <n v="1"/>
    <x v="1"/>
    <n v="4389.3999999999996"/>
    <n v="0"/>
    <s v="Good"/>
    <x v="1"/>
    <s v="High-Balance"/>
    <s v=" 0 - 50,000"/>
  </r>
  <r>
    <x v="952"/>
    <n v="15606149"/>
    <s v="Wood"/>
    <n v="571"/>
    <x v="2"/>
    <x v="0"/>
    <n v="66"/>
    <n v="9"/>
    <n v="111577.01"/>
    <x v="0"/>
    <n v="0"/>
    <x v="0"/>
    <n v="189271.9"/>
    <n v="0"/>
    <s v="Fair"/>
    <x v="2"/>
    <s v="Mid-Balance"/>
    <s v="151,000 - 200,00"/>
  </r>
  <r>
    <x v="953"/>
    <n v="15671139"/>
    <s v="Brizendine"/>
    <n v="694"/>
    <x v="1"/>
    <x v="1"/>
    <n v="39"/>
    <n v="0"/>
    <n v="107042.74"/>
    <x v="0"/>
    <n v="1"/>
    <x v="0"/>
    <n v="102284.2"/>
    <n v="0"/>
    <s v="Fair"/>
    <x v="1"/>
    <s v="Mid-Balance"/>
    <s v="101,000 - 150,000"/>
  </r>
  <r>
    <x v="954"/>
    <n v="15660429"/>
    <s v="Ch'in"/>
    <n v="665"/>
    <x v="1"/>
    <x v="0"/>
    <n v="42"/>
    <n v="2"/>
    <n v="156371.60999999999"/>
    <x v="2"/>
    <n v="0"/>
    <x v="0"/>
    <n v="156774.94"/>
    <n v="1"/>
    <s v="Fair"/>
    <x v="0"/>
    <s v="High-Balance"/>
    <s v="151,000 - 200,00"/>
  </r>
  <r>
    <x v="955"/>
    <n v="15571002"/>
    <s v="Yusupov"/>
    <n v="706"/>
    <x v="0"/>
    <x v="0"/>
    <n v="44"/>
    <n v="4"/>
    <n v="129605.99"/>
    <x v="0"/>
    <n v="0"/>
    <x v="1"/>
    <n v="69865.490000000005"/>
    <n v="0"/>
    <s v="Fair"/>
    <x v="0"/>
    <s v="High-Balance"/>
    <s v="51,000 - 100,000"/>
  </r>
  <r>
    <x v="956"/>
    <n v="15631681"/>
    <s v="Jibunoh"/>
    <n v="807"/>
    <x v="1"/>
    <x v="0"/>
    <n v="43"/>
    <n v="0"/>
    <n v="0"/>
    <x v="2"/>
    <n v="0"/>
    <x v="0"/>
    <n v="85523.24"/>
    <n v="0"/>
    <s v="Good"/>
    <x v="0"/>
    <s v="Low-Balance"/>
    <s v="51,000 - 100,000"/>
  </r>
  <r>
    <x v="957"/>
    <n v="15731522"/>
    <s v="Ts'ui"/>
    <n v="771"/>
    <x v="1"/>
    <x v="0"/>
    <n v="67"/>
    <n v="8"/>
    <n v="0"/>
    <x v="2"/>
    <n v="1"/>
    <x v="0"/>
    <n v="51219.8"/>
    <n v="0"/>
    <s v="Good"/>
    <x v="2"/>
    <s v="Low-Balance"/>
    <s v="51,000 - 100,000"/>
  </r>
  <r>
    <x v="958"/>
    <n v="15619529"/>
    <s v="Ndukaku"/>
    <n v="531"/>
    <x v="1"/>
    <x v="1"/>
    <n v="27"/>
    <n v="8"/>
    <n v="132576.25"/>
    <x v="0"/>
    <n v="0"/>
    <x v="1"/>
    <n v="7222.92"/>
    <n v="0"/>
    <s v="Fair"/>
    <x v="1"/>
    <s v="High-Balance"/>
    <s v=" 0 - 50,000"/>
  </r>
  <r>
    <x v="959"/>
    <n v="15628034"/>
    <s v="Wilder"/>
    <n v="629"/>
    <x v="0"/>
    <x v="0"/>
    <n v="37"/>
    <n v="6"/>
    <n v="129101.3"/>
    <x v="0"/>
    <n v="1"/>
    <x v="0"/>
    <n v="23971.33"/>
    <n v="0"/>
    <s v="Fair"/>
    <x v="1"/>
    <s v="High-Balance"/>
    <s v=" 0 - 50,000"/>
  </r>
  <r>
    <x v="960"/>
    <n v="15686164"/>
    <s v="Maclean"/>
    <n v="850"/>
    <x v="2"/>
    <x v="0"/>
    <n v="31"/>
    <n v="1"/>
    <n v="108822.39999999999"/>
    <x v="0"/>
    <n v="1"/>
    <x v="0"/>
    <n v="132173.31"/>
    <n v="0"/>
    <s v="Good"/>
    <x v="1"/>
    <s v="Mid-Balance"/>
    <s v="101,000 - 150,000"/>
  </r>
  <r>
    <x v="961"/>
    <n v="15582797"/>
    <s v="Ch'iu"/>
    <n v="685"/>
    <x v="1"/>
    <x v="1"/>
    <n v="35"/>
    <n v="4"/>
    <n v="137948.51"/>
    <x v="0"/>
    <n v="1"/>
    <x v="1"/>
    <n v="113639.64"/>
    <n v="0"/>
    <s v="Fair"/>
    <x v="1"/>
    <s v="High-Balance"/>
    <s v="101,000 - 150,000"/>
  </r>
  <r>
    <x v="962"/>
    <n v="15753831"/>
    <s v="Cox"/>
    <n v="642"/>
    <x v="1"/>
    <x v="1"/>
    <n v="32"/>
    <n v="7"/>
    <n v="100433.8"/>
    <x v="0"/>
    <n v="1"/>
    <x v="0"/>
    <n v="39768.589999999997"/>
    <n v="0"/>
    <s v="Fair"/>
    <x v="1"/>
    <s v="Mid-Balance"/>
    <s v=" 0 - 50,000"/>
  </r>
  <r>
    <x v="963"/>
    <n v="15731815"/>
    <s v="Nepean"/>
    <n v="529"/>
    <x v="1"/>
    <x v="1"/>
    <n v="63"/>
    <n v="4"/>
    <n v="96134.11"/>
    <x v="1"/>
    <n v="1"/>
    <x v="1"/>
    <n v="108732.96"/>
    <n v="1"/>
    <s v="Fair"/>
    <x v="2"/>
    <s v="Mid-Balance"/>
    <s v="101,000 - 150,000"/>
  </r>
  <r>
    <x v="964"/>
    <n v="15580956"/>
    <s v="McNess"/>
    <n v="683"/>
    <x v="2"/>
    <x v="0"/>
    <n v="43"/>
    <n v="4"/>
    <n v="115888.04"/>
    <x v="0"/>
    <n v="1"/>
    <x v="0"/>
    <n v="117349.19"/>
    <n v="1"/>
    <s v="Fair"/>
    <x v="0"/>
    <s v="Mid-Balance"/>
    <s v="101,000 - 150,000"/>
  </r>
  <r>
    <x v="965"/>
    <n v="15602084"/>
    <s v="Coles"/>
    <n v="663"/>
    <x v="0"/>
    <x v="0"/>
    <n v="42"/>
    <n v="5"/>
    <n v="124626.07"/>
    <x v="0"/>
    <n v="1"/>
    <x v="0"/>
    <n v="78004.5"/>
    <n v="0"/>
    <s v="Fair"/>
    <x v="0"/>
    <s v="Mid-Balance"/>
    <s v="51,000 - 100,000"/>
  </r>
  <r>
    <x v="966"/>
    <n v="15589805"/>
    <s v="Benson"/>
    <n v="563"/>
    <x v="0"/>
    <x v="0"/>
    <n v="34"/>
    <n v="6"/>
    <n v="139810.34"/>
    <x v="0"/>
    <n v="1"/>
    <x v="0"/>
    <n v="152417.79"/>
    <n v="0"/>
    <s v="Fair"/>
    <x v="1"/>
    <s v="High-Balance"/>
    <s v="151,000 - 200,00"/>
  </r>
  <r>
    <x v="967"/>
    <n v="15720893"/>
    <s v="Gilbert"/>
    <n v="637"/>
    <x v="1"/>
    <x v="0"/>
    <n v="34"/>
    <n v="9"/>
    <n v="0"/>
    <x v="2"/>
    <n v="0"/>
    <x v="1"/>
    <n v="26057.08"/>
    <n v="0"/>
    <s v="Fair"/>
    <x v="1"/>
    <s v="Low-Balance"/>
    <s v=" 0 - 50,000"/>
  </r>
  <r>
    <x v="968"/>
    <n v="15641009"/>
    <s v="Wilhelm"/>
    <n v="544"/>
    <x v="0"/>
    <x v="1"/>
    <n v="37"/>
    <n v="3"/>
    <n v="84496.71"/>
    <x v="0"/>
    <n v="0"/>
    <x v="1"/>
    <n v="79972.09"/>
    <n v="0"/>
    <s v="Fair"/>
    <x v="1"/>
    <s v="Mid-Balance"/>
    <s v="51,000 - 100,000"/>
  </r>
  <r>
    <x v="969"/>
    <n v="15605926"/>
    <s v="Sinclair"/>
    <n v="649"/>
    <x v="2"/>
    <x v="1"/>
    <n v="70"/>
    <n v="9"/>
    <n v="116854.71"/>
    <x v="2"/>
    <n v="0"/>
    <x v="0"/>
    <n v="107125.79"/>
    <n v="0"/>
    <s v="Fair"/>
    <x v="2"/>
    <s v="Mid-Balance"/>
    <s v="101,000 - 150,000"/>
  </r>
  <r>
    <x v="970"/>
    <n v="15805955"/>
    <s v="Xmissing"/>
    <n v="638"/>
    <x v="0"/>
    <x v="0"/>
    <n v="48"/>
    <n v="10"/>
    <n v="138333.03"/>
    <x v="0"/>
    <n v="1"/>
    <x v="0"/>
    <n v="47679.14"/>
    <n v="0"/>
    <s v="Fair"/>
    <x v="0"/>
    <s v="High-Balance"/>
    <s v=" 0 - 50,000"/>
  </r>
  <r>
    <x v="971"/>
    <n v="15801488"/>
    <s v="Buckner"/>
    <n v="723"/>
    <x v="0"/>
    <x v="1"/>
    <n v="25"/>
    <n v="3"/>
    <n v="0"/>
    <x v="2"/>
    <n v="1"/>
    <x v="0"/>
    <n v="134509.47"/>
    <n v="0"/>
    <s v="Good"/>
    <x v="1"/>
    <s v="Low-Balance"/>
    <s v="101,000 - 150,000"/>
  </r>
  <r>
    <x v="972"/>
    <n v="15605918"/>
    <s v="Padovesi"/>
    <n v="635"/>
    <x v="2"/>
    <x v="1"/>
    <n v="43"/>
    <n v="5"/>
    <n v="78992.75"/>
    <x v="2"/>
    <n v="0"/>
    <x v="1"/>
    <n v="153265.31"/>
    <n v="0"/>
    <s v="Fair"/>
    <x v="0"/>
    <s v="Mid-Balance"/>
    <s v="151,000 - 200,00"/>
  </r>
  <r>
    <x v="973"/>
    <n v="15779711"/>
    <s v="Gray"/>
    <n v="750"/>
    <x v="1"/>
    <x v="0"/>
    <n v="38"/>
    <n v="7"/>
    <n v="97257.41"/>
    <x v="2"/>
    <n v="0"/>
    <x v="0"/>
    <n v="179883.04"/>
    <n v="0"/>
    <s v="Good"/>
    <x v="1"/>
    <s v="Mid-Balance"/>
    <s v="151,000 - 200,00"/>
  </r>
  <r>
    <x v="974"/>
    <n v="15705620"/>
    <s v="Lu"/>
    <n v="730"/>
    <x v="0"/>
    <x v="1"/>
    <n v="34"/>
    <n v="5"/>
    <n v="122453.37"/>
    <x v="2"/>
    <n v="1"/>
    <x v="1"/>
    <n v="138882.98000000001"/>
    <n v="0"/>
    <s v="Good"/>
    <x v="1"/>
    <s v="Mid-Balance"/>
    <s v="101,000 - 150,000"/>
  </r>
  <r>
    <x v="975"/>
    <n v="15685357"/>
    <s v="Wright"/>
    <n v="750"/>
    <x v="1"/>
    <x v="0"/>
    <n v="36"/>
    <n v="8"/>
    <n v="112940.07"/>
    <x v="0"/>
    <n v="0"/>
    <x v="0"/>
    <n v="9855.81"/>
    <n v="0"/>
    <s v="Good"/>
    <x v="1"/>
    <s v="Mid-Balance"/>
    <s v=" 0 - 50,000"/>
  </r>
  <r>
    <x v="976"/>
    <n v="15570060"/>
    <s v="Palerma"/>
    <n v="663"/>
    <x v="0"/>
    <x v="0"/>
    <n v="43"/>
    <n v="8"/>
    <n v="132558.26"/>
    <x v="0"/>
    <n v="1"/>
    <x v="1"/>
    <n v="67046.83"/>
    <n v="1"/>
    <s v="Fair"/>
    <x v="0"/>
    <s v="High-Balance"/>
    <s v="51,000 - 100,000"/>
  </r>
  <r>
    <x v="977"/>
    <n v="15582616"/>
    <s v="Xmissing"/>
    <n v="520"/>
    <x v="0"/>
    <x v="0"/>
    <n v="38"/>
    <n v="4"/>
    <n v="0"/>
    <x v="2"/>
    <n v="1"/>
    <x v="1"/>
    <n v="56388.63"/>
    <n v="0"/>
    <s v="Poor"/>
    <x v="1"/>
    <s v="Low-Balance"/>
    <s v="51,000 - 100,000"/>
  </r>
  <r>
    <x v="978"/>
    <n v="15799515"/>
    <s v="Wei"/>
    <n v="652"/>
    <x v="0"/>
    <x v="0"/>
    <n v="48"/>
    <n v="8"/>
    <n v="133297.24"/>
    <x v="0"/>
    <n v="1"/>
    <x v="1"/>
    <n v="77764.37"/>
    <n v="0"/>
    <s v="Fair"/>
    <x v="0"/>
    <s v="High-Balance"/>
    <s v="51,000 - 100,000"/>
  </r>
  <r>
    <x v="979"/>
    <n v="15642937"/>
    <s v="Padovesi"/>
    <n v="550"/>
    <x v="0"/>
    <x v="0"/>
    <n v="46"/>
    <n v="7"/>
    <n v="0"/>
    <x v="2"/>
    <n v="1"/>
    <x v="1"/>
    <n v="130590.35"/>
    <n v="0"/>
    <s v="Fair"/>
    <x v="0"/>
    <s v="Low-Balance"/>
    <s v="101,000 - 150,000"/>
  </r>
  <r>
    <x v="980"/>
    <n v="15624729"/>
    <s v="Tsao"/>
    <n v="594"/>
    <x v="0"/>
    <x v="1"/>
    <n v="27"/>
    <n v="0"/>
    <n v="197041.8"/>
    <x v="0"/>
    <n v="0"/>
    <x v="1"/>
    <n v="151912.49"/>
    <n v="0"/>
    <s v="Fair"/>
    <x v="1"/>
    <s v="High-Balance"/>
    <s v="151,000 - 200,00"/>
  </r>
  <r>
    <x v="981"/>
    <n v="15566156"/>
    <s v="Franklin"/>
    <n v="749"/>
    <x v="2"/>
    <x v="0"/>
    <n v="44"/>
    <n v="0"/>
    <n v="71497.789999999994"/>
    <x v="2"/>
    <n v="0"/>
    <x v="1"/>
    <n v="151083.79999999999"/>
    <n v="0"/>
    <s v="Good"/>
    <x v="0"/>
    <s v="Low-Balance"/>
    <s v="151,000 - 200,00"/>
  </r>
  <r>
    <x v="982"/>
    <n v="15792360"/>
    <s v="Clark"/>
    <n v="668"/>
    <x v="0"/>
    <x v="1"/>
    <n v="32"/>
    <n v="7"/>
    <n v="0"/>
    <x v="2"/>
    <n v="1"/>
    <x v="0"/>
    <n v="777.37"/>
    <n v="0"/>
    <s v="Fair"/>
    <x v="1"/>
    <s v="Low-Balance"/>
    <s v=" 0 - 50,000"/>
  </r>
  <r>
    <x v="983"/>
    <n v="15807008"/>
    <s v="McGregor"/>
    <n v="614"/>
    <x v="2"/>
    <x v="0"/>
    <n v="35"/>
    <n v="6"/>
    <n v="128100.28"/>
    <x v="0"/>
    <n v="0"/>
    <x v="1"/>
    <n v="69454.240000000005"/>
    <n v="1"/>
    <s v="Fair"/>
    <x v="1"/>
    <s v="High-Balance"/>
    <s v="51,000 - 100,000"/>
  </r>
  <r>
    <x v="984"/>
    <n v="15704770"/>
    <s v="Pan"/>
    <n v="773"/>
    <x v="0"/>
    <x v="1"/>
    <n v="25"/>
    <n v="1"/>
    <n v="124532.78"/>
    <x v="2"/>
    <n v="0"/>
    <x v="0"/>
    <n v="11723.57"/>
    <n v="0"/>
    <s v="Good"/>
    <x v="1"/>
    <s v="Mid-Balance"/>
    <s v=" 0 - 50,000"/>
  </r>
  <r>
    <x v="985"/>
    <n v="15756475"/>
    <s v="Kenniff"/>
    <n v="551"/>
    <x v="2"/>
    <x v="1"/>
    <n v="31"/>
    <n v="9"/>
    <n v="82293.820000000007"/>
    <x v="2"/>
    <n v="1"/>
    <x v="0"/>
    <n v="91565.25"/>
    <n v="0"/>
    <s v="Fair"/>
    <x v="1"/>
    <s v="Mid-Balance"/>
    <s v="51,000 - 100,000"/>
  </r>
  <r>
    <x v="986"/>
    <n v="15655339"/>
    <s v="Spencer"/>
    <n v="566"/>
    <x v="0"/>
    <x v="1"/>
    <n v="36"/>
    <n v="1"/>
    <n v="142120.91"/>
    <x v="0"/>
    <n v="1"/>
    <x v="1"/>
    <n v="79616.37"/>
    <n v="0"/>
    <s v="Fair"/>
    <x v="1"/>
    <s v="High-Balance"/>
    <s v="51,000 - 100,000"/>
  </r>
  <r>
    <x v="987"/>
    <n v="15613749"/>
    <s v="Lees"/>
    <n v="569"/>
    <x v="1"/>
    <x v="1"/>
    <n v="34"/>
    <n v="0"/>
    <n v="151839.26"/>
    <x v="0"/>
    <n v="1"/>
    <x v="1"/>
    <n v="102299.81"/>
    <n v="1"/>
    <s v="Fair"/>
    <x v="1"/>
    <s v="High-Balance"/>
    <s v="101,000 - 150,000"/>
  </r>
  <r>
    <x v="988"/>
    <n v="15664521"/>
    <s v="David"/>
    <n v="659"/>
    <x v="1"/>
    <x v="1"/>
    <n v="31"/>
    <n v="7"/>
    <n v="149620.88"/>
    <x v="2"/>
    <n v="1"/>
    <x v="0"/>
    <n v="104533.51"/>
    <n v="0"/>
    <s v="Fair"/>
    <x v="1"/>
    <s v="High-Balance"/>
    <s v="101,000 - 150,000"/>
  </r>
  <r>
    <x v="989"/>
    <n v="15681206"/>
    <s v="Hsing"/>
    <n v="722"/>
    <x v="0"/>
    <x v="0"/>
    <n v="49"/>
    <n v="3"/>
    <n v="168197.66"/>
    <x v="0"/>
    <n v="1"/>
    <x v="1"/>
    <n v="140765.57"/>
    <n v="1"/>
    <s v="Good"/>
    <x v="0"/>
    <s v="High-Balance"/>
    <s v="101,000 - 150,000"/>
  </r>
  <r>
    <x v="990"/>
    <n v="15745527"/>
    <s v="Burke"/>
    <n v="655"/>
    <x v="0"/>
    <x v="1"/>
    <n v="37"/>
    <n v="5"/>
    <n v="93147"/>
    <x v="2"/>
    <n v="1"/>
    <x v="1"/>
    <n v="66214.13"/>
    <n v="0"/>
    <s v="Fair"/>
    <x v="1"/>
    <s v="Mid-Balance"/>
    <s v="51,000 - 1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E36D7-02C6-A441-A659-574342ABBA67}" name="PivotTable9"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3:AA677" firstHeaderRow="1" firstDataRow="1" firstDataCol="1"/>
  <pivotFields count="1">
    <pivotField axis="axisRow" dataField="1" numFmtId="164" showAll="0">
      <items count="644">
        <item x="0"/>
        <item x="238"/>
        <item x="159"/>
        <item x="229"/>
        <item x="36"/>
        <item x="92"/>
        <item x="411"/>
        <item x="567"/>
        <item x="589"/>
        <item x="137"/>
        <item x="168"/>
        <item x="249"/>
        <item x="161"/>
        <item x="39"/>
        <item x="119"/>
        <item x="573"/>
        <item x="106"/>
        <item x="235"/>
        <item x="457"/>
        <item x="540"/>
        <item x="336"/>
        <item x="13"/>
        <item x="122"/>
        <item x="575"/>
        <item x="477"/>
        <item x="134"/>
        <item x="180"/>
        <item x="252"/>
        <item x="86"/>
        <item x="192"/>
        <item x="332"/>
        <item x="443"/>
        <item x="342"/>
        <item x="347"/>
        <item x="438"/>
        <item x="604"/>
        <item x="319"/>
        <item x="402"/>
        <item x="283"/>
        <item x="601"/>
        <item x="591"/>
        <item x="19"/>
        <item x="254"/>
        <item x="504"/>
        <item x="267"/>
        <item x="634"/>
        <item x="366"/>
        <item x="608"/>
        <item x="142"/>
        <item x="526"/>
        <item x="400"/>
        <item x="35"/>
        <item x="448"/>
        <item x="440"/>
        <item x="18"/>
        <item x="555"/>
        <item x="240"/>
        <item x="51"/>
        <item x="489"/>
        <item x="316"/>
        <item x="281"/>
        <item x="157"/>
        <item x="191"/>
        <item x="397"/>
        <item x="40"/>
        <item x="627"/>
        <item x="166"/>
        <item x="158"/>
        <item x="274"/>
        <item x="542"/>
        <item x="301"/>
        <item x="313"/>
        <item x="266"/>
        <item x="149"/>
        <item x="218"/>
        <item x="309"/>
        <item x="56"/>
        <item x="420"/>
        <item x="374"/>
        <item x="412"/>
        <item x="509"/>
        <item x="637"/>
        <item x="61"/>
        <item x="605"/>
        <item x="537"/>
        <item x="1"/>
        <item x="172"/>
        <item x="120"/>
        <item x="624"/>
        <item x="517"/>
        <item x="14"/>
        <item x="277"/>
        <item x="315"/>
        <item x="543"/>
        <item x="320"/>
        <item x="456"/>
        <item x="385"/>
        <item x="227"/>
        <item x="450"/>
        <item x="556"/>
        <item x="427"/>
        <item x="474"/>
        <item x="63"/>
        <item x="261"/>
        <item x="325"/>
        <item x="130"/>
        <item x="293"/>
        <item x="54"/>
        <item x="67"/>
        <item x="580"/>
        <item x="353"/>
        <item x="568"/>
        <item x="506"/>
        <item x="311"/>
        <item x="361"/>
        <item x="66"/>
        <item x="121"/>
        <item x="578"/>
        <item x="642"/>
        <item x="335"/>
        <item x="328"/>
        <item x="297"/>
        <item x="181"/>
        <item x="470"/>
        <item x="446"/>
        <item x="201"/>
        <item x="479"/>
        <item x="289"/>
        <item x="196"/>
        <item x="108"/>
        <item x="521"/>
        <item x="620"/>
        <item x="125"/>
        <item x="53"/>
        <item x="143"/>
        <item x="60"/>
        <item x="547"/>
        <item x="628"/>
        <item x="98"/>
        <item x="429"/>
        <item x="247"/>
        <item x="461"/>
        <item x="307"/>
        <item x="545"/>
        <item x="46"/>
        <item x="513"/>
        <item x="32"/>
        <item x="486"/>
        <item x="117"/>
        <item x="226"/>
        <item x="167"/>
        <item x="268"/>
        <item x="273"/>
        <item x="140"/>
        <item x="64"/>
        <item x="163"/>
        <item x="147"/>
        <item x="69"/>
        <item x="169"/>
        <item x="619"/>
        <item x="360"/>
        <item x="300"/>
        <item x="368"/>
        <item x="100"/>
        <item x="271"/>
        <item x="329"/>
        <item x="324"/>
        <item x="561"/>
        <item x="239"/>
        <item x="592"/>
        <item x="43"/>
        <item x="81"/>
        <item x="223"/>
        <item x="113"/>
        <item x="8"/>
        <item x="225"/>
        <item x="428"/>
        <item x="228"/>
        <item x="59"/>
        <item x="576"/>
        <item x="155"/>
        <item x="27"/>
        <item x="597"/>
        <item x="28"/>
        <item x="177"/>
        <item x="275"/>
        <item x="583"/>
        <item x="354"/>
        <item x="473"/>
        <item x="127"/>
        <item x="565"/>
        <item x="138"/>
        <item x="242"/>
        <item x="151"/>
        <item x="444"/>
        <item x="70"/>
        <item x="566"/>
        <item x="595"/>
        <item x="232"/>
        <item x="132"/>
        <item x="602"/>
        <item x="570"/>
        <item x="136"/>
        <item x="348"/>
        <item x="214"/>
        <item x="95"/>
        <item x="612"/>
        <item x="62"/>
        <item x="217"/>
        <item x="124"/>
        <item x="480"/>
        <item x="74"/>
        <item x="233"/>
        <item x="101"/>
        <item x="68"/>
        <item x="558"/>
        <item x="512"/>
        <item x="207"/>
        <item x="365"/>
        <item x="291"/>
        <item x="162"/>
        <item x="617"/>
        <item x="105"/>
        <item x="41"/>
        <item x="24"/>
        <item x="442"/>
        <item x="599"/>
        <item x="286"/>
        <item x="15"/>
        <item x="395"/>
        <item x="260"/>
        <item x="165"/>
        <item x="481"/>
        <item x="362"/>
        <item x="382"/>
        <item x="340"/>
        <item x="586"/>
        <item x="118"/>
        <item x="534"/>
        <item x="377"/>
        <item x="611"/>
        <item x="536"/>
        <item x="290"/>
        <item x="263"/>
        <item x="510"/>
        <item x="206"/>
        <item x="25"/>
        <item x="435"/>
        <item x="532"/>
        <item x="407"/>
        <item x="344"/>
        <item x="182"/>
        <item x="630"/>
        <item x="104"/>
        <item x="93"/>
        <item x="176"/>
        <item x="499"/>
        <item x="4"/>
        <item x="419"/>
        <item x="146"/>
        <item x="554"/>
        <item x="390"/>
        <item x="376"/>
        <item x="490"/>
        <item x="337"/>
        <item x="216"/>
        <item x="514"/>
        <item x="469"/>
        <item x="495"/>
        <item x="139"/>
        <item x="272"/>
        <item x="339"/>
        <item x="5"/>
        <item x="303"/>
        <item x="211"/>
        <item x="621"/>
        <item x="373"/>
        <item x="493"/>
        <item x="262"/>
        <item x="399"/>
        <item x="406"/>
        <item x="148"/>
        <item x="585"/>
        <item x="203"/>
        <item x="453"/>
        <item x="505"/>
        <item x="421"/>
        <item x="29"/>
        <item x="280"/>
        <item x="150"/>
        <item x="625"/>
        <item x="501"/>
        <item x="317"/>
        <item x="205"/>
        <item x="236"/>
        <item x="562"/>
        <item x="152"/>
        <item x="21"/>
        <item x="299"/>
        <item x="187"/>
        <item x="174"/>
        <item x="135"/>
        <item x="213"/>
        <item x="606"/>
        <item x="57"/>
        <item x="426"/>
        <item x="502"/>
        <item x="178"/>
        <item x="333"/>
        <item x="503"/>
        <item x="188"/>
        <item x="145"/>
        <item x="367"/>
        <item x="494"/>
        <item x="323"/>
        <item x="77"/>
        <item x="330"/>
        <item x="454"/>
        <item x="518"/>
        <item x="96"/>
        <item x="357"/>
        <item x="466"/>
        <item x="359"/>
        <item x="603"/>
        <item x="278"/>
        <item x="314"/>
        <item x="55"/>
        <item x="416"/>
        <item x="52"/>
        <item x="279"/>
        <item x="115"/>
        <item x="523"/>
        <item x="425"/>
        <item x="346"/>
        <item x="629"/>
        <item x="20"/>
        <item x="423"/>
        <item x="439"/>
        <item x="83"/>
        <item x="544"/>
        <item x="44"/>
        <item x="364"/>
        <item x="99"/>
        <item x="525"/>
        <item x="153"/>
        <item x="380"/>
        <item x="451"/>
        <item x="488"/>
        <item x="258"/>
        <item x="588"/>
        <item x="636"/>
        <item x="265"/>
        <item x="622"/>
        <item x="241"/>
        <item x="84"/>
        <item x="234"/>
        <item x="465"/>
        <item x="184"/>
        <item x="103"/>
        <item x="33"/>
        <item x="408"/>
        <item x="3"/>
        <item x="31"/>
        <item x="282"/>
        <item x="91"/>
        <item x="574"/>
        <item x="78"/>
        <item x="156"/>
        <item x="222"/>
        <item x="447"/>
        <item x="436"/>
        <item x="221"/>
        <item x="422"/>
        <item x="484"/>
        <item x="246"/>
        <item x="284"/>
        <item x="288"/>
        <item x="478"/>
        <item x="97"/>
        <item x="519"/>
        <item x="34"/>
        <item x="270"/>
        <item x="160"/>
        <item x="635"/>
        <item x="338"/>
        <item x="569"/>
        <item x="430"/>
        <item x="349"/>
        <item x="600"/>
        <item x="471"/>
        <item x="467"/>
        <item x="128"/>
        <item x="616"/>
        <item x="394"/>
        <item x="76"/>
        <item x="89"/>
        <item x="253"/>
        <item x="212"/>
        <item x="384"/>
        <item x="614"/>
        <item x="109"/>
        <item x="459"/>
        <item x="497"/>
        <item x="496"/>
        <item x="383"/>
        <item x="559"/>
        <item x="350"/>
        <item x="107"/>
        <item x="593"/>
        <item x="609"/>
        <item x="144"/>
        <item x="82"/>
        <item x="294"/>
        <item x="418"/>
        <item x="327"/>
        <item x="22"/>
        <item x="511"/>
        <item x="587"/>
        <item x="186"/>
        <item x="72"/>
        <item x="631"/>
        <item x="615"/>
        <item x="528"/>
        <item x="10"/>
        <item x="596"/>
        <item x="410"/>
        <item x="632"/>
        <item x="431"/>
        <item x="87"/>
        <item x="321"/>
        <item x="516"/>
        <item x="102"/>
        <item x="47"/>
        <item x="594"/>
        <item x="111"/>
        <item x="292"/>
        <item x="414"/>
        <item x="487"/>
        <item x="295"/>
        <item x="16"/>
        <item x="564"/>
        <item x="7"/>
        <item x="522"/>
        <item x="372"/>
        <item x="500"/>
        <item x="131"/>
        <item x="549"/>
        <item x="305"/>
        <item x="433"/>
        <item x="409"/>
        <item x="584"/>
        <item x="334"/>
        <item x="492"/>
        <item x="193"/>
        <item x="405"/>
        <item x="251"/>
        <item x="183"/>
        <item x="322"/>
        <item x="437"/>
        <item x="11"/>
        <item x="37"/>
        <item x="248"/>
        <item x="190"/>
        <item x="541"/>
        <item x="318"/>
        <item x="535"/>
        <item x="90"/>
        <item x="530"/>
        <item x="463"/>
        <item x="358"/>
        <item x="527"/>
        <item x="26"/>
        <item x="269"/>
        <item x="618"/>
        <item x="352"/>
        <item x="94"/>
        <item x="257"/>
        <item x="626"/>
        <item x="590"/>
        <item x="173"/>
        <item x="403"/>
        <item x="363"/>
        <item x="389"/>
        <item x="498"/>
        <item x="199"/>
        <item x="287"/>
        <item x="623"/>
        <item x="491"/>
        <item x="388"/>
        <item x="126"/>
        <item x="298"/>
        <item x="396"/>
        <item x="12"/>
        <item x="255"/>
        <item x="198"/>
        <item x="572"/>
        <item x="392"/>
        <item x="432"/>
        <item x="231"/>
        <item x="6"/>
        <item x="638"/>
        <item x="398"/>
        <item x="9"/>
        <item x="550"/>
        <item x="345"/>
        <item x="455"/>
        <item x="200"/>
        <item x="371"/>
        <item x="202"/>
        <item x="85"/>
        <item x="441"/>
        <item x="581"/>
        <item x="17"/>
        <item x="538"/>
        <item x="171"/>
        <item x="571"/>
        <item x="393"/>
        <item x="197"/>
        <item x="607"/>
        <item x="462"/>
        <item x="30"/>
        <item x="386"/>
        <item x="204"/>
        <item x="195"/>
        <item x="244"/>
        <item x="464"/>
        <item x="551"/>
        <item x="404"/>
        <item x="452"/>
        <item x="379"/>
        <item x="80"/>
        <item x="185"/>
        <item x="170"/>
        <item x="640"/>
        <item x="296"/>
        <item x="65"/>
        <item x="413"/>
        <item x="381"/>
        <item x="45"/>
        <item x="224"/>
        <item x="209"/>
        <item x="341"/>
        <item x="610"/>
        <item x="639"/>
        <item x="468"/>
        <item x="230"/>
        <item x="38"/>
        <item x="237"/>
        <item x="154"/>
        <item x="79"/>
        <item x="331"/>
        <item x="256"/>
        <item x="355"/>
        <item x="194"/>
        <item x="548"/>
        <item x="533"/>
        <item x="71"/>
        <item x="351"/>
        <item x="304"/>
        <item x="250"/>
        <item x="23"/>
        <item x="529"/>
        <item x="308"/>
        <item x="485"/>
        <item x="472"/>
        <item x="613"/>
        <item x="302"/>
        <item x="189"/>
        <item x="483"/>
        <item x="370"/>
        <item x="49"/>
        <item x="524"/>
        <item x="356"/>
        <item x="2"/>
        <item x="475"/>
        <item x="579"/>
        <item x="243"/>
        <item x="114"/>
        <item x="133"/>
        <item x="116"/>
        <item x="378"/>
        <item x="264"/>
        <item x="48"/>
        <item x="560"/>
        <item x="401"/>
        <item x="531"/>
        <item x="415"/>
        <item x="210"/>
        <item x="179"/>
        <item x="482"/>
        <item x="520"/>
        <item x="73"/>
        <item x="391"/>
        <item x="508"/>
        <item x="276"/>
        <item x="641"/>
        <item x="449"/>
        <item x="312"/>
        <item x="343"/>
        <item x="219"/>
        <item x="110"/>
        <item x="460"/>
        <item x="42"/>
        <item x="310"/>
        <item x="387"/>
        <item x="215"/>
        <item x="369"/>
        <item x="141"/>
        <item x="546"/>
        <item x="557"/>
        <item x="577"/>
        <item x="553"/>
        <item x="563"/>
        <item x="175"/>
        <item x="375"/>
        <item x="123"/>
        <item x="582"/>
        <item x="285"/>
        <item x="424"/>
        <item x="58"/>
        <item x="129"/>
        <item x="476"/>
        <item x="507"/>
        <item x="50"/>
        <item x="434"/>
        <item x="306"/>
        <item x="259"/>
        <item x="445"/>
        <item x="208"/>
        <item x="245"/>
        <item x="164"/>
        <item x="75"/>
        <item x="539"/>
        <item x="515"/>
        <item x="220"/>
        <item x="552"/>
        <item x="112"/>
        <item x="598"/>
        <item x="417"/>
        <item x="633"/>
        <item x="458"/>
        <item x="326"/>
        <item x="88"/>
        <item t="default"/>
      </items>
    </pivotField>
  </pivotFields>
  <rowFields count="1">
    <field x="0"/>
  </rowFields>
  <rowItems count="6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t="grand">
      <x/>
    </i>
  </rowItems>
  <colItems count="1">
    <i/>
  </colItems>
  <dataFields count="1">
    <dataField name="Count of Balance" fld="0" subtotal="count" baseField="0" baseItem="0" numFmtId="164"/>
  </dataFields>
  <formats count="2">
    <format dxfId="54">
      <pivotArea collapsedLevelsAreSubtotals="1" fieldPosition="0">
        <references count="1">
          <reference field="0" count="1">
            <x v="0"/>
          </reference>
        </references>
      </pivotArea>
    </format>
    <format dxfId="53">
      <pivotArea dataOnly="0" labelOnly="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FD3AB1-C22D-B347-A8FA-00527BF66902}" name="PivotTable1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33:AG36" firstHeaderRow="1" firstDataRow="1" firstDataCol="1"/>
  <pivotFields count="1">
    <pivotField axis="axisRow" dataField="1" numFmtId="1" showAll="0">
      <items count="3">
        <item x="1"/>
        <item x="0"/>
        <item t="default"/>
      </items>
    </pivotField>
  </pivotFields>
  <rowFields count="1">
    <field x="0"/>
  </rowFields>
  <rowItems count="3">
    <i>
      <x/>
    </i>
    <i>
      <x v="1"/>
    </i>
    <i t="grand">
      <x/>
    </i>
  </rowItems>
  <colItems count="1">
    <i/>
  </colItems>
  <dataFields count="1">
    <dataField name="Count of HasCrCard?"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377416-752F-BB47-B277-6E5D0DC606B0}" name="PivotTable1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33:AJ36" firstHeaderRow="1" firstDataRow="1" firstDataCol="1"/>
  <pivotFields count="1">
    <pivotField axis="axisRow" dataField="1" numFmtId="1" showAll="0">
      <items count="3">
        <item x="1"/>
        <item x="0"/>
        <item t="default"/>
      </items>
    </pivotField>
  </pivotFields>
  <rowFields count="1">
    <field x="0"/>
  </rowFields>
  <rowItems count="3">
    <i>
      <x/>
    </i>
    <i>
      <x v="1"/>
    </i>
    <i t="grand">
      <x/>
    </i>
  </rowItems>
  <colItems count="1">
    <i/>
  </colItems>
  <dataFields count="1">
    <dataField name="Count of IsActiveMember"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4B9439-CEAF-5E45-97FF-41FA2F58CD45}" name="PivotTable1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33:AP36" firstHeaderRow="1" firstDataRow="1" firstDataCol="1"/>
  <pivotFields count="1">
    <pivotField axis="axisRow" dataField="1" numFmtId="1" showAll="0">
      <items count="3">
        <item x="1"/>
        <item x="0"/>
        <item t="default"/>
      </items>
    </pivotField>
  </pivotFields>
  <rowFields count="1">
    <field x="0"/>
  </rowFields>
  <rowItems count="3">
    <i>
      <x/>
    </i>
    <i>
      <x v="1"/>
    </i>
    <i t="grand">
      <x/>
    </i>
  </rowItems>
  <colItems count="1">
    <i/>
  </colItems>
  <dataFields count="1">
    <dataField name="Count of ExitedFromBank?"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3F84E1-4BF7-C646-A958-A94CF63FD548}" name="PivotTable5"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3:O40" firstHeaderRow="1" firstDataRow="1" firstDataCol="1"/>
  <pivotFields count="1">
    <pivotField axis="axisRow" dataField="1" showAll="0">
      <items count="7">
        <item x="5"/>
        <item x="4"/>
        <item x="3"/>
        <item x="0"/>
        <item x="2"/>
        <item x="1"/>
        <item t="default"/>
      </items>
    </pivotField>
  </pivotFields>
  <rowFields count="1">
    <field x="0"/>
  </rowFields>
  <rowItems count="7">
    <i>
      <x/>
    </i>
    <i>
      <x v="1"/>
    </i>
    <i>
      <x v="2"/>
    </i>
    <i>
      <x v="3"/>
    </i>
    <i>
      <x v="4"/>
    </i>
    <i>
      <x v="5"/>
    </i>
    <i t="grand">
      <x/>
    </i>
  </rowItems>
  <colItems count="1">
    <i/>
  </colItems>
  <dataFields count="1">
    <dataField name="Count of Country" fld="0" subtotal="count" baseField="0" baseItem="0"/>
  </dataFields>
  <formats count="2">
    <format dxfId="56">
      <pivotArea collapsedLevelsAreSubtotals="1" fieldPosition="0">
        <references count="1">
          <reference field="0" count="3">
            <x v="3"/>
            <x v="4"/>
            <x v="5"/>
          </reference>
        </references>
      </pivotArea>
    </format>
    <format dxfId="55">
      <pivotArea dataOnly="0" labelOnly="1" fieldPosition="0">
        <references count="1">
          <reference field="0" count="3">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8A392C-9685-C44A-9998-019A5A6A981A}" name="PivotTable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F1025" firstHeaderRow="1" firstDataRow="1" firstDataCol="1"/>
  <pivotFields count="1">
    <pivotField axis="axisRow" dataField="1" numFmtId="1" showAll="0">
      <items count="992">
        <item x="912"/>
        <item x="424"/>
        <item x="981"/>
        <item x="703"/>
        <item x="410"/>
        <item x="799"/>
        <item x="597"/>
        <item x="534"/>
        <item x="382"/>
        <item x="510"/>
        <item x="658"/>
        <item x="224"/>
        <item x="19"/>
        <item x="54"/>
        <item x="645"/>
        <item x="976"/>
        <item x="798"/>
        <item x="955"/>
        <item x="784"/>
        <item x="559"/>
        <item x="881"/>
        <item x="723"/>
        <item x="850"/>
        <item x="286"/>
        <item x="212"/>
        <item x="527"/>
        <item x="392"/>
        <item x="5"/>
        <item x="168"/>
        <item x="667"/>
        <item x="78"/>
        <item x="128"/>
        <item x="835"/>
        <item x="349"/>
        <item x="244"/>
        <item x="428"/>
        <item x="582"/>
        <item x="670"/>
        <item x="505"/>
        <item x="20"/>
        <item x="406"/>
        <item x="483"/>
        <item x="721"/>
        <item x="715"/>
        <item x="812"/>
        <item x="687"/>
        <item x="102"/>
        <item x="705"/>
        <item x="121"/>
        <item x="641"/>
        <item x="964"/>
        <item x="435"/>
        <item x="876"/>
        <item x="315"/>
        <item x="977"/>
        <item x="761"/>
        <item x="961"/>
        <item x="760"/>
        <item x="369"/>
        <item x="376"/>
        <item x="637"/>
        <item x="770"/>
        <item x="135"/>
        <item x="396"/>
        <item x="836"/>
        <item x="323"/>
        <item x="892"/>
        <item x="880"/>
        <item x="165"/>
        <item x="781"/>
        <item x="39"/>
        <item x="494"/>
        <item x="838"/>
        <item x="173"/>
        <item x="609"/>
        <item x="847"/>
        <item x="189"/>
        <item x="747"/>
        <item x="170"/>
        <item x="638"/>
        <item x="167"/>
        <item x="628"/>
        <item x="30"/>
        <item x="837"/>
        <item x="690"/>
        <item x="966"/>
        <item x="158"/>
        <item x="293"/>
        <item x="929"/>
        <item x="589"/>
        <item x="113"/>
        <item x="381"/>
        <item x="129"/>
        <item x="886"/>
        <item x="818"/>
        <item x="475"/>
        <item x="498"/>
        <item x="845"/>
        <item x="533"/>
        <item x="359"/>
        <item x="603"/>
        <item x="9"/>
        <item x="64"/>
        <item x="6"/>
        <item x="536"/>
        <item x="660"/>
        <item x="257"/>
        <item x="351"/>
        <item x="513"/>
        <item x="918"/>
        <item x="467"/>
        <item x="138"/>
        <item x="618"/>
        <item x="367"/>
        <item x="195"/>
        <item x="306"/>
        <item x="213"/>
        <item x="433"/>
        <item x="548"/>
        <item x="522"/>
        <item x="243"/>
        <item x="828"/>
        <item x="820"/>
        <item x="430"/>
        <item x="21"/>
        <item x="330"/>
        <item x="509"/>
        <item x="106"/>
        <item x="939"/>
        <item x="842"/>
        <item x="910"/>
        <item x="247"/>
        <item x="526"/>
        <item x="685"/>
        <item x="889"/>
        <item x="549"/>
        <item x="788"/>
        <item x="119"/>
        <item x="14"/>
        <item x="202"/>
        <item x="923"/>
        <item x="331"/>
        <item x="854"/>
        <item x="326"/>
        <item x="965"/>
        <item x="46"/>
        <item x="108"/>
        <item x="659"/>
        <item x="621"/>
        <item x="474"/>
        <item x="611"/>
        <item x="636"/>
        <item x="702"/>
        <item x="824"/>
        <item x="594"/>
        <item x="591"/>
        <item x="625"/>
        <item x="98"/>
        <item x="200"/>
        <item x="786"/>
        <item x="627"/>
        <item x="229"/>
        <item x="972"/>
        <item x="969"/>
        <item x="952"/>
        <item x="676"/>
        <item x="291"/>
        <item x="608"/>
        <item x="259"/>
        <item x="573"/>
        <item x="846"/>
        <item x="604"/>
        <item x="114"/>
        <item x="137"/>
        <item x="441"/>
        <item x="169"/>
        <item x="370"/>
        <item x="356"/>
        <item x="209"/>
        <item x="397"/>
        <item x="144"/>
        <item x="729"/>
        <item x="734"/>
        <item x="365"/>
        <item x="171"/>
        <item x="806"/>
        <item x="936"/>
        <item x="987"/>
        <item x="487"/>
        <item x="464"/>
        <item x="105"/>
        <item x="681"/>
        <item x="76"/>
        <item x="863"/>
        <item x="588"/>
        <item x="545"/>
        <item x="419"/>
        <item x="50"/>
        <item x="2"/>
        <item x="40"/>
        <item x="958"/>
        <item x="815"/>
        <item x="612"/>
        <item x="271"/>
        <item x="697"/>
        <item x="71"/>
        <item x="394"/>
        <item x="949"/>
        <item x="182"/>
        <item x="572"/>
        <item x="763"/>
        <item x="423"/>
        <item x="88"/>
        <item x="201"/>
        <item x="383"/>
        <item x="157"/>
        <item x="58"/>
        <item x="492"/>
        <item x="303"/>
        <item x="329"/>
        <item x="211"/>
        <item x="437"/>
        <item x="980"/>
        <item x="887"/>
        <item x="24"/>
        <item x="179"/>
        <item x="354"/>
        <item x="174"/>
        <item x="87"/>
        <item x="833"/>
        <item x="759"/>
        <item x="319"/>
        <item x="285"/>
        <item x="541"/>
        <item x="724"/>
        <item x="626"/>
        <item x="231"/>
        <item x="125"/>
        <item x="204"/>
        <item x="959"/>
        <item x="250"/>
        <item x="142"/>
        <item x="926"/>
        <item x="777"/>
        <item x="607"/>
        <item x="712"/>
        <item x="379"/>
        <item x="56"/>
        <item x="950"/>
        <item x="162"/>
        <item x="956"/>
        <item x="314"/>
        <item x="899"/>
        <item x="12"/>
        <item x="99"/>
        <item x="648"/>
        <item x="468"/>
        <item x="927"/>
        <item x="366"/>
        <item x="635"/>
        <item x="577"/>
        <item x="358"/>
        <item x="932"/>
        <item x="751"/>
        <item x="0"/>
        <item x="457"/>
        <item x="557"/>
        <item x="472"/>
        <item x="196"/>
        <item x="622"/>
        <item x="338"/>
        <item x="305"/>
        <item x="256"/>
        <item x="925"/>
        <item x="740"/>
        <item x="598"/>
        <item x="228"/>
        <item x="762"/>
        <item x="485"/>
        <item x="756"/>
        <item x="68"/>
        <item x="772"/>
        <item x="829"/>
        <item x="745"/>
        <item x="643"/>
        <item x="804"/>
        <item x="771"/>
        <item x="93"/>
        <item x="668"/>
        <item x="139"/>
        <item x="968"/>
        <item x="161"/>
        <item x="67"/>
        <item x="814"/>
        <item x="743"/>
        <item x="82"/>
        <item x="133"/>
        <item x="900"/>
        <item x="404"/>
        <item x="674"/>
        <item x="979"/>
        <item x="282"/>
        <item x="791"/>
        <item x="15"/>
        <item x="447"/>
        <item x="574"/>
        <item x="176"/>
        <item x="601"/>
        <item x="665"/>
        <item x="619"/>
        <item x="399"/>
        <item x="848"/>
        <item x="868"/>
        <item x="57"/>
        <item x="758"/>
        <item x="1"/>
        <item x="337"/>
        <item x="708"/>
        <item x="811"/>
        <item x="298"/>
        <item x="150"/>
        <item x="711"/>
        <item x="241"/>
        <item x="172"/>
        <item x="60"/>
        <item x="566"/>
        <item x="290"/>
        <item x="426"/>
        <item x="789"/>
        <item x="521"/>
        <item x="575"/>
        <item x="875"/>
        <item x="719"/>
        <item x="528"/>
        <item x="266"/>
        <item x="782"/>
        <item x="728"/>
        <item x="185"/>
        <item x="898"/>
        <item x="156"/>
        <item x="986"/>
        <item x="292"/>
        <item x="913"/>
        <item x="7"/>
        <item x="198"/>
        <item x="29"/>
        <item x="878"/>
        <item x="551"/>
        <item x="248"/>
        <item x="579"/>
        <item x="449"/>
        <item x="924"/>
        <item x="164"/>
        <item x="346"/>
        <item x="701"/>
        <item x="218"/>
        <item x="350"/>
        <item x="33"/>
        <item x="418"/>
        <item x="755"/>
        <item x="785"/>
        <item x="307"/>
        <item x="614"/>
        <item x="954"/>
        <item x="826"/>
        <item x="825"/>
        <item x="738"/>
        <item x="606"/>
        <item x="18"/>
        <item x="753"/>
        <item x="357"/>
        <item x="118"/>
        <item x="77"/>
        <item x="937"/>
        <item x="669"/>
        <item x="496"/>
        <item x="316"/>
        <item x="459"/>
        <item x="466"/>
        <item x="532"/>
        <item x="81"/>
        <item x="988"/>
        <item x="653"/>
        <item x="692"/>
        <item x="562"/>
        <item x="111"/>
        <item x="254"/>
        <item x="563"/>
        <item x="317"/>
        <item x="827"/>
        <item x="662"/>
        <item x="377"/>
        <item x="540"/>
        <item x="938"/>
        <item x="453"/>
        <item x="796"/>
        <item x="679"/>
        <item x="280"/>
        <item x="328"/>
        <item x="281"/>
        <item x="698"/>
        <item x="894"/>
        <item x="462"/>
        <item x="560"/>
        <item x="744"/>
        <item x="126"/>
        <item x="953"/>
        <item x="520"/>
        <item x="843"/>
        <item x="764"/>
        <item x="442"/>
        <item x="725"/>
        <item x="261"/>
        <item x="726"/>
        <item x="263"/>
        <item x="312"/>
        <item x="422"/>
        <item x="874"/>
        <item x="671"/>
        <item x="935"/>
        <item x="115"/>
        <item x="905"/>
        <item x="484"/>
        <item x="941"/>
        <item x="364"/>
        <item x="227"/>
        <item x="94"/>
        <item x="499"/>
        <item x="928"/>
        <item x="752"/>
        <item x="507"/>
        <item x="716"/>
        <item x="378"/>
        <item x="318"/>
        <item x="478"/>
        <item x="852"/>
        <item x="132"/>
        <item x="767"/>
        <item x="321"/>
        <item x="155"/>
        <item x="194"/>
        <item x="207"/>
        <item x="592"/>
        <item x="163"/>
        <item x="216"/>
        <item x="595"/>
        <item x="587"/>
        <item x="694"/>
        <item x="342"/>
        <item x="989"/>
        <item x="802"/>
        <item x="473"/>
        <item x="514"/>
        <item x="120"/>
        <item x="301"/>
        <item x="620"/>
        <item x="324"/>
        <item x="600"/>
        <item x="52"/>
        <item x="278"/>
        <item x="471"/>
        <item x="368"/>
        <item x="44"/>
        <item x="297"/>
        <item x="208"/>
        <item x="343"/>
        <item x="393"/>
        <item x="390"/>
        <item x="773"/>
        <item x="769"/>
        <item x="975"/>
        <item x="246"/>
        <item x="754"/>
        <item x="858"/>
        <item x="960"/>
        <item x="412"/>
        <item x="855"/>
        <item x="610"/>
        <item x="262"/>
        <item x="795"/>
        <item x="865"/>
        <item x="42"/>
        <item x="373"/>
        <item x="691"/>
        <item x="153"/>
        <item x="384"/>
        <item x="567"/>
        <item x="439"/>
        <item x="400"/>
        <item x="122"/>
        <item x="13"/>
        <item x="409"/>
        <item x="160"/>
        <item x="629"/>
        <item x="580"/>
        <item x="871"/>
        <item x="405"/>
        <item x="655"/>
        <item x="97"/>
        <item x="436"/>
        <item x="909"/>
        <item x="856"/>
        <item x="529"/>
        <item x="787"/>
        <item x="322"/>
        <item x="276"/>
        <item x="372"/>
        <item x="253"/>
        <item x="448"/>
        <item x="480"/>
        <item x="417"/>
        <item x="302"/>
        <item x="830"/>
        <item x="66"/>
        <item x="742"/>
        <item x="361"/>
        <item x="718"/>
        <item x="895"/>
        <item x="596"/>
        <item x="289"/>
        <item x="335"/>
        <item x="879"/>
        <item x="117"/>
        <item x="657"/>
        <item x="644"/>
        <item x="749"/>
        <item x="140"/>
        <item x="491"/>
        <item x="225"/>
        <item x="22"/>
        <item x="283"/>
        <item x="810"/>
        <item x="95"/>
        <item x="661"/>
        <item x="931"/>
        <item x="264"/>
        <item x="27"/>
        <item x="83"/>
        <item x="3"/>
        <item x="408"/>
        <item x="62"/>
        <item x="53"/>
        <item x="332"/>
        <item x="193"/>
        <item x="311"/>
        <item x="888"/>
        <item x="649"/>
        <item x="148"/>
        <item x="70"/>
        <item x="234"/>
        <item x="984"/>
        <item x="116"/>
        <item x="556"/>
        <item x="432"/>
        <item x="974"/>
        <item x="739"/>
        <item x="146"/>
        <item x="543"/>
        <item x="80"/>
        <item x="362"/>
        <item x="31"/>
        <item x="569"/>
        <item x="458"/>
        <item x="792"/>
        <item x="840"/>
        <item x="284"/>
        <item x="187"/>
        <item x="546"/>
        <item x="808"/>
        <item x="945"/>
        <item x="553"/>
        <item x="154"/>
        <item x="901"/>
        <item x="914"/>
        <item x="869"/>
        <item x="452"/>
        <item x="554"/>
        <item x="236"/>
        <item x="652"/>
        <item x="310"/>
        <item x="630"/>
        <item x="134"/>
        <item x="776"/>
        <item x="803"/>
        <item x="143"/>
        <item x="380"/>
        <item x="260"/>
        <item x="502"/>
        <item x="490"/>
        <item x="599"/>
        <item x="677"/>
        <item x="504"/>
        <item x="501"/>
        <item x="112"/>
        <item x="821"/>
        <item x="713"/>
        <item x="421"/>
        <item x="180"/>
        <item x="741"/>
        <item x="558"/>
        <item x="389"/>
        <item x="268"/>
        <item x="38"/>
        <item x="585"/>
        <item x="131"/>
        <item x="461"/>
        <item x="632"/>
        <item x="616"/>
        <item x="184"/>
        <item x="917"/>
        <item x="547"/>
        <item x="416"/>
        <item x="689"/>
        <item x="967"/>
        <item x="385"/>
        <item x="672"/>
        <item x="386"/>
        <item x="720"/>
        <item x="885"/>
        <item x="586"/>
        <item x="710"/>
        <item x="215"/>
        <item x="295"/>
        <item x="732"/>
        <item x="233"/>
        <item x="633"/>
        <item x="768"/>
        <item x="166"/>
        <item x="907"/>
        <item x="141"/>
        <item x="273"/>
        <item x="220"/>
        <item x="666"/>
        <item x="493"/>
        <item x="23"/>
        <item x="849"/>
        <item x="465"/>
        <item x="831"/>
        <item x="454"/>
        <item x="188"/>
        <item x="190"/>
        <item x="696"/>
        <item x="288"/>
        <item x="500"/>
        <item x="222"/>
        <item x="203"/>
        <item x="839"/>
        <item x="570"/>
        <item x="333"/>
        <item x="28"/>
        <item x="944"/>
        <item x="37"/>
        <item x="503"/>
        <item x="571"/>
        <item x="650"/>
        <item x="446"/>
        <item x="646"/>
        <item x="91"/>
        <item x="957"/>
        <item x="488"/>
        <item x="963"/>
        <item x="443"/>
        <item x="403"/>
        <item x="460"/>
        <item x="34"/>
        <item x="919"/>
        <item x="896"/>
        <item x="223"/>
        <item x="497"/>
        <item x="455"/>
        <item x="816"/>
        <item x="578"/>
        <item x="709"/>
        <item x="348"/>
        <item x="327"/>
        <item x="530"/>
        <item x="699"/>
        <item x="325"/>
        <item x="26"/>
        <item x="722"/>
        <item x="780"/>
        <item x="11"/>
        <item x="16"/>
        <item x="581"/>
        <item x="841"/>
        <item x="933"/>
        <item x="4"/>
        <item x="41"/>
        <item x="634"/>
        <item x="25"/>
        <item x="96"/>
        <item x="84"/>
        <item x="355"/>
        <item x="537"/>
        <item x="130"/>
        <item x="336"/>
        <item x="693"/>
        <item x="947"/>
        <item x="523"/>
        <item x="334"/>
        <item x="883"/>
        <item x="431"/>
        <item x="101"/>
        <item x="921"/>
        <item x="481"/>
        <item x="733"/>
        <item x="109"/>
        <item x="853"/>
        <item x="363"/>
        <item x="783"/>
        <item x="615"/>
        <item x="624"/>
        <item x="946"/>
        <item x="407"/>
        <item x="519"/>
        <item x="990"/>
        <item x="673"/>
        <item x="340"/>
        <item x="911"/>
        <item x="309"/>
        <item x="515"/>
        <item x="347"/>
        <item x="800"/>
        <item x="401"/>
        <item x="819"/>
        <item x="684"/>
        <item x="456"/>
        <item x="695"/>
        <item x="388"/>
        <item x="469"/>
        <item x="531"/>
        <item x="550"/>
        <item x="32"/>
        <item x="482"/>
        <item x="258"/>
        <item x="63"/>
        <item x="654"/>
        <item x="210"/>
        <item x="516"/>
        <item x="775"/>
        <item x="922"/>
        <item x="583"/>
        <item x="251"/>
        <item x="962"/>
        <item x="940"/>
        <item x="147"/>
        <item x="675"/>
        <item x="908"/>
        <item x="45"/>
        <item x="43"/>
        <item x="175"/>
        <item x="206"/>
        <item x="69"/>
        <item x="805"/>
        <item x="985"/>
        <item x="867"/>
        <item x="192"/>
        <item x="90"/>
        <item x="823"/>
        <item x="375"/>
        <item x="486"/>
        <item x="275"/>
        <item x="470"/>
        <item x="374"/>
        <item x="151"/>
        <item x="123"/>
        <item x="411"/>
        <item x="857"/>
        <item x="55"/>
        <item x="511"/>
        <item x="576"/>
        <item x="398"/>
        <item x="801"/>
        <item x="86"/>
        <item x="178"/>
        <item x="539"/>
        <item x="552"/>
        <item x="664"/>
        <item x="524"/>
        <item x="790"/>
        <item x="345"/>
        <item x="237"/>
        <item x="255"/>
        <item x="822"/>
        <item x="48"/>
        <item x="617"/>
        <item x="737"/>
        <item x="797"/>
        <item x="277"/>
        <item x="727"/>
        <item x="10"/>
        <item x="89"/>
        <item x="890"/>
        <item x="51"/>
        <item x="793"/>
        <item x="779"/>
        <item x="74"/>
        <item x="191"/>
        <item x="47"/>
        <item x="49"/>
        <item x="186"/>
        <item x="249"/>
        <item x="893"/>
        <item x="235"/>
        <item x="205"/>
        <item x="623"/>
        <item x="61"/>
        <item x="463"/>
        <item x="707"/>
        <item x="508"/>
        <item x="308"/>
        <item x="226"/>
        <item x="296"/>
        <item x="371"/>
        <item x="219"/>
        <item x="593"/>
        <item x="682"/>
        <item x="813"/>
        <item x="555"/>
        <item x="915"/>
        <item x="518"/>
        <item x="542"/>
        <item x="706"/>
        <item x="387"/>
        <item x="103"/>
        <item x="535"/>
        <item x="794"/>
        <item x="267"/>
        <item x="884"/>
        <item x="352"/>
        <item x="197"/>
        <item x="809"/>
        <item x="73"/>
        <item x="124"/>
        <item x="973"/>
        <item x="891"/>
        <item x="834"/>
        <item x="680"/>
        <item x="75"/>
        <item x="517"/>
        <item x="943"/>
        <item x="402"/>
        <item x="279"/>
        <item x="512"/>
        <item x="897"/>
        <item x="602"/>
        <item x="127"/>
        <item x="440"/>
        <item x="438"/>
        <item x="948"/>
        <item x="735"/>
        <item x="425"/>
        <item x="640"/>
        <item x="882"/>
        <item x="214"/>
        <item x="391"/>
        <item x="451"/>
        <item x="294"/>
        <item x="344"/>
        <item x="951"/>
        <item x="903"/>
        <item x="525"/>
        <item x="341"/>
        <item x="217"/>
        <item x="683"/>
        <item x="270"/>
        <item x="221"/>
        <item x="232"/>
        <item x="444"/>
        <item x="746"/>
        <item x="564"/>
        <item x="17"/>
        <item x="590"/>
        <item x="36"/>
        <item x="663"/>
        <item x="774"/>
        <item x="65"/>
        <item x="181"/>
        <item x="934"/>
        <item x="750"/>
        <item x="177"/>
        <item x="287"/>
        <item x="731"/>
        <item x="930"/>
        <item x="916"/>
        <item x="982"/>
        <item x="8"/>
        <item x="902"/>
        <item x="252"/>
        <item x="851"/>
        <item x="238"/>
        <item x="538"/>
        <item x="35"/>
        <item x="736"/>
        <item x="450"/>
        <item x="149"/>
        <item x="872"/>
        <item x="904"/>
        <item x="862"/>
        <item x="239"/>
        <item x="568"/>
        <item x="272"/>
        <item x="245"/>
        <item x="778"/>
        <item x="479"/>
        <item x="920"/>
        <item x="313"/>
        <item x="832"/>
        <item x="639"/>
        <item x="476"/>
        <item x="807"/>
        <item x="269"/>
        <item x="434"/>
        <item x="870"/>
        <item x="978"/>
        <item x="274"/>
        <item x="877"/>
        <item x="561"/>
        <item x="145"/>
        <item x="686"/>
        <item x="971"/>
        <item x="413"/>
        <item x="136"/>
        <item x="544"/>
        <item x="688"/>
        <item x="79"/>
        <item x="445"/>
        <item x="700"/>
        <item x="110"/>
        <item x="584"/>
        <item x="360"/>
        <item x="873"/>
        <item x="300"/>
        <item x="159"/>
        <item x="717"/>
        <item x="495"/>
        <item x="942"/>
        <item x="59"/>
        <item x="104"/>
        <item x="613"/>
        <item x="647"/>
        <item x="85"/>
        <item x="864"/>
        <item x="506"/>
        <item x="970"/>
        <item x="817"/>
        <item x="429"/>
        <item x="427"/>
        <item x="844"/>
        <item x="983"/>
        <item x="395"/>
        <item x="714"/>
        <item x="860"/>
        <item x="489"/>
        <item x="339"/>
        <item x="866"/>
        <item x="230"/>
        <item x="100"/>
        <item x="704"/>
        <item x="859"/>
        <item x="861"/>
        <item x="92"/>
        <item x="415"/>
        <item x="642"/>
        <item x="477"/>
        <item x="420"/>
        <item x="414"/>
        <item x="320"/>
        <item x="183"/>
        <item x="766"/>
        <item x="678"/>
        <item x="199"/>
        <item x="299"/>
        <item x="152"/>
        <item x="631"/>
        <item x="565"/>
        <item x="353"/>
        <item x="240"/>
        <item x="304"/>
        <item x="765"/>
        <item x="72"/>
        <item x="730"/>
        <item x="107"/>
        <item x="748"/>
        <item x="265"/>
        <item x="656"/>
        <item x="242"/>
        <item x="651"/>
        <item x="605"/>
        <item x="906"/>
        <item x="757"/>
        <item t="default"/>
      </items>
    </pivotField>
  </pivotFields>
  <rowFields count="1">
    <field x="0"/>
  </rowFields>
  <rowItems count="9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t="grand">
      <x/>
    </i>
  </rowItems>
  <colItems count="1">
    <i/>
  </colItems>
  <dataFields count="1">
    <dataField name="Count of Customer_ID"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397400-B8B3-B04C-A67B-AE12A57FF970}" name="PivotTable10"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33:AD38" firstHeaderRow="1" firstDataRow="1" firstDataCol="1"/>
  <pivotFields count="1">
    <pivotField axis="axisRow" dataField="1" numFmtId="1" showAll="0">
      <items count="5">
        <item x="0"/>
        <item x="2"/>
        <item x="1"/>
        <item x="3"/>
        <item t="default"/>
      </items>
    </pivotField>
  </pivotFields>
  <rowFields count="1">
    <field x="0"/>
  </rowFields>
  <rowItems count="5">
    <i>
      <x/>
    </i>
    <i>
      <x v="1"/>
    </i>
    <i>
      <x v="2"/>
    </i>
    <i>
      <x v="3"/>
    </i>
    <i t="grand">
      <x/>
    </i>
  </rowItems>
  <colItems count="1">
    <i/>
  </colItems>
  <dataFields count="1">
    <dataField name="Count of NumOfProducts"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79A727-4FAC-1A4C-A58C-1CC290D24625}" name="PivotTable7"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3:U96" firstHeaderRow="1" firstDataRow="1" firstDataCol="1"/>
  <pivotFields count="1">
    <pivotField axis="axisRow" dataField="1" showAll="0">
      <items count="63">
        <item x="57"/>
        <item x="58"/>
        <item x="26"/>
        <item x="44"/>
        <item x="30"/>
        <item x="33"/>
        <item x="52"/>
        <item x="9"/>
        <item x="11"/>
        <item x="29"/>
        <item x="7"/>
        <item x="35"/>
        <item x="6"/>
        <item x="34"/>
        <item x="8"/>
        <item x="15"/>
        <item x="20"/>
        <item x="10"/>
        <item x="12"/>
        <item x="19"/>
        <item x="25"/>
        <item x="18"/>
        <item x="2"/>
        <item x="21"/>
        <item x="1"/>
        <item x="0"/>
        <item x="3"/>
        <item x="4"/>
        <item x="13"/>
        <item x="17"/>
        <item x="41"/>
        <item x="37"/>
        <item x="24"/>
        <item x="5"/>
        <item x="22"/>
        <item x="38"/>
        <item x="48"/>
        <item x="42"/>
        <item x="31"/>
        <item x="28"/>
        <item x="39"/>
        <item x="14"/>
        <item x="50"/>
        <item x="53"/>
        <item x="23"/>
        <item x="47"/>
        <item x="55"/>
        <item x="56"/>
        <item x="36"/>
        <item x="27"/>
        <item x="45"/>
        <item x="51"/>
        <item x="60"/>
        <item x="54"/>
        <item x="43"/>
        <item x="40"/>
        <item x="61"/>
        <item x="32"/>
        <item x="46"/>
        <item x="49"/>
        <item x="59"/>
        <item x="16"/>
        <item t="default"/>
      </items>
    </pivotField>
  </pivotFields>
  <rowFields count="1">
    <field x="0"/>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Count of Age" fld="0" subtotal="count" baseField="0" baseItem="0"/>
  </dataFields>
  <formats count="3">
    <format dxfId="59">
      <pivotArea collapsedLevelsAreSubtotals="1" fieldPosition="0">
        <references count="1">
          <reference field="0" count="1">
            <x v="61"/>
          </reference>
        </references>
      </pivotArea>
    </format>
    <format dxfId="58">
      <pivotArea dataOnly="0" labelOnly="1" fieldPosition="0">
        <references count="1">
          <reference field="0" count="1">
            <x v="61"/>
          </reference>
        </references>
      </pivotArea>
    </format>
    <format dxfId="57">
      <pivotArea dataOnly="0"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3ADBB6-D6F5-8B4B-AB53-84F3A6B79539}" name="PivotTable1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33:AM1025" firstHeaderRow="1" firstDataRow="1" firstDataCol="1"/>
  <pivotFields count="1">
    <pivotField axis="axisRow" dataField="1" showAll="0">
      <items count="992">
        <item x="396"/>
        <item x="393"/>
        <item x="925"/>
        <item x="195"/>
        <item x="559"/>
        <item x="982"/>
        <item x="932"/>
        <item x="149"/>
        <item x="611"/>
        <item x="591"/>
        <item x="58"/>
        <item x="84"/>
        <item x="337"/>
        <item x="551"/>
        <item x="361"/>
        <item x="753"/>
        <item x="825"/>
        <item x="752"/>
        <item x="951"/>
        <item x="874"/>
        <item x="223"/>
        <item x="16"/>
        <item x="172"/>
        <item x="334"/>
        <item x="947"/>
        <item x="891"/>
        <item x="200"/>
        <item x="582"/>
        <item x="692"/>
        <item x="707"/>
        <item x="99"/>
        <item x="958"/>
        <item x="853"/>
        <item x="456"/>
        <item x="627"/>
        <item x="873"/>
        <item x="179"/>
        <item x="422"/>
        <item x="669"/>
        <item x="23"/>
        <item x="184"/>
        <item x="139"/>
        <item x="126"/>
        <item x="647"/>
        <item x="920"/>
        <item x="871"/>
        <item x="598"/>
        <item x="389"/>
        <item x="772"/>
        <item x="654"/>
        <item x="835"/>
        <item x="727"/>
        <item x="975"/>
        <item x="491"/>
        <item x="106"/>
        <item x="6"/>
        <item x="302"/>
        <item x="889"/>
        <item x="708"/>
        <item x="199"/>
        <item x="829"/>
        <item x="370"/>
        <item x="827"/>
        <item x="934"/>
        <item x="363"/>
        <item x="276"/>
        <item x="416"/>
        <item x="984"/>
        <item x="633"/>
        <item x="564"/>
        <item x="886"/>
        <item x="513"/>
        <item x="612"/>
        <item x="267"/>
        <item x="338"/>
        <item x="754"/>
        <item x="487"/>
        <item x="203"/>
        <item x="17"/>
        <item x="805"/>
        <item x="651"/>
        <item x="575"/>
        <item x="262"/>
        <item x="872"/>
        <item x="695"/>
        <item x="301"/>
        <item x="926"/>
        <item x="659"/>
        <item x="385"/>
        <item x="777"/>
        <item x="923"/>
        <item x="321"/>
        <item x="698"/>
        <item x="133"/>
        <item x="714"/>
        <item x="675"/>
        <item x="191"/>
        <item x="155"/>
        <item x="880"/>
        <item x="69"/>
        <item x="538"/>
        <item x="909"/>
        <item x="264"/>
        <item x="887"/>
        <item x="351"/>
        <item x="466"/>
        <item x="673"/>
        <item x="331"/>
        <item x="653"/>
        <item x="180"/>
        <item x="378"/>
        <item x="701"/>
        <item x="607"/>
        <item x="705"/>
        <item x="645"/>
        <item x="479"/>
        <item x="471"/>
        <item x="375"/>
        <item x="506"/>
        <item x="949"/>
        <item x="656"/>
        <item x="75"/>
        <item x="921"/>
        <item x="899"/>
        <item x="113"/>
        <item x="959"/>
        <item x="717"/>
        <item x="638"/>
        <item x="866"/>
        <item x="147"/>
        <item x="769"/>
        <item x="592"/>
        <item x="730"/>
        <item x="283"/>
        <item x="82"/>
        <item x="967"/>
        <item x="12"/>
        <item x="624"/>
        <item x="919"/>
        <item x="226"/>
        <item x="644"/>
        <item x="111"/>
        <item x="175"/>
        <item x="846"/>
        <item x="427"/>
        <item x="870"/>
        <item x="65"/>
        <item x="35"/>
        <item x="305"/>
        <item x="843"/>
        <item x="70"/>
        <item x="472"/>
        <item x="317"/>
        <item x="219"/>
        <item x="550"/>
        <item x="685"/>
        <item x="530"/>
        <item x="670"/>
        <item x="344"/>
        <item x="838"/>
        <item x="597"/>
        <item x="574"/>
        <item x="105"/>
        <item x="689"/>
        <item x="505"/>
        <item x="763"/>
        <item x="117"/>
        <item x="307"/>
        <item x="347"/>
        <item x="359"/>
        <item x="706"/>
        <item x="273"/>
        <item x="235"/>
        <item x="660"/>
        <item x="599"/>
        <item x="280"/>
        <item x="71"/>
        <item x="369"/>
        <item x="255"/>
        <item x="931"/>
        <item x="33"/>
        <item x="285"/>
        <item x="475"/>
        <item x="801"/>
        <item x="218"/>
        <item x="135"/>
        <item x="586"/>
        <item x="132"/>
        <item x="762"/>
        <item x="461"/>
        <item x="107"/>
        <item x="740"/>
        <item x="567"/>
        <item x="798"/>
        <item x="120"/>
        <item x="877"/>
        <item x="594"/>
        <item x="528"/>
        <item x="27"/>
        <item x="930"/>
        <item x="688"/>
        <item x="558"/>
        <item x="342"/>
        <item x="852"/>
        <item x="962"/>
        <item x="54"/>
        <item x="450"/>
        <item x="213"/>
        <item x="168"/>
        <item x="38"/>
        <item x="771"/>
        <item x="678"/>
        <item x="834"/>
        <item x="547"/>
        <item x="102"/>
        <item x="641"/>
        <item x="432"/>
        <item x="196"/>
        <item x="950"/>
        <item x="339"/>
        <item x="452"/>
        <item x="906"/>
        <item x="72"/>
        <item x="679"/>
        <item x="739"/>
        <item x="309"/>
        <item x="850"/>
        <item x="629"/>
        <item x="243"/>
        <item x="57"/>
        <item x="386"/>
        <item x="405"/>
        <item x="802"/>
        <item x="319"/>
        <item x="59"/>
        <item x="127"/>
        <item x="162"/>
        <item x="787"/>
        <item x="282"/>
        <item x="770"/>
        <item x="546"/>
        <item x="672"/>
        <item x="719"/>
        <item x="970"/>
        <item x="198"/>
        <item x="549"/>
        <item x="181"/>
        <item x="271"/>
        <item x="463"/>
        <item x="424"/>
        <item x="814"/>
        <item x="634"/>
        <item x="323"/>
        <item x="258"/>
        <item x="957"/>
        <item x="292"/>
        <item x="778"/>
        <item x="169"/>
        <item x="29"/>
        <item x="368"/>
        <item x="485"/>
        <item x="534"/>
        <item x="145"/>
        <item x="747"/>
        <item x="894"/>
        <item x="500"/>
        <item x="19"/>
        <item x="603"/>
        <item x="584"/>
        <item x="553"/>
        <item x="635"/>
        <item x="183"/>
        <item x="164"/>
        <item x="237"/>
        <item x="668"/>
        <item x="977"/>
        <item x="454"/>
        <item x="590"/>
        <item x="403"/>
        <item x="916"/>
        <item x="315"/>
        <item x="917"/>
        <item x="631"/>
        <item x="253"/>
        <item x="671"/>
        <item x="73"/>
        <item x="812"/>
        <item x="662"/>
        <item x="536"/>
        <item x="748"/>
        <item x="531"/>
        <item x="849"/>
        <item x="103"/>
        <item x="759"/>
        <item x="883"/>
        <item x="229"/>
        <item x="630"/>
        <item x="352"/>
        <item x="244"/>
        <item x="453"/>
        <item x="231"/>
        <item x="516"/>
        <item x="632"/>
        <item x="570"/>
        <item x="110"/>
        <item x="878"/>
        <item x="733"/>
        <item x="261"/>
        <item x="15"/>
        <item x="648"/>
        <item x="320"/>
        <item x="96"/>
        <item x="468"/>
        <item x="578"/>
        <item x="260"/>
        <item x="14"/>
        <item x="890"/>
        <item x="722"/>
        <item x="990"/>
        <item x="676"/>
        <item x="976"/>
        <item x="514"/>
        <item x="785"/>
        <item x="690"/>
        <item x="571"/>
        <item x="397"/>
        <item x="438"/>
        <item x="281"/>
        <item x="457"/>
        <item x="924"/>
        <item x="781"/>
        <item x="465"/>
        <item x="983"/>
        <item x="602"/>
        <item x="955"/>
        <item x="40"/>
        <item x="442"/>
        <item x="535"/>
        <item x="745"/>
        <item x="512"/>
        <item x="620"/>
        <item x="563"/>
        <item x="394"/>
        <item x="391"/>
        <item x="703"/>
        <item x="9"/>
        <item x="108"/>
        <item x="900"/>
        <item x="467"/>
        <item x="758"/>
        <item x="822"/>
        <item x="330"/>
        <item x="430"/>
        <item x="736"/>
        <item x="495"/>
        <item x="539"/>
        <item x="751"/>
        <item x="879"/>
        <item x="434"/>
        <item x="295"/>
        <item x="892"/>
        <item x="502"/>
        <item x="242"/>
        <item x="115"/>
        <item x="915"/>
        <item x="148"/>
        <item x="568"/>
        <item x="8"/>
        <item x="138"/>
        <item x="486"/>
        <item x="576"/>
        <item x="548"/>
        <item x="622"/>
        <item x="782"/>
        <item x="428"/>
        <item x="11"/>
        <item x="696"/>
        <item x="562"/>
        <item x="533"/>
        <item x="583"/>
        <item x="726"/>
        <item x="228"/>
        <item x="473"/>
        <item x="893"/>
        <item x="392"/>
        <item x="978"/>
        <item x="529"/>
        <item x="691"/>
        <item x="613"/>
        <item x="965"/>
        <item x="756"/>
        <item x="353"/>
        <item x="608"/>
        <item x="680"/>
        <item x="289"/>
        <item x="4"/>
        <item x="246"/>
        <item x="725"/>
        <item x="986"/>
        <item x="910"/>
        <item x="938"/>
        <item x="532"/>
        <item x="968"/>
        <item x="411"/>
        <item x="10"/>
        <item x="440"/>
        <item x="605"/>
        <item x="837"/>
        <item x="268"/>
        <item x="918"/>
        <item x="728"/>
        <item x="32"/>
        <item x="384"/>
        <item x="579"/>
        <item x="561"/>
        <item x="156"/>
        <item x="161"/>
        <item x="441"/>
        <item x="665"/>
        <item x="901"/>
        <item x="820"/>
        <item x="60"/>
        <item x="783"/>
        <item x="160"/>
        <item x="390"/>
        <item x="318"/>
        <item x="956"/>
        <item x="435"/>
        <item x="227"/>
        <item x="94"/>
        <item x="340"/>
        <item x="683"/>
        <item x="609"/>
        <item x="51"/>
        <item x="112"/>
        <item x="618"/>
        <item x="193"/>
        <item x="56"/>
        <item x="421"/>
        <item x="314"/>
        <item x="544"/>
        <item x="515"/>
        <item x="761"/>
        <item x="501"/>
        <item x="212"/>
        <item x="813"/>
        <item x="238"/>
        <item x="150"/>
        <item x="623"/>
        <item x="616"/>
        <item x="684"/>
        <item x="735"/>
        <item x="928"/>
        <item x="48"/>
        <item x="345"/>
        <item x="985"/>
        <item x="840"/>
        <item x="905"/>
        <item x="157"/>
        <item x="844"/>
        <item x="797"/>
        <item x="712"/>
        <item x="64"/>
        <item x="190"/>
        <item x="234"/>
        <item x="137"/>
        <item x="790"/>
        <item x="88"/>
        <item x="913"/>
        <item x="420"/>
        <item x="3"/>
        <item x="626"/>
        <item x="274"/>
        <item x="856"/>
        <item x="42"/>
        <item x="304"/>
        <item x="204"/>
        <item x="604"/>
        <item x="912"/>
        <item x="178"/>
        <item x="896"/>
        <item x="417"/>
        <item x="329"/>
        <item x="854"/>
        <item x="700"/>
        <item x="185"/>
        <item x="524"/>
        <item x="936"/>
        <item x="860"/>
        <item x="863"/>
        <item x="251"/>
        <item x="511"/>
        <item x="220"/>
        <item x="79"/>
        <item x="425"/>
        <item x="37"/>
        <item x="153"/>
        <item x="732"/>
        <item x="63"/>
        <item x="795"/>
        <item x="109"/>
        <item x="98"/>
        <item x="250"/>
        <item x="489"/>
        <item x="121"/>
        <item x="28"/>
        <item x="447"/>
        <item x="287"/>
        <item x="496"/>
        <item x="114"/>
        <item x="0"/>
        <item x="953"/>
        <item x="987"/>
        <item x="350"/>
        <item x="474"/>
        <item x="744"/>
        <item x="799"/>
        <item x="326"/>
        <item x="817"/>
        <item x="299"/>
        <item x="786"/>
        <item x="988"/>
        <item x="158"/>
        <item x="646"/>
        <item x="296"/>
        <item x="409"/>
        <item x="418"/>
        <item x="542"/>
        <item x="462"/>
        <item x="163"/>
        <item x="969"/>
        <item x="324"/>
        <item x="699"/>
        <item x="596"/>
        <item x="652"/>
        <item x="478"/>
        <item x="868"/>
        <item x="793"/>
        <item x="963"/>
        <item x="327"/>
        <item x="224"/>
        <item x="400"/>
        <item x="154"/>
        <item x="543"/>
        <item x="581"/>
        <item x="796"/>
        <item x="92"/>
        <item x="125"/>
        <item x="66"/>
        <item x="867"/>
        <item x="482"/>
        <item x="642"/>
        <item x="275"/>
        <item x="600"/>
        <item x="823"/>
        <item x="380"/>
        <item x="606"/>
        <item x="503"/>
        <item x="792"/>
        <item x="263"/>
        <item x="230"/>
        <item x="173"/>
        <item x="404"/>
        <item x="525"/>
        <item x="294"/>
        <item x="1"/>
        <item x="159"/>
        <item x="851"/>
        <item x="55"/>
        <item x="371"/>
        <item x="961"/>
        <item x="68"/>
        <item x="2"/>
        <item x="36"/>
        <item x="85"/>
        <item x="131"/>
        <item x="192"/>
        <item x="881"/>
        <item x="116"/>
        <item x="929"/>
        <item x="907"/>
        <item x="523"/>
        <item x="935"/>
        <item x="499"/>
        <item x="862"/>
        <item x="335"/>
        <item x="710"/>
        <item x="52"/>
        <item x="775"/>
        <item x="724"/>
        <item x="508"/>
        <item x="964"/>
        <item x="587"/>
        <item x="757"/>
        <item x="47"/>
        <item x="661"/>
        <item x="636"/>
        <item x="443"/>
        <item x="22"/>
        <item x="492"/>
        <item x="521"/>
        <item x="451"/>
        <item x="7"/>
        <item x="437"/>
        <item x="46"/>
        <item x="788"/>
        <item x="768"/>
        <item x="776"/>
        <item x="316"/>
        <item x="697"/>
        <item x="119"/>
        <item x="446"/>
        <item x="779"/>
        <item x="95"/>
        <item x="201"/>
        <item x="911"/>
        <item x="552"/>
        <item x="615"/>
        <item x="809"/>
        <item x="376"/>
        <item x="821"/>
        <item x="876"/>
        <item x="265"/>
        <item x="702"/>
        <item x="358"/>
        <item x="381"/>
        <item x="773"/>
        <item x="694"/>
        <item x="241"/>
        <item x="687"/>
        <item x="130"/>
        <item x="658"/>
        <item x="134"/>
        <item x="25"/>
        <item x="449"/>
        <item x="221"/>
        <item x="847"/>
        <item x="741"/>
        <item x="423"/>
        <item x="407"/>
        <item x="908"/>
        <item x="348"/>
        <item x="144"/>
        <item x="625"/>
        <item x="519"/>
        <item x="61"/>
        <item x="45"/>
        <item x="545"/>
        <item x="749"/>
        <item x="498"/>
        <item x="308"/>
        <item x="537"/>
        <item x="343"/>
        <item x="940"/>
        <item x="194"/>
        <item x="377"/>
        <item x="945"/>
        <item x="86"/>
        <item x="898"/>
        <item x="410"/>
        <item x="436"/>
        <item x="349"/>
        <item x="711"/>
        <item x="488"/>
        <item x="176"/>
        <item x="750"/>
        <item x="979"/>
        <item x="944"/>
        <item x="830"/>
        <item x="948"/>
        <item x="828"/>
        <item x="664"/>
        <item x="729"/>
        <item x="865"/>
        <item x="187"/>
        <item x="245"/>
        <item x="960"/>
        <item x="655"/>
        <item x="356"/>
        <item x="216"/>
        <item x="943"/>
        <item x="325"/>
        <item x="249"/>
        <item x="971"/>
        <item x="888"/>
        <item x="429"/>
        <item x="494"/>
        <item x="845"/>
        <item x="858"/>
        <item x="933"/>
        <item x="517"/>
        <item x="433"/>
        <item x="540"/>
        <item x="240"/>
        <item x="81"/>
        <item x="808"/>
        <item x="681"/>
        <item x="290"/>
        <item x="663"/>
        <item x="346"/>
        <item x="560"/>
        <item x="832"/>
        <item x="448"/>
        <item x="974"/>
        <item x="522"/>
        <item x="76"/>
        <item x="165"/>
        <item x="259"/>
        <item x="839"/>
        <item x="412"/>
        <item x="30"/>
        <item x="803"/>
        <item x="989"/>
        <item x="122"/>
        <item x="146"/>
        <item x="565"/>
        <item x="755"/>
        <item x="34"/>
        <item x="765"/>
        <item x="208"/>
        <item x="884"/>
        <item x="497"/>
        <item x="791"/>
        <item x="824"/>
        <item x="509"/>
        <item x="667"/>
        <item x="577"/>
        <item x="236"/>
        <item x="715"/>
        <item x="332"/>
        <item x="483"/>
        <item x="311"/>
        <item x="383"/>
        <item x="74"/>
        <item x="628"/>
        <item x="649"/>
        <item x="444"/>
        <item x="398"/>
        <item x="746"/>
        <item x="815"/>
        <item x="202"/>
        <item x="593"/>
        <item x="174"/>
        <item x="382"/>
        <item x="836"/>
        <item x="91"/>
        <item x="354"/>
        <item x="589"/>
        <item x="477"/>
        <item x="709"/>
        <item x="677"/>
        <item x="77"/>
        <item x="266"/>
        <item x="189"/>
        <item x="426"/>
        <item x="704"/>
        <item x="902"/>
        <item x="882"/>
        <item x="927"/>
        <item x="848"/>
        <item x="5"/>
        <item x="742"/>
        <item x="151"/>
        <item x="233"/>
        <item x="484"/>
        <item x="293"/>
        <item x="720"/>
        <item x="981"/>
        <item x="682"/>
        <item x="804"/>
        <item x="87"/>
        <item x="621"/>
        <item x="980"/>
        <item x="207"/>
        <item x="279"/>
        <item x="966"/>
        <item x="541"/>
        <item x="972"/>
        <item x="395"/>
        <item x="401"/>
        <item x="897"/>
        <item x="297"/>
        <item x="171"/>
        <item x="232"/>
        <item x="895"/>
        <item x="640"/>
        <item x="31"/>
        <item x="954"/>
        <item x="89"/>
        <item x="257"/>
        <item x="831"/>
        <item x="942"/>
        <item x="767"/>
        <item x="248"/>
        <item x="939"/>
        <item x="885"/>
        <item x="764"/>
        <item x="215"/>
        <item x="209"/>
        <item x="44"/>
        <item x="197"/>
        <item x="18"/>
        <item x="774"/>
        <item x="143"/>
        <item x="83"/>
        <item x="556"/>
        <item x="419"/>
        <item x="408"/>
        <item x="573"/>
        <item x="481"/>
        <item x="588"/>
        <item x="666"/>
        <item x="355"/>
        <item x="300"/>
        <item x="269"/>
        <item x="286"/>
        <item x="743"/>
        <item x="572"/>
        <item x="341"/>
        <item x="738"/>
        <item x="510"/>
        <item x="100"/>
        <item x="166"/>
        <item x="298"/>
        <item x="239"/>
        <item x="388"/>
        <item x="170"/>
        <item x="53"/>
        <item x="595"/>
        <item x="439"/>
        <item x="455"/>
        <item x="278"/>
        <item x="818"/>
        <item x="526"/>
        <item x="527"/>
        <item x="569"/>
        <item x="833"/>
        <item x="464"/>
        <item x="414"/>
        <item x="101"/>
        <item x="129"/>
        <item x="136"/>
        <item x="855"/>
        <item x="222"/>
        <item x="737"/>
        <item x="637"/>
        <item x="580"/>
        <item x="723"/>
        <item x="210"/>
        <item x="601"/>
        <item x="211"/>
        <item x="306"/>
        <item x="26"/>
        <item x="20"/>
        <item x="252"/>
        <item x="937"/>
        <item x="128"/>
        <item x="80"/>
        <item x="312"/>
        <item x="713"/>
        <item x="718"/>
        <item x="93"/>
        <item x="374"/>
        <item x="819"/>
        <item x="366"/>
        <item x="610"/>
        <item x="789"/>
        <item x="643"/>
        <item x="406"/>
        <item x="800"/>
        <item x="90"/>
        <item x="857"/>
        <item x="357"/>
        <item x="182"/>
        <item x="336"/>
        <item x="614"/>
        <item x="806"/>
        <item x="904"/>
        <item x="217"/>
        <item x="254"/>
        <item x="470"/>
        <item x="734"/>
        <item x="104"/>
        <item x="721"/>
        <item x="333"/>
        <item x="518"/>
        <item x="693"/>
        <item x="39"/>
        <item x="841"/>
        <item x="62"/>
        <item x="328"/>
        <item x="402"/>
        <item x="177"/>
        <item x="585"/>
        <item x="205"/>
        <item x="826"/>
        <item x="973"/>
        <item x="794"/>
        <item x="141"/>
        <item x="810"/>
        <item x="152"/>
        <item x="480"/>
        <item x="41"/>
        <item x="360"/>
        <item x="686"/>
        <item x="288"/>
        <item x="807"/>
        <item x="875"/>
        <item x="716"/>
        <item x="766"/>
        <item x="313"/>
        <item x="322"/>
        <item x="445"/>
        <item x="619"/>
        <item x="372"/>
        <item x="476"/>
        <item x="124"/>
        <item x="399"/>
        <item x="469"/>
        <item x="903"/>
        <item x="459"/>
        <item x="272"/>
        <item x="387"/>
        <item x="864"/>
        <item x="507"/>
        <item x="674"/>
        <item x="24"/>
        <item x="373"/>
        <item x="731"/>
        <item x="413"/>
        <item x="861"/>
        <item x="379"/>
        <item x="365"/>
        <item x="520"/>
        <item x="310"/>
        <item x="922"/>
        <item x="952"/>
        <item x="367"/>
        <item x="362"/>
        <item x="140"/>
        <item x="277"/>
        <item x="811"/>
        <item x="639"/>
        <item x="303"/>
        <item x="784"/>
        <item x="13"/>
        <item x="941"/>
        <item x="816"/>
        <item x="415"/>
        <item x="557"/>
        <item x="270"/>
        <item x="566"/>
        <item x="555"/>
        <item x="780"/>
        <item x="284"/>
        <item x="554"/>
        <item x="142"/>
        <item x="617"/>
        <item x="914"/>
        <item x="49"/>
        <item x="78"/>
        <item x="946"/>
        <item x="43"/>
        <item x="760"/>
        <item x="504"/>
        <item x="291"/>
        <item x="186"/>
        <item x="493"/>
        <item x="859"/>
        <item x="460"/>
        <item x="188"/>
        <item x="650"/>
        <item x="490"/>
        <item x="167"/>
        <item x="67"/>
        <item x="869"/>
        <item x="97"/>
        <item x="50"/>
        <item x="123"/>
        <item x="225"/>
        <item x="256"/>
        <item x="842"/>
        <item x="458"/>
        <item x="206"/>
        <item x="364"/>
        <item x="247"/>
        <item x="431"/>
        <item x="657"/>
        <item x="118"/>
        <item x="214"/>
        <item x="21"/>
        <item t="default"/>
      </items>
    </pivotField>
  </pivotFields>
  <rowFields count="1">
    <field x="0"/>
  </rowFields>
  <rowItems count="9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t="grand">
      <x/>
    </i>
  </rowItems>
  <colItems count="1">
    <i/>
  </colItems>
  <dataFields count="1">
    <dataField name="Count of Estimated Salary" fld="0" subtotal="count" baseField="0" baseItem="0"/>
  </dataFields>
  <formats count="1">
    <format dxfId="60">
      <pivotArea dataOnly="0" fieldPosition="0">
        <references count="1">
          <reference field="0" count="1">
            <x v="98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2DCDB9-2383-FD4A-AEBF-66C30366C3DB}"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C1025" firstHeaderRow="1" firstDataRow="1" firstDataCol="1"/>
  <pivotFields count="1">
    <pivotField axis="axisRow" dataField="1" showAll="0">
      <items count="9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s>
  <rowFields count="1">
    <field x="0"/>
  </rowFields>
  <rowItems count="9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t="grand">
      <x/>
    </i>
  </rowItems>
  <colItems count="1">
    <i/>
  </colItems>
  <dataFields count="1">
    <dataField name="Count of Row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21C48A-7E0E-A445-84B3-C6DE5B9FC26F}"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3:I228" firstHeaderRow="1" firstDataRow="1" firstDataCol="1"/>
  <pivotFields count="1">
    <pivotField axis="axisRow" dataField="1" showAll="0">
      <items count="195">
        <item x="161"/>
        <item x="126"/>
        <item x="181"/>
        <item x="144"/>
        <item x="96"/>
        <item x="11"/>
        <item x="38"/>
        <item x="128"/>
        <item x="168"/>
        <item x="30"/>
        <item x="73"/>
        <item x="6"/>
        <item x="10"/>
        <item x="84"/>
        <item x="139"/>
        <item x="44"/>
        <item x="3"/>
        <item x="100"/>
        <item x="66"/>
        <item x="49"/>
        <item x="80"/>
        <item x="78"/>
        <item x="118"/>
        <item x="39"/>
        <item x="167"/>
        <item x="92"/>
        <item x="75"/>
        <item x="172"/>
        <item x="131"/>
        <item x="67"/>
        <item x="50"/>
        <item x="114"/>
        <item x="110"/>
        <item x="186"/>
        <item x="150"/>
        <item x="13"/>
        <item x="127"/>
        <item x="148"/>
        <item x="5"/>
        <item x="141"/>
        <item x="61"/>
        <item x="41"/>
        <item x="149"/>
        <item x="34"/>
        <item x="125"/>
        <item x="91"/>
        <item x="191"/>
        <item x="180"/>
        <item x="116"/>
        <item x="21"/>
        <item x="193"/>
        <item x="101"/>
        <item x="113"/>
        <item x="57"/>
        <item x="107"/>
        <item x="97"/>
        <item x="123"/>
        <item x="93"/>
        <item x="174"/>
        <item x="135"/>
        <item x="98"/>
        <item x="120"/>
        <item x="86"/>
        <item x="22"/>
        <item x="189"/>
        <item x="68"/>
        <item x="15"/>
        <item x="178"/>
        <item x="94"/>
        <item x="136"/>
        <item x="133"/>
        <item x="9"/>
        <item x="192"/>
        <item x="65"/>
        <item x="19"/>
        <item x="0"/>
        <item x="142"/>
        <item x="160"/>
        <item x="8"/>
        <item x="89"/>
        <item x="17"/>
        <item x="1"/>
        <item x="165"/>
        <item x="170"/>
        <item x="40"/>
        <item x="76"/>
        <item x="146"/>
        <item x="99"/>
        <item x="60"/>
        <item x="64"/>
        <item x="62"/>
        <item x="184"/>
        <item x="187"/>
        <item x="124"/>
        <item x="12"/>
        <item x="117"/>
        <item x="111"/>
        <item x="70"/>
        <item x="190"/>
        <item x="43"/>
        <item x="81"/>
        <item x="129"/>
        <item x="35"/>
        <item x="37"/>
        <item x="29"/>
        <item x="130"/>
        <item x="121"/>
        <item x="25"/>
        <item x="138"/>
        <item x="33"/>
        <item x="175"/>
        <item x="46"/>
        <item x="102"/>
        <item x="20"/>
        <item x="71"/>
        <item x="28"/>
        <item x="145"/>
        <item x="82"/>
        <item x="147"/>
        <item x="4"/>
        <item x="182"/>
        <item x="143"/>
        <item x="23"/>
        <item x="18"/>
        <item x="85"/>
        <item x="27"/>
        <item x="52"/>
        <item x="7"/>
        <item x="31"/>
        <item x="171"/>
        <item x="47"/>
        <item x="166"/>
        <item x="140"/>
        <item x="2"/>
        <item x="188"/>
        <item x="177"/>
        <item x="83"/>
        <item x="42"/>
        <item x="72"/>
        <item x="53"/>
        <item x="104"/>
        <item x="55"/>
        <item x="122"/>
        <item x="158"/>
        <item x="63"/>
        <item x="69"/>
        <item x="79"/>
        <item x="179"/>
        <item x="77"/>
        <item x="90"/>
        <item x="157"/>
        <item x="16"/>
        <item x="164"/>
        <item x="87"/>
        <item x="108"/>
        <item x="169"/>
        <item x="183"/>
        <item x="32"/>
        <item x="14"/>
        <item x="88"/>
        <item x="155"/>
        <item x="103"/>
        <item x="106"/>
        <item x="173"/>
        <item x="58"/>
        <item x="156"/>
        <item x="154"/>
        <item x="137"/>
        <item x="109"/>
        <item x="134"/>
        <item x="163"/>
        <item x="153"/>
        <item x="51"/>
        <item x="176"/>
        <item x="56"/>
        <item x="45"/>
        <item x="132"/>
        <item x="59"/>
        <item x="185"/>
        <item x="105"/>
        <item x="74"/>
        <item x="36"/>
        <item x="152"/>
        <item x="112"/>
        <item x="151"/>
        <item x="159"/>
        <item x="115"/>
        <item x="24"/>
        <item x="48"/>
        <item x="54"/>
        <item x="162"/>
        <item x="26"/>
        <item x="95"/>
        <item x="119"/>
        <item t="default"/>
      </items>
    </pivotField>
  </pivotFields>
  <rowFields count="1">
    <field x="0"/>
  </rowFields>
  <rowItems count="1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t="grand">
      <x/>
    </i>
  </rowItems>
  <colItems count="1">
    <i/>
  </colItems>
  <dataFields count="1">
    <dataField name="Count of Last_Name" fld="0" subtotal="count" baseField="0" baseItem="0"/>
  </dataFields>
  <formats count="1">
    <format dxfId="61">
      <pivotArea dataOnly="0" fieldPosition="0">
        <references count="1">
          <reference field="0" count="1">
            <x v="7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4003C9-AAD6-9F40-986F-6616567C9C38}" name="PivotTable6"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3:R39" firstHeaderRow="1" firstDataRow="1" firstDataCol="1"/>
  <pivotFields count="1">
    <pivotField axis="axisRow" dataField="1" showAll="0">
      <items count="6">
        <item x="4"/>
        <item x="0"/>
        <item x="3"/>
        <item x="1"/>
        <item x="2"/>
        <item t="default"/>
      </items>
    </pivotField>
  </pivotFields>
  <rowFields count="1">
    <field x="0"/>
  </rowFields>
  <rowItems count="6">
    <i>
      <x/>
    </i>
    <i>
      <x v="1"/>
    </i>
    <i>
      <x v="2"/>
    </i>
    <i>
      <x v="3"/>
    </i>
    <i>
      <x v="4"/>
    </i>
    <i t="grand">
      <x/>
    </i>
  </rowItems>
  <colItems count="1">
    <i/>
  </colItems>
  <dataFields count="1">
    <dataField name="Count of Gender" fld="0" subtotal="count" baseField="0" baseItem="0"/>
  </dataFields>
  <formats count="4">
    <format dxfId="65">
      <pivotArea dataOnly="0" fieldPosition="0">
        <references count="1">
          <reference field="0" count="1">
            <x v="0"/>
          </reference>
        </references>
      </pivotArea>
    </format>
    <format dxfId="64">
      <pivotArea collapsedLevelsAreSubtotals="1" fieldPosition="0">
        <references count="1">
          <reference field="0" count="1">
            <x v="2"/>
          </reference>
        </references>
      </pivotArea>
    </format>
    <format dxfId="63">
      <pivotArea dataOnly="0" labelOnly="1" fieldPosition="0">
        <references count="1">
          <reference field="0" count="1">
            <x v="2"/>
          </reference>
        </references>
      </pivotArea>
    </format>
    <format dxfId="62">
      <pivotArea dataOnly="0" fieldPosition="0">
        <references count="1">
          <reference field="0"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B98DAD-DEB6-D442-9281-FEE987486565}" name="PivotTable8"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3:X45" firstHeaderRow="1" firstDataRow="1" firstDataCol="1"/>
  <pivotFields count="1">
    <pivotField axis="axisRow" dataField="1" numFmtId="1" showAll="0">
      <items count="12">
        <item x="10"/>
        <item x="1"/>
        <item x="0"/>
        <item x="6"/>
        <item x="4"/>
        <item x="8"/>
        <item x="5"/>
        <item x="3"/>
        <item x="2"/>
        <item x="9"/>
        <item x="7"/>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Tenure" fld="0" subtotal="count" baseField="0" baseItem="0" numFmtId="1"/>
  </dataFields>
  <formats count="2">
    <format dxfId="67">
      <pivotArea collapsedLevelsAreSubtotals="1" fieldPosition="0">
        <references count="1">
          <reference field="0" count="1">
            <x v="0"/>
          </reference>
        </references>
      </pivotArea>
    </format>
    <format dxfId="66">
      <pivotArea dataOnly="0" labelOnly="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D7268F-4B54-F840-A0DD-05C4F28FADE7}" name="PivotTable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3:L389" firstHeaderRow="1" firstDataRow="1" firstDataCol="1"/>
  <pivotFields count="1">
    <pivotField axis="axisRow" dataField="1" showAll="0">
      <items count="356">
        <item x="7"/>
        <item x="28"/>
        <item x="92"/>
        <item x="73"/>
        <item x="287"/>
        <item x="337"/>
        <item x="306"/>
        <item x="211"/>
        <item x="108"/>
        <item x="343"/>
        <item x="206"/>
        <item x="294"/>
        <item x="229"/>
        <item x="317"/>
        <item x="325"/>
        <item x="342"/>
        <item x="310"/>
        <item x="232"/>
        <item x="115"/>
        <item x="254"/>
        <item x="39"/>
        <item x="260"/>
        <item x="38"/>
        <item x="209"/>
        <item x="34"/>
        <item x="12"/>
        <item x="305"/>
        <item x="98"/>
        <item x="138"/>
        <item x="315"/>
        <item x="239"/>
        <item x="137"/>
        <item x="122"/>
        <item x="251"/>
        <item x="248"/>
        <item x="336"/>
        <item x="35"/>
        <item x="241"/>
        <item x="78"/>
        <item x="258"/>
        <item x="302"/>
        <item x="11"/>
        <item x="188"/>
        <item x="323"/>
        <item x="8"/>
        <item x="2"/>
        <item x="311"/>
        <item x="284"/>
        <item x="341"/>
        <item x="77"/>
        <item x="340"/>
        <item x="286"/>
        <item x="261"/>
        <item x="21"/>
        <item x="54"/>
        <item x="140"/>
        <item x="144"/>
        <item x="88"/>
        <item x="151"/>
        <item x="333"/>
        <item x="345"/>
        <item x="69"/>
        <item x="32"/>
        <item x="149"/>
        <item x="226"/>
        <item x="174"/>
        <item x="85"/>
        <item x="145"/>
        <item x="297"/>
        <item x="281"/>
        <item x="10"/>
        <item x="313"/>
        <item x="187"/>
        <item x="30"/>
        <item x="256"/>
        <item x="125"/>
        <item x="264"/>
        <item x="247"/>
        <item x="100"/>
        <item x="127"/>
        <item x="231"/>
        <item x="272"/>
        <item x="76"/>
        <item x="181"/>
        <item x="176"/>
        <item x="293"/>
        <item x="164"/>
        <item x="253"/>
        <item x="13"/>
        <item x="46"/>
        <item x="354"/>
        <item x="349"/>
        <item x="31"/>
        <item x="320"/>
        <item x="58"/>
        <item x="40"/>
        <item x="186"/>
        <item x="210"/>
        <item x="244"/>
        <item x="344"/>
        <item x="101"/>
        <item x="314"/>
        <item x="282"/>
        <item x="346"/>
        <item x="301"/>
        <item x="162"/>
        <item x="224"/>
        <item x="268"/>
        <item x="276"/>
        <item x="26"/>
        <item x="238"/>
        <item x="27"/>
        <item x="24"/>
        <item x="139"/>
        <item x="117"/>
        <item x="147"/>
        <item x="61"/>
        <item x="37"/>
        <item x="202"/>
        <item x="116"/>
        <item x="48"/>
        <item x="129"/>
        <item x="17"/>
        <item x="200"/>
        <item x="114"/>
        <item x="259"/>
        <item x="29"/>
        <item x="161"/>
        <item x="233"/>
        <item x="165"/>
        <item x="249"/>
        <item x="142"/>
        <item x="288"/>
        <item x="278"/>
        <item x="331"/>
        <item x="51"/>
        <item x="198"/>
        <item x="59"/>
        <item x="68"/>
        <item x="97"/>
        <item x="141"/>
        <item x="290"/>
        <item x="1"/>
        <item x="350"/>
        <item x="167"/>
        <item x="235"/>
        <item x="304"/>
        <item x="225"/>
        <item x="55"/>
        <item x="135"/>
        <item x="15"/>
        <item x="154"/>
        <item x="0"/>
        <item x="158"/>
        <item x="267"/>
        <item x="95"/>
        <item x="93"/>
        <item x="312"/>
        <item x="107"/>
        <item x="216"/>
        <item x="203"/>
        <item x="103"/>
        <item x="205"/>
        <item x="221"/>
        <item x="130"/>
        <item x="279"/>
        <item x="330"/>
        <item x="177"/>
        <item x="14"/>
        <item x="20"/>
        <item x="45"/>
        <item x="277"/>
        <item x="274"/>
        <item x="230"/>
        <item x="271"/>
        <item x="207"/>
        <item x="155"/>
        <item x="215"/>
        <item x="5"/>
        <item x="82"/>
        <item x="83"/>
        <item x="228"/>
        <item x="217"/>
        <item x="123"/>
        <item x="189"/>
        <item x="79"/>
        <item x="16"/>
        <item x="222"/>
        <item x="50"/>
        <item x="52"/>
        <item x="67"/>
        <item x="269"/>
        <item x="173"/>
        <item x="42"/>
        <item x="63"/>
        <item x="172"/>
        <item x="118"/>
        <item x="70"/>
        <item x="74"/>
        <item x="300"/>
        <item x="136"/>
        <item x="104"/>
        <item x="22"/>
        <item x="94"/>
        <item x="156"/>
        <item x="321"/>
        <item x="166"/>
        <item x="106"/>
        <item x="64"/>
        <item x="159"/>
        <item x="71"/>
        <item x="332"/>
        <item x="212"/>
        <item x="180"/>
        <item x="119"/>
        <item x="133"/>
        <item x="9"/>
        <item x="99"/>
        <item x="112"/>
        <item x="57"/>
        <item x="303"/>
        <item x="157"/>
        <item x="240"/>
        <item x="121"/>
        <item x="273"/>
        <item x="185"/>
        <item x="163"/>
        <item x="160"/>
        <item x="182"/>
        <item x="352"/>
        <item x="47"/>
        <item x="3"/>
        <item x="299"/>
        <item x="246"/>
        <item x="250"/>
        <item x="171"/>
        <item x="134"/>
        <item x="243"/>
        <item x="128"/>
        <item x="193"/>
        <item x="339"/>
        <item x="242"/>
        <item x="91"/>
        <item x="152"/>
        <item x="170"/>
        <item x="298"/>
        <item x="194"/>
        <item x="146"/>
        <item x="126"/>
        <item x="131"/>
        <item x="219"/>
        <item x="309"/>
        <item x="102"/>
        <item x="33"/>
        <item x="353"/>
        <item x="252"/>
        <item x="53"/>
        <item x="18"/>
        <item x="184"/>
        <item x="347"/>
        <item x="81"/>
        <item x="87"/>
        <item x="204"/>
        <item x="19"/>
        <item x="191"/>
        <item x="214"/>
        <item x="62"/>
        <item x="329"/>
        <item x="227"/>
        <item x="65"/>
        <item x="178"/>
        <item x="289"/>
        <item x="56"/>
        <item x="335"/>
        <item x="199"/>
        <item x="237"/>
        <item x="318"/>
        <item x="201"/>
        <item x="257"/>
        <item x="213"/>
        <item x="80"/>
        <item x="60"/>
        <item x="245"/>
        <item x="265"/>
        <item x="124"/>
        <item x="295"/>
        <item x="25"/>
        <item x="72"/>
        <item x="110"/>
        <item x="150"/>
        <item x="296"/>
        <item x="291"/>
        <item x="223"/>
        <item x="169"/>
        <item x="351"/>
        <item x="275"/>
        <item x="183"/>
        <item x="168"/>
        <item x="86"/>
        <item x="109"/>
        <item x="179"/>
        <item x="175"/>
        <item x="89"/>
        <item x="266"/>
        <item x="196"/>
        <item x="43"/>
        <item x="75"/>
        <item x="143"/>
        <item x="280"/>
        <item x="195"/>
        <item x="348"/>
        <item x="96"/>
        <item x="319"/>
        <item x="322"/>
        <item x="49"/>
        <item x="113"/>
        <item x="255"/>
        <item x="190"/>
        <item x="334"/>
        <item x="120"/>
        <item x="111"/>
        <item x="316"/>
        <item x="270"/>
        <item x="197"/>
        <item x="132"/>
        <item x="234"/>
        <item x="236"/>
        <item x="328"/>
        <item x="36"/>
        <item x="218"/>
        <item x="208"/>
        <item x="148"/>
        <item x="84"/>
        <item x="192"/>
        <item x="66"/>
        <item x="90"/>
        <item x="326"/>
        <item x="263"/>
        <item x="262"/>
        <item x="308"/>
        <item x="6"/>
        <item x="105"/>
        <item x="44"/>
        <item x="283"/>
        <item x="41"/>
        <item x="327"/>
        <item x="307"/>
        <item x="220"/>
        <item x="338"/>
        <item x="285"/>
        <item x="324"/>
        <item x="23"/>
        <item x="292"/>
        <item x="4"/>
        <item x="153"/>
        <item t="default"/>
      </items>
    </pivotField>
  </pivotFields>
  <rowFields count="1">
    <field x="0"/>
  </rowFields>
  <rowItems count="3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t="grand">
      <x/>
    </i>
  </rowItems>
  <colItems count="1">
    <i/>
  </colItems>
  <dataFields count="1">
    <dataField name="Count of Credit Score" fld="0" subtotal="count" baseField="0" baseItem="0"/>
  </dataFields>
  <formats count="1">
    <format dxfId="68">
      <pivotArea dataOnly="0" fieldPosition="0">
        <references count="1">
          <reference field="0" count="1">
            <x v="35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0AF8508-9A43-784E-9D4B-428DAFBA2478}" name="PivotTable2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3:X45" firstHeaderRow="1" firstDataRow="1" firstDataCol="1"/>
  <pivotFields count="1">
    <pivotField axis="axisRow" dataField="1" numFmtId="1" showAll="0">
      <items count="12">
        <item x="10"/>
        <item x="1"/>
        <item x="0"/>
        <item x="6"/>
        <item x="4"/>
        <item x="8"/>
        <item x="5"/>
        <item x="3"/>
        <item x="2"/>
        <item x="9"/>
        <item x="7"/>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tenure"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EB0EED-EC68-6F42-A681-EAE45CF32F96}" name="PivotTable18"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3:L388" firstHeaderRow="1" firstDataRow="1" firstDataCol="1"/>
  <pivotFields count="1">
    <pivotField axis="axisRow" dataField="1" numFmtId="1" showAll="0">
      <items count="355">
        <item x="7"/>
        <item x="28"/>
        <item x="92"/>
        <item x="73"/>
        <item x="287"/>
        <item x="337"/>
        <item x="306"/>
        <item x="212"/>
        <item x="108"/>
        <item x="343"/>
        <item x="207"/>
        <item x="294"/>
        <item x="229"/>
        <item x="317"/>
        <item x="325"/>
        <item x="342"/>
        <item x="310"/>
        <item x="232"/>
        <item x="115"/>
        <item x="254"/>
        <item x="39"/>
        <item x="260"/>
        <item x="38"/>
        <item x="210"/>
        <item x="34"/>
        <item x="12"/>
        <item x="305"/>
        <item x="98"/>
        <item x="138"/>
        <item x="315"/>
        <item x="239"/>
        <item x="137"/>
        <item x="122"/>
        <item x="251"/>
        <item x="248"/>
        <item x="336"/>
        <item x="35"/>
        <item x="241"/>
        <item x="78"/>
        <item x="258"/>
        <item x="302"/>
        <item x="11"/>
        <item x="189"/>
        <item x="323"/>
        <item x="8"/>
        <item x="2"/>
        <item x="311"/>
        <item x="284"/>
        <item x="341"/>
        <item x="77"/>
        <item x="340"/>
        <item x="286"/>
        <item x="261"/>
        <item x="21"/>
        <item x="54"/>
        <item x="140"/>
        <item x="144"/>
        <item x="88"/>
        <item x="151"/>
        <item x="333"/>
        <item x="345"/>
        <item x="69"/>
        <item x="32"/>
        <item x="149"/>
        <item x="226"/>
        <item x="175"/>
        <item x="85"/>
        <item x="145"/>
        <item x="297"/>
        <item x="281"/>
        <item x="10"/>
        <item x="313"/>
        <item x="188"/>
        <item x="30"/>
        <item x="256"/>
        <item x="125"/>
        <item x="264"/>
        <item x="247"/>
        <item x="100"/>
        <item x="127"/>
        <item x="231"/>
        <item x="272"/>
        <item x="76"/>
        <item x="182"/>
        <item x="177"/>
        <item x="293"/>
        <item x="165"/>
        <item x="253"/>
        <item x="13"/>
        <item x="46"/>
        <item x="353"/>
        <item x="349"/>
        <item x="31"/>
        <item x="320"/>
        <item x="58"/>
        <item x="40"/>
        <item x="187"/>
        <item x="211"/>
        <item x="244"/>
        <item x="344"/>
        <item x="101"/>
        <item x="314"/>
        <item x="282"/>
        <item x="346"/>
        <item x="301"/>
        <item x="163"/>
        <item x="224"/>
        <item x="268"/>
        <item x="276"/>
        <item x="26"/>
        <item x="238"/>
        <item x="27"/>
        <item x="24"/>
        <item x="139"/>
        <item x="117"/>
        <item x="147"/>
        <item x="61"/>
        <item x="37"/>
        <item x="203"/>
        <item x="116"/>
        <item x="48"/>
        <item x="129"/>
        <item x="17"/>
        <item x="201"/>
        <item x="114"/>
        <item x="259"/>
        <item x="29"/>
        <item x="162"/>
        <item x="233"/>
        <item x="166"/>
        <item x="249"/>
        <item x="142"/>
        <item x="288"/>
        <item x="278"/>
        <item x="331"/>
        <item x="51"/>
        <item x="199"/>
        <item x="59"/>
        <item x="68"/>
        <item x="97"/>
        <item x="141"/>
        <item x="290"/>
        <item x="1"/>
        <item x="350"/>
        <item x="168"/>
        <item x="235"/>
        <item x="304"/>
        <item x="225"/>
        <item x="55"/>
        <item x="135"/>
        <item x="15"/>
        <item x="154"/>
        <item x="0"/>
        <item x="158"/>
        <item x="267"/>
        <item x="95"/>
        <item x="93"/>
        <item x="312"/>
        <item x="107"/>
        <item x="216"/>
        <item x="204"/>
        <item x="103"/>
        <item x="206"/>
        <item x="221"/>
        <item x="130"/>
        <item x="279"/>
        <item x="330"/>
        <item x="178"/>
        <item x="14"/>
        <item x="20"/>
        <item x="45"/>
        <item x="277"/>
        <item x="274"/>
        <item x="230"/>
        <item x="271"/>
        <item x="208"/>
        <item x="155"/>
        <item x="215"/>
        <item x="5"/>
        <item x="82"/>
        <item x="83"/>
        <item x="228"/>
        <item x="217"/>
        <item x="123"/>
        <item x="190"/>
        <item x="79"/>
        <item x="16"/>
        <item x="222"/>
        <item x="50"/>
        <item x="52"/>
        <item x="67"/>
        <item x="269"/>
        <item x="174"/>
        <item x="42"/>
        <item x="63"/>
        <item x="173"/>
        <item x="118"/>
        <item x="70"/>
        <item x="74"/>
        <item x="300"/>
        <item x="136"/>
        <item x="104"/>
        <item x="22"/>
        <item x="94"/>
        <item x="156"/>
        <item x="321"/>
        <item x="167"/>
        <item x="106"/>
        <item x="64"/>
        <item x="159"/>
        <item x="71"/>
        <item x="332"/>
        <item x="153"/>
        <item x="181"/>
        <item x="119"/>
        <item x="133"/>
        <item x="9"/>
        <item x="99"/>
        <item x="112"/>
        <item x="57"/>
        <item x="303"/>
        <item x="157"/>
        <item x="240"/>
        <item x="121"/>
        <item x="273"/>
        <item x="186"/>
        <item x="164"/>
        <item x="161"/>
        <item x="183"/>
        <item x="160"/>
        <item x="47"/>
        <item x="3"/>
        <item x="299"/>
        <item x="246"/>
        <item x="250"/>
        <item x="172"/>
        <item x="134"/>
        <item x="243"/>
        <item x="128"/>
        <item x="194"/>
        <item x="339"/>
        <item x="242"/>
        <item x="91"/>
        <item x="152"/>
        <item x="171"/>
        <item x="298"/>
        <item x="195"/>
        <item x="146"/>
        <item x="126"/>
        <item x="131"/>
        <item x="219"/>
        <item x="309"/>
        <item x="102"/>
        <item x="33"/>
        <item x="352"/>
        <item x="252"/>
        <item x="53"/>
        <item x="18"/>
        <item x="185"/>
        <item x="347"/>
        <item x="81"/>
        <item x="87"/>
        <item x="205"/>
        <item x="19"/>
        <item x="192"/>
        <item x="214"/>
        <item x="62"/>
        <item x="329"/>
        <item x="227"/>
        <item x="65"/>
        <item x="179"/>
        <item x="289"/>
        <item x="56"/>
        <item x="335"/>
        <item x="200"/>
        <item x="237"/>
        <item x="318"/>
        <item x="202"/>
        <item x="257"/>
        <item x="213"/>
        <item x="80"/>
        <item x="60"/>
        <item x="245"/>
        <item x="265"/>
        <item x="124"/>
        <item x="295"/>
        <item x="25"/>
        <item x="72"/>
        <item x="110"/>
        <item x="150"/>
        <item x="296"/>
        <item x="291"/>
        <item x="223"/>
        <item x="170"/>
        <item x="351"/>
        <item x="275"/>
        <item x="184"/>
        <item x="169"/>
        <item x="86"/>
        <item x="109"/>
        <item x="180"/>
        <item x="176"/>
        <item x="89"/>
        <item x="266"/>
        <item x="197"/>
        <item x="43"/>
        <item x="75"/>
        <item x="143"/>
        <item x="280"/>
        <item x="196"/>
        <item x="348"/>
        <item x="96"/>
        <item x="319"/>
        <item x="322"/>
        <item x="49"/>
        <item x="113"/>
        <item x="255"/>
        <item x="191"/>
        <item x="334"/>
        <item x="120"/>
        <item x="111"/>
        <item x="316"/>
        <item x="270"/>
        <item x="198"/>
        <item x="132"/>
        <item x="234"/>
        <item x="236"/>
        <item x="328"/>
        <item x="36"/>
        <item x="218"/>
        <item x="209"/>
        <item x="148"/>
        <item x="84"/>
        <item x="193"/>
        <item x="66"/>
        <item x="90"/>
        <item x="326"/>
        <item x="263"/>
        <item x="262"/>
        <item x="308"/>
        <item x="6"/>
        <item x="105"/>
        <item x="44"/>
        <item x="283"/>
        <item x="41"/>
        <item x="327"/>
        <item x="307"/>
        <item x="220"/>
        <item x="338"/>
        <item x="285"/>
        <item x="324"/>
        <item x="23"/>
        <item x="292"/>
        <item x="4"/>
        <item t="default"/>
      </items>
    </pivotField>
  </pivotFields>
  <rowFields count="1">
    <field x="0"/>
  </rowFields>
  <rowItems count="3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t="grand">
      <x/>
    </i>
  </rowItems>
  <colItems count="1">
    <i/>
  </colItems>
  <dataFields count="1">
    <dataField name="Count of credit_score"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6CAD499-8010-EA4D-A406-73E0B628F6E2}" name="PivotTable15"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C1025" firstHeaderRow="1" firstDataRow="1" firstDataCol="1"/>
  <pivotFields count="1">
    <pivotField axis="axisRow" dataField="1" showAll="0">
      <items count="9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s>
  <rowFields count="1">
    <field x="0"/>
  </rowFields>
  <rowItems count="9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t="grand">
      <x/>
    </i>
  </rowItems>
  <colItems count="1">
    <i/>
  </colItems>
  <dataFields count="1">
    <dataField name="Count of row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C9A0120-0E98-A244-A30E-1145DFB9F3F6}" name="PivotTable23"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3:AA677" firstHeaderRow="1" firstDataRow="1" firstDataCol="1"/>
  <pivotFields count="1">
    <pivotField axis="axisRow" dataField="1" numFmtId="164" showAll="0">
      <items count="644">
        <item x="0"/>
        <item x="238"/>
        <item x="159"/>
        <item x="229"/>
        <item x="36"/>
        <item x="92"/>
        <item x="411"/>
        <item x="567"/>
        <item x="589"/>
        <item x="137"/>
        <item x="168"/>
        <item x="249"/>
        <item x="161"/>
        <item x="39"/>
        <item x="119"/>
        <item x="573"/>
        <item x="106"/>
        <item x="235"/>
        <item x="457"/>
        <item x="540"/>
        <item x="336"/>
        <item x="13"/>
        <item x="122"/>
        <item x="575"/>
        <item x="477"/>
        <item x="134"/>
        <item x="180"/>
        <item x="252"/>
        <item x="86"/>
        <item x="192"/>
        <item x="332"/>
        <item x="443"/>
        <item x="342"/>
        <item x="347"/>
        <item x="438"/>
        <item x="604"/>
        <item x="319"/>
        <item x="402"/>
        <item x="283"/>
        <item x="601"/>
        <item x="591"/>
        <item x="19"/>
        <item x="254"/>
        <item x="504"/>
        <item x="267"/>
        <item x="634"/>
        <item x="366"/>
        <item x="608"/>
        <item x="142"/>
        <item x="526"/>
        <item x="400"/>
        <item x="35"/>
        <item x="448"/>
        <item x="440"/>
        <item x="18"/>
        <item x="555"/>
        <item x="240"/>
        <item x="51"/>
        <item x="489"/>
        <item x="316"/>
        <item x="281"/>
        <item x="157"/>
        <item x="191"/>
        <item x="397"/>
        <item x="40"/>
        <item x="627"/>
        <item x="166"/>
        <item x="158"/>
        <item x="274"/>
        <item x="542"/>
        <item x="301"/>
        <item x="313"/>
        <item x="266"/>
        <item x="149"/>
        <item x="218"/>
        <item x="309"/>
        <item x="56"/>
        <item x="420"/>
        <item x="374"/>
        <item x="412"/>
        <item x="509"/>
        <item x="637"/>
        <item x="61"/>
        <item x="605"/>
        <item x="537"/>
        <item x="1"/>
        <item x="172"/>
        <item x="120"/>
        <item x="624"/>
        <item x="517"/>
        <item x="14"/>
        <item x="277"/>
        <item x="315"/>
        <item x="543"/>
        <item x="320"/>
        <item x="456"/>
        <item x="385"/>
        <item x="227"/>
        <item x="450"/>
        <item x="556"/>
        <item x="427"/>
        <item x="474"/>
        <item x="63"/>
        <item x="261"/>
        <item x="325"/>
        <item x="130"/>
        <item x="293"/>
        <item x="54"/>
        <item x="67"/>
        <item x="580"/>
        <item x="353"/>
        <item x="568"/>
        <item x="506"/>
        <item x="311"/>
        <item x="361"/>
        <item x="66"/>
        <item x="121"/>
        <item x="578"/>
        <item x="642"/>
        <item x="335"/>
        <item x="328"/>
        <item x="297"/>
        <item x="181"/>
        <item x="470"/>
        <item x="446"/>
        <item x="201"/>
        <item x="479"/>
        <item x="289"/>
        <item x="196"/>
        <item x="108"/>
        <item x="521"/>
        <item x="620"/>
        <item x="125"/>
        <item x="53"/>
        <item x="143"/>
        <item x="60"/>
        <item x="547"/>
        <item x="628"/>
        <item x="98"/>
        <item x="429"/>
        <item x="247"/>
        <item x="461"/>
        <item x="307"/>
        <item x="545"/>
        <item x="46"/>
        <item x="513"/>
        <item x="32"/>
        <item x="486"/>
        <item x="117"/>
        <item x="226"/>
        <item x="167"/>
        <item x="268"/>
        <item x="273"/>
        <item x="140"/>
        <item x="64"/>
        <item x="163"/>
        <item x="147"/>
        <item x="69"/>
        <item x="169"/>
        <item x="619"/>
        <item x="360"/>
        <item x="300"/>
        <item x="368"/>
        <item x="100"/>
        <item x="271"/>
        <item x="329"/>
        <item x="324"/>
        <item x="561"/>
        <item x="239"/>
        <item x="592"/>
        <item x="43"/>
        <item x="81"/>
        <item x="223"/>
        <item x="113"/>
        <item x="8"/>
        <item x="225"/>
        <item x="428"/>
        <item x="228"/>
        <item x="59"/>
        <item x="576"/>
        <item x="155"/>
        <item x="27"/>
        <item x="597"/>
        <item x="28"/>
        <item x="177"/>
        <item x="275"/>
        <item x="583"/>
        <item x="354"/>
        <item x="473"/>
        <item x="127"/>
        <item x="565"/>
        <item x="138"/>
        <item x="242"/>
        <item x="151"/>
        <item x="444"/>
        <item x="70"/>
        <item x="566"/>
        <item x="595"/>
        <item x="232"/>
        <item x="132"/>
        <item x="602"/>
        <item x="570"/>
        <item x="136"/>
        <item x="348"/>
        <item x="214"/>
        <item x="95"/>
        <item x="612"/>
        <item x="62"/>
        <item x="217"/>
        <item x="124"/>
        <item x="480"/>
        <item x="74"/>
        <item x="233"/>
        <item x="101"/>
        <item x="68"/>
        <item x="558"/>
        <item x="512"/>
        <item x="207"/>
        <item x="365"/>
        <item x="291"/>
        <item x="162"/>
        <item x="617"/>
        <item x="105"/>
        <item x="41"/>
        <item x="24"/>
        <item x="442"/>
        <item x="599"/>
        <item x="286"/>
        <item x="15"/>
        <item x="395"/>
        <item x="260"/>
        <item x="165"/>
        <item x="481"/>
        <item x="362"/>
        <item x="382"/>
        <item x="340"/>
        <item x="586"/>
        <item x="118"/>
        <item x="534"/>
        <item x="377"/>
        <item x="611"/>
        <item x="536"/>
        <item x="290"/>
        <item x="263"/>
        <item x="510"/>
        <item x="206"/>
        <item x="25"/>
        <item x="435"/>
        <item x="532"/>
        <item x="407"/>
        <item x="344"/>
        <item x="182"/>
        <item x="630"/>
        <item x="104"/>
        <item x="93"/>
        <item x="176"/>
        <item x="499"/>
        <item x="4"/>
        <item x="419"/>
        <item x="146"/>
        <item x="554"/>
        <item x="390"/>
        <item x="376"/>
        <item x="490"/>
        <item x="337"/>
        <item x="216"/>
        <item x="514"/>
        <item x="469"/>
        <item x="495"/>
        <item x="139"/>
        <item x="272"/>
        <item x="339"/>
        <item x="5"/>
        <item x="303"/>
        <item x="211"/>
        <item x="621"/>
        <item x="373"/>
        <item x="493"/>
        <item x="262"/>
        <item x="399"/>
        <item x="406"/>
        <item x="148"/>
        <item x="585"/>
        <item x="203"/>
        <item x="453"/>
        <item x="505"/>
        <item x="421"/>
        <item x="29"/>
        <item x="280"/>
        <item x="150"/>
        <item x="625"/>
        <item x="501"/>
        <item x="317"/>
        <item x="205"/>
        <item x="236"/>
        <item x="562"/>
        <item x="152"/>
        <item x="21"/>
        <item x="299"/>
        <item x="187"/>
        <item x="174"/>
        <item x="135"/>
        <item x="213"/>
        <item x="606"/>
        <item x="57"/>
        <item x="426"/>
        <item x="502"/>
        <item x="178"/>
        <item x="333"/>
        <item x="503"/>
        <item x="188"/>
        <item x="145"/>
        <item x="367"/>
        <item x="494"/>
        <item x="323"/>
        <item x="77"/>
        <item x="330"/>
        <item x="454"/>
        <item x="518"/>
        <item x="96"/>
        <item x="357"/>
        <item x="466"/>
        <item x="359"/>
        <item x="603"/>
        <item x="278"/>
        <item x="314"/>
        <item x="55"/>
        <item x="416"/>
        <item x="52"/>
        <item x="279"/>
        <item x="115"/>
        <item x="523"/>
        <item x="425"/>
        <item x="346"/>
        <item x="629"/>
        <item x="20"/>
        <item x="423"/>
        <item x="439"/>
        <item x="83"/>
        <item x="544"/>
        <item x="44"/>
        <item x="364"/>
        <item x="99"/>
        <item x="525"/>
        <item x="153"/>
        <item x="380"/>
        <item x="451"/>
        <item x="488"/>
        <item x="258"/>
        <item x="588"/>
        <item x="636"/>
        <item x="265"/>
        <item x="622"/>
        <item x="241"/>
        <item x="84"/>
        <item x="234"/>
        <item x="465"/>
        <item x="184"/>
        <item x="103"/>
        <item x="33"/>
        <item x="408"/>
        <item x="3"/>
        <item x="31"/>
        <item x="282"/>
        <item x="91"/>
        <item x="574"/>
        <item x="78"/>
        <item x="156"/>
        <item x="222"/>
        <item x="447"/>
        <item x="436"/>
        <item x="221"/>
        <item x="422"/>
        <item x="484"/>
        <item x="246"/>
        <item x="284"/>
        <item x="288"/>
        <item x="478"/>
        <item x="97"/>
        <item x="519"/>
        <item x="34"/>
        <item x="270"/>
        <item x="160"/>
        <item x="635"/>
        <item x="338"/>
        <item x="569"/>
        <item x="430"/>
        <item x="349"/>
        <item x="600"/>
        <item x="471"/>
        <item x="467"/>
        <item x="128"/>
        <item x="616"/>
        <item x="394"/>
        <item x="76"/>
        <item x="89"/>
        <item x="253"/>
        <item x="212"/>
        <item x="384"/>
        <item x="614"/>
        <item x="109"/>
        <item x="459"/>
        <item x="497"/>
        <item x="496"/>
        <item x="383"/>
        <item x="559"/>
        <item x="350"/>
        <item x="107"/>
        <item x="593"/>
        <item x="609"/>
        <item x="144"/>
        <item x="82"/>
        <item x="294"/>
        <item x="418"/>
        <item x="327"/>
        <item x="22"/>
        <item x="511"/>
        <item x="587"/>
        <item x="186"/>
        <item x="72"/>
        <item x="631"/>
        <item x="615"/>
        <item x="528"/>
        <item x="10"/>
        <item x="596"/>
        <item x="410"/>
        <item x="632"/>
        <item x="431"/>
        <item x="87"/>
        <item x="321"/>
        <item x="516"/>
        <item x="102"/>
        <item x="47"/>
        <item x="594"/>
        <item x="111"/>
        <item x="292"/>
        <item x="414"/>
        <item x="487"/>
        <item x="295"/>
        <item x="16"/>
        <item x="564"/>
        <item x="7"/>
        <item x="522"/>
        <item x="372"/>
        <item x="500"/>
        <item x="131"/>
        <item x="549"/>
        <item x="305"/>
        <item x="433"/>
        <item x="409"/>
        <item x="584"/>
        <item x="334"/>
        <item x="492"/>
        <item x="193"/>
        <item x="405"/>
        <item x="251"/>
        <item x="183"/>
        <item x="322"/>
        <item x="437"/>
        <item x="11"/>
        <item x="37"/>
        <item x="248"/>
        <item x="190"/>
        <item x="541"/>
        <item x="318"/>
        <item x="535"/>
        <item x="90"/>
        <item x="530"/>
        <item x="463"/>
        <item x="358"/>
        <item x="527"/>
        <item x="26"/>
        <item x="269"/>
        <item x="618"/>
        <item x="352"/>
        <item x="94"/>
        <item x="257"/>
        <item x="626"/>
        <item x="590"/>
        <item x="173"/>
        <item x="403"/>
        <item x="363"/>
        <item x="389"/>
        <item x="498"/>
        <item x="199"/>
        <item x="287"/>
        <item x="623"/>
        <item x="491"/>
        <item x="388"/>
        <item x="126"/>
        <item x="298"/>
        <item x="396"/>
        <item x="12"/>
        <item x="255"/>
        <item x="198"/>
        <item x="572"/>
        <item x="392"/>
        <item x="432"/>
        <item x="231"/>
        <item x="6"/>
        <item x="638"/>
        <item x="398"/>
        <item x="9"/>
        <item x="550"/>
        <item x="345"/>
        <item x="455"/>
        <item x="200"/>
        <item x="371"/>
        <item x="202"/>
        <item x="85"/>
        <item x="441"/>
        <item x="581"/>
        <item x="17"/>
        <item x="538"/>
        <item x="171"/>
        <item x="571"/>
        <item x="393"/>
        <item x="197"/>
        <item x="607"/>
        <item x="462"/>
        <item x="30"/>
        <item x="386"/>
        <item x="204"/>
        <item x="195"/>
        <item x="244"/>
        <item x="464"/>
        <item x="551"/>
        <item x="404"/>
        <item x="452"/>
        <item x="379"/>
        <item x="80"/>
        <item x="185"/>
        <item x="170"/>
        <item x="640"/>
        <item x="296"/>
        <item x="65"/>
        <item x="413"/>
        <item x="381"/>
        <item x="45"/>
        <item x="224"/>
        <item x="209"/>
        <item x="341"/>
        <item x="610"/>
        <item x="639"/>
        <item x="468"/>
        <item x="230"/>
        <item x="38"/>
        <item x="237"/>
        <item x="154"/>
        <item x="79"/>
        <item x="331"/>
        <item x="256"/>
        <item x="355"/>
        <item x="194"/>
        <item x="548"/>
        <item x="533"/>
        <item x="71"/>
        <item x="351"/>
        <item x="304"/>
        <item x="250"/>
        <item x="23"/>
        <item x="529"/>
        <item x="308"/>
        <item x="485"/>
        <item x="472"/>
        <item x="613"/>
        <item x="302"/>
        <item x="189"/>
        <item x="483"/>
        <item x="370"/>
        <item x="49"/>
        <item x="524"/>
        <item x="356"/>
        <item x="2"/>
        <item x="475"/>
        <item x="579"/>
        <item x="243"/>
        <item x="114"/>
        <item x="133"/>
        <item x="116"/>
        <item x="378"/>
        <item x="264"/>
        <item x="48"/>
        <item x="560"/>
        <item x="401"/>
        <item x="531"/>
        <item x="415"/>
        <item x="210"/>
        <item x="179"/>
        <item x="482"/>
        <item x="520"/>
        <item x="73"/>
        <item x="391"/>
        <item x="508"/>
        <item x="276"/>
        <item x="641"/>
        <item x="449"/>
        <item x="312"/>
        <item x="343"/>
        <item x="219"/>
        <item x="110"/>
        <item x="460"/>
        <item x="42"/>
        <item x="310"/>
        <item x="387"/>
        <item x="215"/>
        <item x="369"/>
        <item x="141"/>
        <item x="546"/>
        <item x="557"/>
        <item x="577"/>
        <item x="553"/>
        <item x="563"/>
        <item x="175"/>
        <item x="375"/>
        <item x="123"/>
        <item x="582"/>
        <item x="285"/>
        <item x="424"/>
        <item x="58"/>
        <item x="129"/>
        <item x="476"/>
        <item x="507"/>
        <item x="50"/>
        <item x="434"/>
        <item x="306"/>
        <item x="259"/>
        <item x="445"/>
        <item x="208"/>
        <item x="245"/>
        <item x="164"/>
        <item x="75"/>
        <item x="539"/>
        <item x="515"/>
        <item x="220"/>
        <item x="552"/>
        <item x="112"/>
        <item x="598"/>
        <item x="417"/>
        <item x="633"/>
        <item x="458"/>
        <item x="326"/>
        <item x="88"/>
        <item t="default"/>
      </items>
    </pivotField>
  </pivotFields>
  <rowFields count="1">
    <field x="0"/>
  </rowFields>
  <rowItems count="6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t="grand">
      <x/>
    </i>
  </rowItems>
  <colItems count="1">
    <i/>
  </colItems>
  <dataFields count="1">
    <dataField name="Count of balance" fld="0" subtotal="count"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E05146F-F576-CE40-94AD-1AB6B3D00432}" name="PivotTable20"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3:R36"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AEBE16C-FC25-AC4E-9991-B3C555A75D99}" name="PivotTable28"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33:AP36" firstHeaderRow="1" firstDataRow="1" firstDataCol="1"/>
  <pivotFields count="1">
    <pivotField axis="axisRow" dataField="1" numFmtId="1" showAll="0">
      <items count="3">
        <item x="1"/>
        <item x="0"/>
        <item t="default"/>
      </items>
    </pivotField>
  </pivotFields>
  <rowFields count="1">
    <field x="0"/>
  </rowFields>
  <rowItems count="3">
    <i>
      <x/>
    </i>
    <i>
      <x v="1"/>
    </i>
    <i t="grand">
      <x/>
    </i>
  </rowItems>
  <colItems count="1">
    <i/>
  </colItems>
  <dataFields count="1">
    <dataField name="Count of exited_from_bank"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972FB68-255C-5D4B-9EC5-F05B8B260821}" name="PivotTable25"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33:AG36" firstHeaderRow="1" firstDataRow="1" firstDataCol="1"/>
  <pivotFields count="1">
    <pivotField axis="axisRow" dataField="1" numFmtId="1" showAll="0">
      <items count="3">
        <item x="1"/>
        <item x="0"/>
        <item t="default"/>
      </items>
    </pivotField>
  </pivotFields>
  <rowFields count="1">
    <field x="0"/>
  </rowFields>
  <rowItems count="3">
    <i>
      <x/>
    </i>
    <i>
      <x v="1"/>
    </i>
    <i t="grand">
      <x/>
    </i>
  </rowItems>
  <colItems count="1">
    <i/>
  </colItems>
  <dataFields count="1">
    <dataField name="Count of has_credit_card"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56E6BB9-0899-A849-A712-6504A8E3DF63}" name="PivotTable26"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33:AJ36" firstHeaderRow="1" firstDataRow="1" firstDataCol="1"/>
  <pivotFields count="1">
    <pivotField axis="axisRow" dataField="1" numFmtId="1" showAll="0">
      <items count="3">
        <item x="1"/>
        <item x="0"/>
        <item t="default"/>
      </items>
    </pivotField>
  </pivotFields>
  <rowFields count="1">
    <field x="0"/>
  </rowFields>
  <rowItems count="3">
    <i>
      <x/>
    </i>
    <i>
      <x v="1"/>
    </i>
    <i t="grand">
      <x/>
    </i>
  </rowItems>
  <colItems count="1">
    <i/>
  </colItems>
  <dataFields count="1">
    <dataField name="Count of is_active_member"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94AEA26-FF8C-7144-966B-F9BFD2A7FA80}" name="PivotTable1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F1025" firstHeaderRow="1" firstDataRow="1" firstDataCol="1"/>
  <pivotFields count="1">
    <pivotField axis="axisRow" dataField="1" numFmtId="1" showAll="0">
      <items count="992">
        <item x="912"/>
        <item x="424"/>
        <item x="981"/>
        <item x="703"/>
        <item x="410"/>
        <item x="799"/>
        <item x="597"/>
        <item x="534"/>
        <item x="382"/>
        <item x="510"/>
        <item x="658"/>
        <item x="224"/>
        <item x="19"/>
        <item x="54"/>
        <item x="645"/>
        <item x="976"/>
        <item x="798"/>
        <item x="955"/>
        <item x="784"/>
        <item x="559"/>
        <item x="881"/>
        <item x="723"/>
        <item x="850"/>
        <item x="286"/>
        <item x="212"/>
        <item x="527"/>
        <item x="392"/>
        <item x="5"/>
        <item x="168"/>
        <item x="667"/>
        <item x="78"/>
        <item x="128"/>
        <item x="835"/>
        <item x="349"/>
        <item x="244"/>
        <item x="428"/>
        <item x="582"/>
        <item x="670"/>
        <item x="505"/>
        <item x="20"/>
        <item x="406"/>
        <item x="483"/>
        <item x="721"/>
        <item x="715"/>
        <item x="812"/>
        <item x="687"/>
        <item x="102"/>
        <item x="705"/>
        <item x="121"/>
        <item x="641"/>
        <item x="964"/>
        <item x="435"/>
        <item x="876"/>
        <item x="315"/>
        <item x="977"/>
        <item x="761"/>
        <item x="961"/>
        <item x="760"/>
        <item x="369"/>
        <item x="376"/>
        <item x="637"/>
        <item x="770"/>
        <item x="135"/>
        <item x="396"/>
        <item x="836"/>
        <item x="323"/>
        <item x="892"/>
        <item x="880"/>
        <item x="165"/>
        <item x="781"/>
        <item x="39"/>
        <item x="494"/>
        <item x="838"/>
        <item x="173"/>
        <item x="609"/>
        <item x="847"/>
        <item x="189"/>
        <item x="747"/>
        <item x="170"/>
        <item x="638"/>
        <item x="167"/>
        <item x="628"/>
        <item x="30"/>
        <item x="837"/>
        <item x="690"/>
        <item x="966"/>
        <item x="158"/>
        <item x="293"/>
        <item x="929"/>
        <item x="589"/>
        <item x="113"/>
        <item x="381"/>
        <item x="129"/>
        <item x="886"/>
        <item x="818"/>
        <item x="475"/>
        <item x="498"/>
        <item x="845"/>
        <item x="533"/>
        <item x="359"/>
        <item x="603"/>
        <item x="9"/>
        <item x="64"/>
        <item x="6"/>
        <item x="536"/>
        <item x="660"/>
        <item x="257"/>
        <item x="351"/>
        <item x="513"/>
        <item x="918"/>
        <item x="467"/>
        <item x="138"/>
        <item x="618"/>
        <item x="367"/>
        <item x="195"/>
        <item x="306"/>
        <item x="213"/>
        <item x="433"/>
        <item x="548"/>
        <item x="522"/>
        <item x="243"/>
        <item x="828"/>
        <item x="820"/>
        <item x="430"/>
        <item x="21"/>
        <item x="330"/>
        <item x="509"/>
        <item x="106"/>
        <item x="939"/>
        <item x="842"/>
        <item x="910"/>
        <item x="247"/>
        <item x="526"/>
        <item x="685"/>
        <item x="889"/>
        <item x="549"/>
        <item x="788"/>
        <item x="119"/>
        <item x="14"/>
        <item x="202"/>
        <item x="923"/>
        <item x="331"/>
        <item x="854"/>
        <item x="326"/>
        <item x="965"/>
        <item x="46"/>
        <item x="108"/>
        <item x="659"/>
        <item x="621"/>
        <item x="474"/>
        <item x="611"/>
        <item x="636"/>
        <item x="702"/>
        <item x="824"/>
        <item x="594"/>
        <item x="591"/>
        <item x="625"/>
        <item x="98"/>
        <item x="200"/>
        <item x="786"/>
        <item x="627"/>
        <item x="229"/>
        <item x="972"/>
        <item x="969"/>
        <item x="952"/>
        <item x="676"/>
        <item x="291"/>
        <item x="608"/>
        <item x="259"/>
        <item x="573"/>
        <item x="846"/>
        <item x="604"/>
        <item x="114"/>
        <item x="137"/>
        <item x="441"/>
        <item x="169"/>
        <item x="370"/>
        <item x="356"/>
        <item x="209"/>
        <item x="397"/>
        <item x="144"/>
        <item x="729"/>
        <item x="734"/>
        <item x="365"/>
        <item x="171"/>
        <item x="806"/>
        <item x="936"/>
        <item x="987"/>
        <item x="487"/>
        <item x="464"/>
        <item x="105"/>
        <item x="681"/>
        <item x="76"/>
        <item x="863"/>
        <item x="588"/>
        <item x="545"/>
        <item x="419"/>
        <item x="50"/>
        <item x="2"/>
        <item x="40"/>
        <item x="958"/>
        <item x="815"/>
        <item x="612"/>
        <item x="271"/>
        <item x="697"/>
        <item x="71"/>
        <item x="394"/>
        <item x="949"/>
        <item x="182"/>
        <item x="572"/>
        <item x="763"/>
        <item x="423"/>
        <item x="88"/>
        <item x="201"/>
        <item x="383"/>
        <item x="157"/>
        <item x="58"/>
        <item x="492"/>
        <item x="303"/>
        <item x="329"/>
        <item x="211"/>
        <item x="437"/>
        <item x="980"/>
        <item x="887"/>
        <item x="24"/>
        <item x="179"/>
        <item x="354"/>
        <item x="174"/>
        <item x="87"/>
        <item x="833"/>
        <item x="759"/>
        <item x="319"/>
        <item x="285"/>
        <item x="541"/>
        <item x="724"/>
        <item x="626"/>
        <item x="231"/>
        <item x="125"/>
        <item x="204"/>
        <item x="959"/>
        <item x="250"/>
        <item x="142"/>
        <item x="926"/>
        <item x="777"/>
        <item x="607"/>
        <item x="712"/>
        <item x="379"/>
        <item x="56"/>
        <item x="950"/>
        <item x="162"/>
        <item x="956"/>
        <item x="314"/>
        <item x="899"/>
        <item x="12"/>
        <item x="99"/>
        <item x="648"/>
        <item x="468"/>
        <item x="927"/>
        <item x="366"/>
        <item x="635"/>
        <item x="577"/>
        <item x="358"/>
        <item x="932"/>
        <item x="751"/>
        <item x="0"/>
        <item x="457"/>
        <item x="557"/>
        <item x="472"/>
        <item x="196"/>
        <item x="622"/>
        <item x="338"/>
        <item x="305"/>
        <item x="256"/>
        <item x="925"/>
        <item x="740"/>
        <item x="598"/>
        <item x="228"/>
        <item x="762"/>
        <item x="485"/>
        <item x="756"/>
        <item x="68"/>
        <item x="772"/>
        <item x="829"/>
        <item x="745"/>
        <item x="643"/>
        <item x="804"/>
        <item x="771"/>
        <item x="93"/>
        <item x="668"/>
        <item x="139"/>
        <item x="968"/>
        <item x="161"/>
        <item x="67"/>
        <item x="814"/>
        <item x="743"/>
        <item x="82"/>
        <item x="133"/>
        <item x="900"/>
        <item x="404"/>
        <item x="674"/>
        <item x="979"/>
        <item x="282"/>
        <item x="791"/>
        <item x="15"/>
        <item x="447"/>
        <item x="574"/>
        <item x="176"/>
        <item x="601"/>
        <item x="665"/>
        <item x="619"/>
        <item x="399"/>
        <item x="848"/>
        <item x="868"/>
        <item x="57"/>
        <item x="758"/>
        <item x="1"/>
        <item x="337"/>
        <item x="708"/>
        <item x="811"/>
        <item x="298"/>
        <item x="150"/>
        <item x="711"/>
        <item x="241"/>
        <item x="172"/>
        <item x="60"/>
        <item x="566"/>
        <item x="290"/>
        <item x="426"/>
        <item x="789"/>
        <item x="521"/>
        <item x="575"/>
        <item x="875"/>
        <item x="719"/>
        <item x="528"/>
        <item x="266"/>
        <item x="782"/>
        <item x="728"/>
        <item x="185"/>
        <item x="898"/>
        <item x="156"/>
        <item x="986"/>
        <item x="292"/>
        <item x="913"/>
        <item x="7"/>
        <item x="198"/>
        <item x="29"/>
        <item x="878"/>
        <item x="551"/>
        <item x="248"/>
        <item x="579"/>
        <item x="449"/>
        <item x="924"/>
        <item x="164"/>
        <item x="346"/>
        <item x="701"/>
        <item x="218"/>
        <item x="350"/>
        <item x="33"/>
        <item x="418"/>
        <item x="755"/>
        <item x="785"/>
        <item x="307"/>
        <item x="614"/>
        <item x="954"/>
        <item x="826"/>
        <item x="825"/>
        <item x="738"/>
        <item x="606"/>
        <item x="18"/>
        <item x="753"/>
        <item x="357"/>
        <item x="118"/>
        <item x="77"/>
        <item x="937"/>
        <item x="669"/>
        <item x="496"/>
        <item x="316"/>
        <item x="459"/>
        <item x="466"/>
        <item x="532"/>
        <item x="81"/>
        <item x="988"/>
        <item x="653"/>
        <item x="692"/>
        <item x="562"/>
        <item x="111"/>
        <item x="254"/>
        <item x="563"/>
        <item x="317"/>
        <item x="827"/>
        <item x="662"/>
        <item x="377"/>
        <item x="540"/>
        <item x="938"/>
        <item x="453"/>
        <item x="796"/>
        <item x="679"/>
        <item x="280"/>
        <item x="328"/>
        <item x="281"/>
        <item x="698"/>
        <item x="894"/>
        <item x="462"/>
        <item x="560"/>
        <item x="744"/>
        <item x="126"/>
        <item x="953"/>
        <item x="520"/>
        <item x="843"/>
        <item x="764"/>
        <item x="442"/>
        <item x="725"/>
        <item x="261"/>
        <item x="726"/>
        <item x="263"/>
        <item x="312"/>
        <item x="422"/>
        <item x="874"/>
        <item x="671"/>
        <item x="935"/>
        <item x="115"/>
        <item x="905"/>
        <item x="484"/>
        <item x="941"/>
        <item x="364"/>
        <item x="227"/>
        <item x="94"/>
        <item x="499"/>
        <item x="928"/>
        <item x="752"/>
        <item x="507"/>
        <item x="716"/>
        <item x="378"/>
        <item x="318"/>
        <item x="478"/>
        <item x="852"/>
        <item x="132"/>
        <item x="767"/>
        <item x="321"/>
        <item x="155"/>
        <item x="194"/>
        <item x="207"/>
        <item x="592"/>
        <item x="163"/>
        <item x="216"/>
        <item x="595"/>
        <item x="587"/>
        <item x="694"/>
        <item x="342"/>
        <item x="989"/>
        <item x="802"/>
        <item x="473"/>
        <item x="514"/>
        <item x="120"/>
        <item x="301"/>
        <item x="620"/>
        <item x="324"/>
        <item x="600"/>
        <item x="52"/>
        <item x="278"/>
        <item x="471"/>
        <item x="368"/>
        <item x="44"/>
        <item x="297"/>
        <item x="208"/>
        <item x="343"/>
        <item x="393"/>
        <item x="390"/>
        <item x="773"/>
        <item x="769"/>
        <item x="975"/>
        <item x="246"/>
        <item x="754"/>
        <item x="858"/>
        <item x="960"/>
        <item x="412"/>
        <item x="855"/>
        <item x="610"/>
        <item x="262"/>
        <item x="795"/>
        <item x="865"/>
        <item x="42"/>
        <item x="373"/>
        <item x="691"/>
        <item x="153"/>
        <item x="384"/>
        <item x="567"/>
        <item x="439"/>
        <item x="400"/>
        <item x="122"/>
        <item x="13"/>
        <item x="409"/>
        <item x="160"/>
        <item x="629"/>
        <item x="580"/>
        <item x="871"/>
        <item x="405"/>
        <item x="655"/>
        <item x="97"/>
        <item x="436"/>
        <item x="909"/>
        <item x="856"/>
        <item x="529"/>
        <item x="787"/>
        <item x="322"/>
        <item x="276"/>
        <item x="372"/>
        <item x="253"/>
        <item x="448"/>
        <item x="480"/>
        <item x="417"/>
        <item x="302"/>
        <item x="830"/>
        <item x="66"/>
        <item x="742"/>
        <item x="361"/>
        <item x="718"/>
        <item x="895"/>
        <item x="596"/>
        <item x="289"/>
        <item x="335"/>
        <item x="879"/>
        <item x="117"/>
        <item x="657"/>
        <item x="644"/>
        <item x="749"/>
        <item x="140"/>
        <item x="491"/>
        <item x="225"/>
        <item x="22"/>
        <item x="283"/>
        <item x="810"/>
        <item x="95"/>
        <item x="661"/>
        <item x="931"/>
        <item x="264"/>
        <item x="27"/>
        <item x="83"/>
        <item x="3"/>
        <item x="408"/>
        <item x="62"/>
        <item x="53"/>
        <item x="332"/>
        <item x="193"/>
        <item x="311"/>
        <item x="888"/>
        <item x="649"/>
        <item x="148"/>
        <item x="70"/>
        <item x="234"/>
        <item x="984"/>
        <item x="116"/>
        <item x="556"/>
        <item x="432"/>
        <item x="974"/>
        <item x="739"/>
        <item x="146"/>
        <item x="543"/>
        <item x="80"/>
        <item x="362"/>
        <item x="31"/>
        <item x="569"/>
        <item x="458"/>
        <item x="792"/>
        <item x="840"/>
        <item x="284"/>
        <item x="187"/>
        <item x="546"/>
        <item x="808"/>
        <item x="945"/>
        <item x="553"/>
        <item x="154"/>
        <item x="901"/>
        <item x="914"/>
        <item x="869"/>
        <item x="452"/>
        <item x="554"/>
        <item x="236"/>
        <item x="652"/>
        <item x="310"/>
        <item x="630"/>
        <item x="134"/>
        <item x="776"/>
        <item x="803"/>
        <item x="143"/>
        <item x="380"/>
        <item x="260"/>
        <item x="502"/>
        <item x="490"/>
        <item x="599"/>
        <item x="677"/>
        <item x="504"/>
        <item x="501"/>
        <item x="112"/>
        <item x="821"/>
        <item x="713"/>
        <item x="421"/>
        <item x="180"/>
        <item x="741"/>
        <item x="558"/>
        <item x="389"/>
        <item x="268"/>
        <item x="38"/>
        <item x="585"/>
        <item x="131"/>
        <item x="461"/>
        <item x="632"/>
        <item x="616"/>
        <item x="184"/>
        <item x="917"/>
        <item x="547"/>
        <item x="416"/>
        <item x="689"/>
        <item x="967"/>
        <item x="385"/>
        <item x="672"/>
        <item x="386"/>
        <item x="720"/>
        <item x="885"/>
        <item x="586"/>
        <item x="710"/>
        <item x="215"/>
        <item x="295"/>
        <item x="732"/>
        <item x="233"/>
        <item x="633"/>
        <item x="768"/>
        <item x="166"/>
        <item x="907"/>
        <item x="141"/>
        <item x="273"/>
        <item x="220"/>
        <item x="666"/>
        <item x="493"/>
        <item x="23"/>
        <item x="849"/>
        <item x="465"/>
        <item x="831"/>
        <item x="454"/>
        <item x="188"/>
        <item x="190"/>
        <item x="696"/>
        <item x="288"/>
        <item x="500"/>
        <item x="222"/>
        <item x="203"/>
        <item x="839"/>
        <item x="570"/>
        <item x="333"/>
        <item x="28"/>
        <item x="944"/>
        <item x="37"/>
        <item x="503"/>
        <item x="571"/>
        <item x="650"/>
        <item x="446"/>
        <item x="646"/>
        <item x="91"/>
        <item x="957"/>
        <item x="488"/>
        <item x="963"/>
        <item x="443"/>
        <item x="403"/>
        <item x="460"/>
        <item x="34"/>
        <item x="919"/>
        <item x="896"/>
        <item x="223"/>
        <item x="497"/>
        <item x="455"/>
        <item x="816"/>
        <item x="578"/>
        <item x="709"/>
        <item x="348"/>
        <item x="327"/>
        <item x="530"/>
        <item x="699"/>
        <item x="325"/>
        <item x="26"/>
        <item x="722"/>
        <item x="780"/>
        <item x="11"/>
        <item x="16"/>
        <item x="581"/>
        <item x="841"/>
        <item x="933"/>
        <item x="4"/>
        <item x="41"/>
        <item x="634"/>
        <item x="25"/>
        <item x="96"/>
        <item x="84"/>
        <item x="355"/>
        <item x="537"/>
        <item x="130"/>
        <item x="336"/>
        <item x="693"/>
        <item x="947"/>
        <item x="523"/>
        <item x="334"/>
        <item x="883"/>
        <item x="431"/>
        <item x="101"/>
        <item x="921"/>
        <item x="481"/>
        <item x="733"/>
        <item x="109"/>
        <item x="853"/>
        <item x="363"/>
        <item x="783"/>
        <item x="615"/>
        <item x="624"/>
        <item x="946"/>
        <item x="407"/>
        <item x="519"/>
        <item x="990"/>
        <item x="673"/>
        <item x="340"/>
        <item x="911"/>
        <item x="309"/>
        <item x="515"/>
        <item x="347"/>
        <item x="800"/>
        <item x="401"/>
        <item x="819"/>
        <item x="684"/>
        <item x="456"/>
        <item x="695"/>
        <item x="388"/>
        <item x="469"/>
        <item x="531"/>
        <item x="550"/>
        <item x="32"/>
        <item x="482"/>
        <item x="258"/>
        <item x="63"/>
        <item x="654"/>
        <item x="210"/>
        <item x="516"/>
        <item x="775"/>
        <item x="922"/>
        <item x="583"/>
        <item x="251"/>
        <item x="962"/>
        <item x="940"/>
        <item x="147"/>
        <item x="675"/>
        <item x="908"/>
        <item x="45"/>
        <item x="43"/>
        <item x="175"/>
        <item x="206"/>
        <item x="69"/>
        <item x="805"/>
        <item x="985"/>
        <item x="867"/>
        <item x="192"/>
        <item x="90"/>
        <item x="823"/>
        <item x="375"/>
        <item x="486"/>
        <item x="275"/>
        <item x="470"/>
        <item x="374"/>
        <item x="151"/>
        <item x="123"/>
        <item x="411"/>
        <item x="857"/>
        <item x="55"/>
        <item x="511"/>
        <item x="576"/>
        <item x="398"/>
        <item x="801"/>
        <item x="86"/>
        <item x="178"/>
        <item x="539"/>
        <item x="552"/>
        <item x="664"/>
        <item x="524"/>
        <item x="790"/>
        <item x="345"/>
        <item x="237"/>
        <item x="255"/>
        <item x="822"/>
        <item x="48"/>
        <item x="617"/>
        <item x="737"/>
        <item x="797"/>
        <item x="277"/>
        <item x="727"/>
        <item x="10"/>
        <item x="89"/>
        <item x="890"/>
        <item x="51"/>
        <item x="793"/>
        <item x="779"/>
        <item x="74"/>
        <item x="191"/>
        <item x="47"/>
        <item x="49"/>
        <item x="186"/>
        <item x="249"/>
        <item x="893"/>
        <item x="235"/>
        <item x="205"/>
        <item x="623"/>
        <item x="61"/>
        <item x="463"/>
        <item x="707"/>
        <item x="508"/>
        <item x="308"/>
        <item x="226"/>
        <item x="296"/>
        <item x="371"/>
        <item x="219"/>
        <item x="593"/>
        <item x="682"/>
        <item x="813"/>
        <item x="555"/>
        <item x="915"/>
        <item x="518"/>
        <item x="542"/>
        <item x="706"/>
        <item x="387"/>
        <item x="103"/>
        <item x="535"/>
        <item x="794"/>
        <item x="267"/>
        <item x="884"/>
        <item x="352"/>
        <item x="197"/>
        <item x="809"/>
        <item x="73"/>
        <item x="124"/>
        <item x="973"/>
        <item x="891"/>
        <item x="834"/>
        <item x="680"/>
        <item x="75"/>
        <item x="517"/>
        <item x="943"/>
        <item x="402"/>
        <item x="279"/>
        <item x="512"/>
        <item x="897"/>
        <item x="602"/>
        <item x="127"/>
        <item x="440"/>
        <item x="438"/>
        <item x="948"/>
        <item x="735"/>
        <item x="425"/>
        <item x="640"/>
        <item x="882"/>
        <item x="214"/>
        <item x="391"/>
        <item x="451"/>
        <item x="294"/>
        <item x="344"/>
        <item x="951"/>
        <item x="903"/>
        <item x="525"/>
        <item x="341"/>
        <item x="217"/>
        <item x="683"/>
        <item x="270"/>
        <item x="221"/>
        <item x="232"/>
        <item x="444"/>
        <item x="746"/>
        <item x="564"/>
        <item x="17"/>
        <item x="590"/>
        <item x="36"/>
        <item x="663"/>
        <item x="774"/>
        <item x="65"/>
        <item x="181"/>
        <item x="934"/>
        <item x="750"/>
        <item x="177"/>
        <item x="287"/>
        <item x="731"/>
        <item x="930"/>
        <item x="916"/>
        <item x="982"/>
        <item x="8"/>
        <item x="902"/>
        <item x="252"/>
        <item x="851"/>
        <item x="238"/>
        <item x="538"/>
        <item x="35"/>
        <item x="736"/>
        <item x="450"/>
        <item x="149"/>
        <item x="872"/>
        <item x="904"/>
        <item x="862"/>
        <item x="239"/>
        <item x="568"/>
        <item x="272"/>
        <item x="245"/>
        <item x="778"/>
        <item x="479"/>
        <item x="920"/>
        <item x="313"/>
        <item x="832"/>
        <item x="639"/>
        <item x="476"/>
        <item x="807"/>
        <item x="269"/>
        <item x="434"/>
        <item x="870"/>
        <item x="978"/>
        <item x="274"/>
        <item x="877"/>
        <item x="561"/>
        <item x="145"/>
        <item x="686"/>
        <item x="971"/>
        <item x="413"/>
        <item x="136"/>
        <item x="544"/>
        <item x="688"/>
        <item x="79"/>
        <item x="445"/>
        <item x="700"/>
        <item x="110"/>
        <item x="584"/>
        <item x="360"/>
        <item x="873"/>
        <item x="300"/>
        <item x="159"/>
        <item x="717"/>
        <item x="495"/>
        <item x="942"/>
        <item x="59"/>
        <item x="104"/>
        <item x="613"/>
        <item x="647"/>
        <item x="85"/>
        <item x="864"/>
        <item x="506"/>
        <item x="970"/>
        <item x="817"/>
        <item x="429"/>
        <item x="427"/>
        <item x="844"/>
        <item x="983"/>
        <item x="395"/>
        <item x="714"/>
        <item x="860"/>
        <item x="489"/>
        <item x="339"/>
        <item x="866"/>
        <item x="230"/>
        <item x="100"/>
        <item x="704"/>
        <item x="859"/>
        <item x="861"/>
        <item x="92"/>
        <item x="415"/>
        <item x="642"/>
        <item x="477"/>
        <item x="420"/>
        <item x="414"/>
        <item x="320"/>
        <item x="183"/>
        <item x="766"/>
        <item x="678"/>
        <item x="199"/>
        <item x="299"/>
        <item x="152"/>
        <item x="631"/>
        <item x="565"/>
        <item x="353"/>
        <item x="240"/>
        <item x="304"/>
        <item x="765"/>
        <item x="72"/>
        <item x="730"/>
        <item x="107"/>
        <item x="748"/>
        <item x="265"/>
        <item x="656"/>
        <item x="242"/>
        <item x="651"/>
        <item x="605"/>
        <item x="906"/>
        <item x="757"/>
        <item t="default"/>
      </items>
    </pivotField>
  </pivotFields>
  <rowFields count="1">
    <field x="0"/>
  </rowFields>
  <rowItems count="9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t="grand">
      <x/>
    </i>
  </rowItems>
  <colItems count="1">
    <i/>
  </colItems>
  <dataFields count="1">
    <dataField name="Count of customer_id"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6095663-109D-7349-8970-DA80BE4C1D11}" name="PivotTable27"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33:AM1025" firstHeaderRow="1" firstDataRow="1" firstDataCol="1"/>
  <pivotFields count="1">
    <pivotField axis="axisRow" dataField="1" numFmtId="165" showAll="0">
      <items count="992">
        <item x="396"/>
        <item x="393"/>
        <item x="925"/>
        <item x="195"/>
        <item x="559"/>
        <item x="982"/>
        <item x="932"/>
        <item x="149"/>
        <item x="611"/>
        <item x="591"/>
        <item x="58"/>
        <item x="84"/>
        <item x="337"/>
        <item x="551"/>
        <item x="361"/>
        <item x="753"/>
        <item x="825"/>
        <item x="752"/>
        <item x="951"/>
        <item x="874"/>
        <item x="223"/>
        <item x="16"/>
        <item x="172"/>
        <item x="334"/>
        <item x="947"/>
        <item x="891"/>
        <item x="200"/>
        <item x="582"/>
        <item x="692"/>
        <item x="707"/>
        <item x="99"/>
        <item x="958"/>
        <item x="853"/>
        <item x="456"/>
        <item x="627"/>
        <item x="873"/>
        <item x="179"/>
        <item x="422"/>
        <item x="669"/>
        <item x="23"/>
        <item x="184"/>
        <item x="139"/>
        <item x="126"/>
        <item x="647"/>
        <item x="920"/>
        <item x="871"/>
        <item x="598"/>
        <item x="389"/>
        <item x="772"/>
        <item x="654"/>
        <item x="835"/>
        <item x="727"/>
        <item x="975"/>
        <item x="491"/>
        <item x="106"/>
        <item x="6"/>
        <item x="302"/>
        <item x="889"/>
        <item x="708"/>
        <item x="199"/>
        <item x="829"/>
        <item x="370"/>
        <item x="827"/>
        <item x="934"/>
        <item x="363"/>
        <item x="276"/>
        <item x="416"/>
        <item x="984"/>
        <item x="633"/>
        <item x="564"/>
        <item x="886"/>
        <item x="513"/>
        <item x="612"/>
        <item x="267"/>
        <item x="338"/>
        <item x="754"/>
        <item x="487"/>
        <item x="203"/>
        <item x="17"/>
        <item x="805"/>
        <item x="651"/>
        <item x="575"/>
        <item x="262"/>
        <item x="872"/>
        <item x="695"/>
        <item x="301"/>
        <item x="926"/>
        <item x="659"/>
        <item x="385"/>
        <item x="777"/>
        <item x="923"/>
        <item x="321"/>
        <item x="698"/>
        <item x="133"/>
        <item x="714"/>
        <item x="675"/>
        <item x="191"/>
        <item x="155"/>
        <item x="880"/>
        <item x="69"/>
        <item x="538"/>
        <item x="909"/>
        <item x="264"/>
        <item x="887"/>
        <item x="351"/>
        <item x="466"/>
        <item x="673"/>
        <item x="331"/>
        <item x="653"/>
        <item x="180"/>
        <item x="378"/>
        <item x="701"/>
        <item x="607"/>
        <item x="705"/>
        <item x="645"/>
        <item x="479"/>
        <item x="471"/>
        <item x="375"/>
        <item x="506"/>
        <item x="949"/>
        <item x="656"/>
        <item x="75"/>
        <item x="921"/>
        <item x="899"/>
        <item x="113"/>
        <item x="959"/>
        <item x="717"/>
        <item x="638"/>
        <item x="866"/>
        <item x="147"/>
        <item x="769"/>
        <item x="592"/>
        <item x="730"/>
        <item x="283"/>
        <item x="82"/>
        <item x="967"/>
        <item x="12"/>
        <item x="624"/>
        <item x="919"/>
        <item x="226"/>
        <item x="644"/>
        <item x="111"/>
        <item x="175"/>
        <item x="846"/>
        <item x="427"/>
        <item x="870"/>
        <item x="65"/>
        <item x="35"/>
        <item x="305"/>
        <item x="843"/>
        <item x="70"/>
        <item x="472"/>
        <item x="317"/>
        <item x="219"/>
        <item x="550"/>
        <item x="685"/>
        <item x="530"/>
        <item x="670"/>
        <item x="344"/>
        <item x="838"/>
        <item x="597"/>
        <item x="574"/>
        <item x="105"/>
        <item x="689"/>
        <item x="505"/>
        <item x="763"/>
        <item x="117"/>
        <item x="307"/>
        <item x="347"/>
        <item x="359"/>
        <item x="706"/>
        <item x="273"/>
        <item x="235"/>
        <item x="660"/>
        <item x="599"/>
        <item x="280"/>
        <item x="71"/>
        <item x="369"/>
        <item x="255"/>
        <item x="931"/>
        <item x="33"/>
        <item x="285"/>
        <item x="475"/>
        <item x="801"/>
        <item x="218"/>
        <item x="135"/>
        <item x="586"/>
        <item x="132"/>
        <item x="762"/>
        <item x="461"/>
        <item x="107"/>
        <item x="740"/>
        <item x="567"/>
        <item x="798"/>
        <item x="120"/>
        <item x="877"/>
        <item x="594"/>
        <item x="528"/>
        <item x="27"/>
        <item x="930"/>
        <item x="688"/>
        <item x="558"/>
        <item x="342"/>
        <item x="852"/>
        <item x="962"/>
        <item x="54"/>
        <item x="450"/>
        <item x="213"/>
        <item x="168"/>
        <item x="38"/>
        <item x="771"/>
        <item x="678"/>
        <item x="834"/>
        <item x="547"/>
        <item x="102"/>
        <item x="641"/>
        <item x="432"/>
        <item x="196"/>
        <item x="950"/>
        <item x="339"/>
        <item x="452"/>
        <item x="906"/>
        <item x="72"/>
        <item x="679"/>
        <item x="739"/>
        <item x="309"/>
        <item x="850"/>
        <item x="629"/>
        <item x="243"/>
        <item x="57"/>
        <item x="386"/>
        <item x="405"/>
        <item x="802"/>
        <item x="319"/>
        <item x="59"/>
        <item x="127"/>
        <item x="162"/>
        <item x="787"/>
        <item x="282"/>
        <item x="770"/>
        <item x="546"/>
        <item x="672"/>
        <item x="719"/>
        <item x="970"/>
        <item x="198"/>
        <item x="549"/>
        <item x="181"/>
        <item x="271"/>
        <item x="463"/>
        <item x="424"/>
        <item x="814"/>
        <item x="634"/>
        <item x="323"/>
        <item x="258"/>
        <item x="957"/>
        <item x="292"/>
        <item x="778"/>
        <item x="169"/>
        <item x="29"/>
        <item x="368"/>
        <item x="485"/>
        <item x="534"/>
        <item x="145"/>
        <item x="747"/>
        <item x="894"/>
        <item x="500"/>
        <item x="19"/>
        <item x="603"/>
        <item x="584"/>
        <item x="553"/>
        <item x="635"/>
        <item x="183"/>
        <item x="164"/>
        <item x="237"/>
        <item x="668"/>
        <item x="977"/>
        <item x="454"/>
        <item x="590"/>
        <item x="403"/>
        <item x="916"/>
        <item x="315"/>
        <item x="917"/>
        <item x="631"/>
        <item x="253"/>
        <item x="671"/>
        <item x="73"/>
        <item x="812"/>
        <item x="662"/>
        <item x="536"/>
        <item x="748"/>
        <item x="531"/>
        <item x="849"/>
        <item x="103"/>
        <item x="759"/>
        <item x="883"/>
        <item x="229"/>
        <item x="630"/>
        <item x="352"/>
        <item x="244"/>
        <item x="453"/>
        <item x="231"/>
        <item x="516"/>
        <item x="632"/>
        <item x="570"/>
        <item x="110"/>
        <item x="878"/>
        <item x="21"/>
        <item x="733"/>
        <item x="261"/>
        <item x="15"/>
        <item x="648"/>
        <item x="320"/>
        <item x="96"/>
        <item x="468"/>
        <item x="578"/>
        <item x="260"/>
        <item x="14"/>
        <item x="890"/>
        <item x="722"/>
        <item x="990"/>
        <item x="676"/>
        <item x="976"/>
        <item x="514"/>
        <item x="785"/>
        <item x="690"/>
        <item x="571"/>
        <item x="397"/>
        <item x="438"/>
        <item x="281"/>
        <item x="457"/>
        <item x="924"/>
        <item x="781"/>
        <item x="465"/>
        <item x="983"/>
        <item x="602"/>
        <item x="955"/>
        <item x="40"/>
        <item x="442"/>
        <item x="535"/>
        <item x="745"/>
        <item x="512"/>
        <item x="620"/>
        <item x="563"/>
        <item x="394"/>
        <item x="391"/>
        <item x="703"/>
        <item x="9"/>
        <item x="108"/>
        <item x="900"/>
        <item x="467"/>
        <item x="758"/>
        <item x="822"/>
        <item x="330"/>
        <item x="430"/>
        <item x="736"/>
        <item x="495"/>
        <item x="539"/>
        <item x="751"/>
        <item x="879"/>
        <item x="434"/>
        <item x="295"/>
        <item x="892"/>
        <item x="502"/>
        <item x="242"/>
        <item x="115"/>
        <item x="915"/>
        <item x="148"/>
        <item x="568"/>
        <item x="8"/>
        <item x="138"/>
        <item x="486"/>
        <item x="576"/>
        <item x="548"/>
        <item x="622"/>
        <item x="782"/>
        <item x="428"/>
        <item x="11"/>
        <item x="696"/>
        <item x="562"/>
        <item x="533"/>
        <item x="583"/>
        <item x="726"/>
        <item x="228"/>
        <item x="473"/>
        <item x="893"/>
        <item x="392"/>
        <item x="978"/>
        <item x="529"/>
        <item x="691"/>
        <item x="613"/>
        <item x="965"/>
        <item x="756"/>
        <item x="353"/>
        <item x="608"/>
        <item x="680"/>
        <item x="289"/>
        <item x="4"/>
        <item x="246"/>
        <item x="725"/>
        <item x="986"/>
        <item x="910"/>
        <item x="938"/>
        <item x="532"/>
        <item x="968"/>
        <item x="411"/>
        <item x="10"/>
        <item x="440"/>
        <item x="605"/>
        <item x="837"/>
        <item x="268"/>
        <item x="918"/>
        <item x="728"/>
        <item x="32"/>
        <item x="384"/>
        <item x="579"/>
        <item x="561"/>
        <item x="156"/>
        <item x="161"/>
        <item x="441"/>
        <item x="665"/>
        <item x="901"/>
        <item x="820"/>
        <item x="60"/>
        <item x="783"/>
        <item x="160"/>
        <item x="390"/>
        <item x="318"/>
        <item x="956"/>
        <item x="435"/>
        <item x="227"/>
        <item x="94"/>
        <item x="340"/>
        <item x="683"/>
        <item x="609"/>
        <item x="51"/>
        <item x="112"/>
        <item x="618"/>
        <item x="193"/>
        <item x="56"/>
        <item x="421"/>
        <item x="314"/>
        <item x="544"/>
        <item x="515"/>
        <item x="761"/>
        <item x="501"/>
        <item x="212"/>
        <item x="813"/>
        <item x="238"/>
        <item x="150"/>
        <item x="623"/>
        <item x="616"/>
        <item x="684"/>
        <item x="735"/>
        <item x="928"/>
        <item x="48"/>
        <item x="345"/>
        <item x="985"/>
        <item x="840"/>
        <item x="905"/>
        <item x="157"/>
        <item x="844"/>
        <item x="797"/>
        <item x="712"/>
        <item x="64"/>
        <item x="190"/>
        <item x="234"/>
        <item x="137"/>
        <item x="790"/>
        <item x="88"/>
        <item x="913"/>
        <item x="420"/>
        <item x="3"/>
        <item x="626"/>
        <item x="274"/>
        <item x="856"/>
        <item x="42"/>
        <item x="304"/>
        <item x="204"/>
        <item x="604"/>
        <item x="912"/>
        <item x="178"/>
        <item x="896"/>
        <item x="417"/>
        <item x="329"/>
        <item x="854"/>
        <item x="700"/>
        <item x="185"/>
        <item x="524"/>
        <item x="936"/>
        <item x="860"/>
        <item x="863"/>
        <item x="251"/>
        <item x="511"/>
        <item x="220"/>
        <item x="79"/>
        <item x="425"/>
        <item x="37"/>
        <item x="153"/>
        <item x="732"/>
        <item x="63"/>
        <item x="795"/>
        <item x="109"/>
        <item x="98"/>
        <item x="250"/>
        <item x="489"/>
        <item x="121"/>
        <item x="28"/>
        <item x="447"/>
        <item x="287"/>
        <item x="496"/>
        <item x="114"/>
        <item x="0"/>
        <item x="953"/>
        <item x="987"/>
        <item x="350"/>
        <item x="474"/>
        <item x="744"/>
        <item x="799"/>
        <item x="326"/>
        <item x="817"/>
        <item x="299"/>
        <item x="786"/>
        <item x="988"/>
        <item x="158"/>
        <item x="646"/>
        <item x="296"/>
        <item x="409"/>
        <item x="418"/>
        <item x="542"/>
        <item x="462"/>
        <item x="163"/>
        <item x="969"/>
        <item x="324"/>
        <item x="699"/>
        <item x="596"/>
        <item x="652"/>
        <item x="478"/>
        <item x="868"/>
        <item x="793"/>
        <item x="963"/>
        <item x="327"/>
        <item x="224"/>
        <item x="400"/>
        <item x="154"/>
        <item x="543"/>
        <item x="581"/>
        <item x="796"/>
        <item x="92"/>
        <item x="125"/>
        <item x="66"/>
        <item x="867"/>
        <item x="482"/>
        <item x="642"/>
        <item x="275"/>
        <item x="600"/>
        <item x="823"/>
        <item x="380"/>
        <item x="606"/>
        <item x="503"/>
        <item x="792"/>
        <item x="263"/>
        <item x="230"/>
        <item x="173"/>
        <item x="404"/>
        <item x="525"/>
        <item x="294"/>
        <item x="1"/>
        <item x="159"/>
        <item x="851"/>
        <item x="55"/>
        <item x="371"/>
        <item x="961"/>
        <item x="68"/>
        <item x="2"/>
        <item x="214"/>
        <item x="36"/>
        <item x="85"/>
        <item x="131"/>
        <item x="192"/>
        <item x="881"/>
        <item x="116"/>
        <item x="929"/>
        <item x="907"/>
        <item x="523"/>
        <item x="935"/>
        <item x="499"/>
        <item x="862"/>
        <item x="335"/>
        <item x="710"/>
        <item x="52"/>
        <item x="775"/>
        <item x="724"/>
        <item x="508"/>
        <item x="964"/>
        <item x="587"/>
        <item x="757"/>
        <item x="47"/>
        <item x="661"/>
        <item x="636"/>
        <item x="443"/>
        <item x="22"/>
        <item x="492"/>
        <item x="521"/>
        <item x="451"/>
        <item x="7"/>
        <item x="437"/>
        <item x="46"/>
        <item x="788"/>
        <item x="768"/>
        <item x="776"/>
        <item x="316"/>
        <item x="697"/>
        <item x="119"/>
        <item x="446"/>
        <item x="779"/>
        <item x="95"/>
        <item x="201"/>
        <item x="911"/>
        <item x="552"/>
        <item x="615"/>
        <item x="809"/>
        <item x="376"/>
        <item x="821"/>
        <item x="876"/>
        <item x="265"/>
        <item x="702"/>
        <item x="358"/>
        <item x="381"/>
        <item x="773"/>
        <item x="694"/>
        <item x="241"/>
        <item x="687"/>
        <item x="130"/>
        <item x="658"/>
        <item x="134"/>
        <item x="25"/>
        <item x="449"/>
        <item x="221"/>
        <item x="847"/>
        <item x="741"/>
        <item x="423"/>
        <item x="407"/>
        <item x="908"/>
        <item x="348"/>
        <item x="144"/>
        <item x="625"/>
        <item x="519"/>
        <item x="61"/>
        <item x="45"/>
        <item x="545"/>
        <item x="749"/>
        <item x="498"/>
        <item x="308"/>
        <item x="537"/>
        <item x="343"/>
        <item x="940"/>
        <item x="194"/>
        <item x="377"/>
        <item x="945"/>
        <item x="86"/>
        <item x="898"/>
        <item x="410"/>
        <item x="436"/>
        <item x="349"/>
        <item x="711"/>
        <item x="488"/>
        <item x="176"/>
        <item x="750"/>
        <item x="979"/>
        <item x="944"/>
        <item x="830"/>
        <item x="948"/>
        <item x="828"/>
        <item x="664"/>
        <item x="729"/>
        <item x="865"/>
        <item x="187"/>
        <item x="245"/>
        <item x="960"/>
        <item x="655"/>
        <item x="356"/>
        <item x="216"/>
        <item x="943"/>
        <item x="325"/>
        <item x="249"/>
        <item x="971"/>
        <item x="888"/>
        <item x="429"/>
        <item x="494"/>
        <item x="845"/>
        <item x="858"/>
        <item x="933"/>
        <item x="517"/>
        <item x="433"/>
        <item x="540"/>
        <item x="240"/>
        <item x="81"/>
        <item x="808"/>
        <item x="681"/>
        <item x="290"/>
        <item x="663"/>
        <item x="346"/>
        <item x="560"/>
        <item x="832"/>
        <item x="448"/>
        <item x="974"/>
        <item x="522"/>
        <item x="76"/>
        <item x="165"/>
        <item x="259"/>
        <item x="839"/>
        <item x="412"/>
        <item x="30"/>
        <item x="803"/>
        <item x="989"/>
        <item x="122"/>
        <item x="146"/>
        <item x="565"/>
        <item x="755"/>
        <item x="34"/>
        <item x="765"/>
        <item x="208"/>
        <item x="884"/>
        <item x="497"/>
        <item x="791"/>
        <item x="824"/>
        <item x="509"/>
        <item x="667"/>
        <item x="577"/>
        <item x="236"/>
        <item x="715"/>
        <item x="332"/>
        <item x="483"/>
        <item x="311"/>
        <item x="383"/>
        <item x="74"/>
        <item x="628"/>
        <item x="649"/>
        <item x="444"/>
        <item x="398"/>
        <item x="746"/>
        <item x="815"/>
        <item x="202"/>
        <item x="593"/>
        <item x="174"/>
        <item x="382"/>
        <item x="836"/>
        <item x="91"/>
        <item x="354"/>
        <item x="589"/>
        <item x="477"/>
        <item x="709"/>
        <item x="677"/>
        <item x="77"/>
        <item x="266"/>
        <item x="189"/>
        <item x="426"/>
        <item x="704"/>
        <item x="902"/>
        <item x="882"/>
        <item x="927"/>
        <item x="848"/>
        <item x="5"/>
        <item x="742"/>
        <item x="151"/>
        <item x="233"/>
        <item x="484"/>
        <item x="293"/>
        <item x="720"/>
        <item x="981"/>
        <item x="682"/>
        <item x="804"/>
        <item x="87"/>
        <item x="621"/>
        <item x="980"/>
        <item x="207"/>
        <item x="279"/>
        <item x="966"/>
        <item x="541"/>
        <item x="972"/>
        <item x="395"/>
        <item x="401"/>
        <item x="897"/>
        <item x="297"/>
        <item x="171"/>
        <item x="232"/>
        <item x="895"/>
        <item x="640"/>
        <item x="31"/>
        <item x="954"/>
        <item x="89"/>
        <item x="257"/>
        <item x="831"/>
        <item x="942"/>
        <item x="767"/>
        <item x="248"/>
        <item x="939"/>
        <item x="885"/>
        <item x="764"/>
        <item x="215"/>
        <item x="209"/>
        <item x="44"/>
        <item x="197"/>
        <item x="18"/>
        <item x="774"/>
        <item x="143"/>
        <item x="83"/>
        <item x="556"/>
        <item x="419"/>
        <item x="408"/>
        <item x="573"/>
        <item x="481"/>
        <item x="588"/>
        <item x="666"/>
        <item x="355"/>
        <item x="300"/>
        <item x="269"/>
        <item x="286"/>
        <item x="743"/>
        <item x="572"/>
        <item x="341"/>
        <item x="738"/>
        <item x="510"/>
        <item x="100"/>
        <item x="166"/>
        <item x="298"/>
        <item x="239"/>
        <item x="388"/>
        <item x="170"/>
        <item x="53"/>
        <item x="595"/>
        <item x="439"/>
        <item x="455"/>
        <item x="278"/>
        <item x="818"/>
        <item x="526"/>
        <item x="527"/>
        <item x="569"/>
        <item x="833"/>
        <item x="464"/>
        <item x="414"/>
        <item x="101"/>
        <item x="129"/>
        <item x="136"/>
        <item x="855"/>
        <item x="222"/>
        <item x="737"/>
        <item x="637"/>
        <item x="580"/>
        <item x="723"/>
        <item x="210"/>
        <item x="601"/>
        <item x="211"/>
        <item x="306"/>
        <item x="26"/>
        <item x="20"/>
        <item x="252"/>
        <item x="937"/>
        <item x="128"/>
        <item x="80"/>
        <item x="312"/>
        <item x="713"/>
        <item x="718"/>
        <item x="93"/>
        <item x="374"/>
        <item x="819"/>
        <item x="366"/>
        <item x="610"/>
        <item x="789"/>
        <item x="643"/>
        <item x="406"/>
        <item x="800"/>
        <item x="90"/>
        <item x="857"/>
        <item x="357"/>
        <item x="182"/>
        <item x="336"/>
        <item x="614"/>
        <item x="806"/>
        <item x="904"/>
        <item x="217"/>
        <item x="254"/>
        <item x="470"/>
        <item x="734"/>
        <item x="104"/>
        <item x="721"/>
        <item x="333"/>
        <item x="518"/>
        <item x="693"/>
        <item x="39"/>
        <item x="841"/>
        <item x="62"/>
        <item x="328"/>
        <item x="402"/>
        <item x="177"/>
        <item x="585"/>
        <item x="205"/>
        <item x="826"/>
        <item x="973"/>
        <item x="794"/>
        <item x="141"/>
        <item x="810"/>
        <item x="152"/>
        <item x="480"/>
        <item x="41"/>
        <item x="360"/>
        <item x="686"/>
        <item x="288"/>
        <item x="807"/>
        <item x="875"/>
        <item x="716"/>
        <item x="766"/>
        <item x="313"/>
        <item x="322"/>
        <item x="445"/>
        <item x="619"/>
        <item x="372"/>
        <item x="476"/>
        <item x="124"/>
        <item x="399"/>
        <item x="469"/>
        <item x="903"/>
        <item x="459"/>
        <item x="272"/>
        <item x="387"/>
        <item x="864"/>
        <item x="507"/>
        <item x="674"/>
        <item x="24"/>
        <item x="373"/>
        <item x="731"/>
        <item x="413"/>
        <item x="861"/>
        <item x="379"/>
        <item x="365"/>
        <item x="520"/>
        <item x="310"/>
        <item x="922"/>
        <item x="952"/>
        <item x="367"/>
        <item x="362"/>
        <item x="140"/>
        <item x="277"/>
        <item x="811"/>
        <item x="639"/>
        <item x="303"/>
        <item x="784"/>
        <item x="13"/>
        <item x="941"/>
        <item x="816"/>
        <item x="415"/>
        <item x="557"/>
        <item x="270"/>
        <item x="566"/>
        <item x="555"/>
        <item x="780"/>
        <item x="284"/>
        <item x="554"/>
        <item x="142"/>
        <item x="617"/>
        <item x="914"/>
        <item x="49"/>
        <item x="78"/>
        <item x="946"/>
        <item x="43"/>
        <item x="760"/>
        <item x="504"/>
        <item x="291"/>
        <item x="186"/>
        <item x="493"/>
        <item x="859"/>
        <item x="460"/>
        <item x="188"/>
        <item x="650"/>
        <item x="490"/>
        <item x="167"/>
        <item x="67"/>
        <item x="869"/>
        <item x="97"/>
        <item x="50"/>
        <item x="123"/>
        <item x="225"/>
        <item x="256"/>
        <item x="842"/>
        <item x="458"/>
        <item x="206"/>
        <item x="364"/>
        <item x="247"/>
        <item x="431"/>
        <item x="657"/>
        <item x="118"/>
        <item t="default"/>
      </items>
    </pivotField>
  </pivotFields>
  <rowFields count="1">
    <field x="0"/>
  </rowFields>
  <rowItems count="9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t="grand">
      <x/>
    </i>
  </rowItems>
  <colItems count="1">
    <i/>
  </colItems>
  <dataFields count="1">
    <dataField name="Count of estimated_salary" fld="0" subtotal="count"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CDDA856-3742-134B-8744-1CBDCB4EBAEF}" name="PivotTable19"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3:O37" firstHeaderRow="1" firstDataRow="1" firstDataCol="1"/>
  <pivotFields count="1">
    <pivotField axis="axisRow" dataField="1" showAll="0">
      <items count="4">
        <item x="0"/>
        <item x="2"/>
        <item x="1"/>
        <item t="default"/>
      </items>
    </pivotField>
  </pivotFields>
  <rowFields count="1">
    <field x="0"/>
  </rowFields>
  <rowItems count="4">
    <i>
      <x/>
    </i>
    <i>
      <x v="1"/>
    </i>
    <i>
      <x v="2"/>
    </i>
    <i t="grand">
      <x/>
    </i>
  </rowItems>
  <colItems count="1">
    <i/>
  </colItems>
  <dataFields count="1">
    <dataField name="Count of countr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CA8B64A-DC5E-554F-93D2-D30DBDD31D85}" name="PivotTable2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3:U94" firstHeaderRow="1" firstDataRow="1" firstDataCol="1"/>
  <pivotFields count="1">
    <pivotField axis="axisRow" dataField="1" numFmtId="1" showAll="0">
      <items count="6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42"/>
        <item x="39"/>
        <item x="59"/>
        <item x="31"/>
        <item x="45"/>
        <item x="48"/>
        <item x="57"/>
        <item t="default"/>
      </items>
    </pivotField>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age"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FC0FC70-F1DE-DB44-9B00-9AC79338B156}" name="PivotTable1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3:I765" firstHeaderRow="1" firstDataRow="1" firstDataCol="1"/>
  <pivotFields count="1">
    <pivotField axis="axisRow" dataField="1" showAll="0">
      <items count="733">
        <item x="670"/>
        <item x="161"/>
        <item x="647"/>
        <item x="544"/>
        <item x="263"/>
        <item x="529"/>
        <item x="500"/>
        <item x="126"/>
        <item x="181"/>
        <item x="629"/>
        <item x="481"/>
        <item x="144"/>
        <item x="96"/>
        <item x="254"/>
        <item x="624"/>
        <item x="309"/>
        <item x="519"/>
        <item x="11"/>
        <item x="526"/>
        <item x="323"/>
        <item x="398"/>
        <item x="607"/>
        <item x="38"/>
        <item x="645"/>
        <item x="675"/>
        <item x="128"/>
        <item x="168"/>
        <item x="594"/>
        <item x="400"/>
        <item x="282"/>
        <item x="700"/>
        <item x="491"/>
        <item x="640"/>
        <item x="648"/>
        <item x="30"/>
        <item x="592"/>
        <item x="206"/>
        <item x="276"/>
        <item x="438"/>
        <item x="619"/>
        <item x="73"/>
        <item x="654"/>
        <item x="222"/>
        <item x="413"/>
        <item x="6"/>
        <item x="676"/>
        <item x="698"/>
        <item x="292"/>
        <item x="10"/>
        <item x="668"/>
        <item x="471"/>
        <item x="84"/>
        <item x="507"/>
        <item x="488"/>
        <item x="426"/>
        <item x="597"/>
        <item x="552"/>
        <item x="139"/>
        <item x="687"/>
        <item x="718"/>
        <item x="613"/>
        <item x="247"/>
        <item x="44"/>
        <item x="457"/>
        <item x="709"/>
        <item x="330"/>
        <item x="707"/>
        <item x="318"/>
        <item x="541"/>
        <item x="533"/>
        <item x="599"/>
        <item x="3"/>
        <item x="264"/>
        <item x="250"/>
        <item x="328"/>
        <item x="248"/>
        <item x="100"/>
        <item x="568"/>
        <item x="273"/>
        <item x="321"/>
        <item x="710"/>
        <item x="393"/>
        <item x="302"/>
        <item x="66"/>
        <item x="451"/>
        <item x="49"/>
        <item x="702"/>
        <item x="477"/>
        <item x="722"/>
        <item x="80"/>
        <item x="485"/>
        <item x="401"/>
        <item x="78"/>
        <item x="271"/>
        <item x="118"/>
        <item x="39"/>
        <item x="167"/>
        <item x="92"/>
        <item x="345"/>
        <item x="369"/>
        <item x="406"/>
        <item x="602"/>
        <item x="663"/>
        <item x="208"/>
        <item x="75"/>
        <item x="338"/>
        <item x="462"/>
        <item x="383"/>
        <item x="639"/>
        <item x="207"/>
        <item x="711"/>
        <item x="243"/>
        <item x="486"/>
        <item x="512"/>
        <item x="476"/>
        <item x="527"/>
        <item x="172"/>
        <item x="233"/>
        <item x="314"/>
        <item x="339"/>
        <item x="433"/>
        <item x="131"/>
        <item x="633"/>
        <item x="353"/>
        <item x="694"/>
        <item x="253"/>
        <item x="67"/>
        <item x="390"/>
        <item x="50"/>
        <item x="114"/>
        <item x="110"/>
        <item x="186"/>
        <item x="150"/>
        <item x="13"/>
        <item x="554"/>
        <item x="127"/>
        <item x="573"/>
        <item x="690"/>
        <item x="272"/>
        <item x="586"/>
        <item x="415"/>
        <item x="148"/>
        <item x="520"/>
        <item x="5"/>
        <item x="265"/>
        <item x="371"/>
        <item x="141"/>
        <item x="682"/>
        <item x="362"/>
        <item x="650"/>
        <item x="61"/>
        <item x="41"/>
        <item x="149"/>
        <item x="34"/>
        <item x="125"/>
        <item x="578"/>
        <item x="480"/>
        <item x="91"/>
        <item x="717"/>
        <item x="368"/>
        <item x="191"/>
        <item x="380"/>
        <item x="564"/>
        <item x="627"/>
        <item x="498"/>
        <item x="180"/>
        <item x="116"/>
        <item x="336"/>
        <item x="515"/>
        <item x="405"/>
        <item x="729"/>
        <item x="443"/>
        <item x="260"/>
        <item x="583"/>
        <item x="296"/>
        <item x="442"/>
        <item x="357"/>
        <item x="21"/>
        <item x="337"/>
        <item x="609"/>
        <item x="193"/>
        <item x="227"/>
        <item x="325"/>
        <item x="545"/>
        <item x="467"/>
        <item x="511"/>
        <item x="505"/>
        <item x="277"/>
        <item x="251"/>
        <item x="246"/>
        <item x="216"/>
        <item x="101"/>
        <item x="113"/>
        <item x="617"/>
        <item x="556"/>
        <item x="269"/>
        <item x="514"/>
        <item x="397"/>
        <item x="559"/>
        <item x="386"/>
        <item x="57"/>
        <item x="392"/>
        <item x="107"/>
        <item x="646"/>
        <item x="360"/>
        <item x="391"/>
        <item x="482"/>
        <item x="97"/>
        <item x="326"/>
        <item x="294"/>
        <item x="510"/>
        <item x="346"/>
        <item x="549"/>
        <item x="123"/>
        <item x="440"/>
        <item x="245"/>
        <item x="370"/>
        <item x="214"/>
        <item x="93"/>
        <item x="566"/>
        <item x="352"/>
        <item x="359"/>
        <item x="523"/>
        <item x="306"/>
        <item x="347"/>
        <item x="422"/>
        <item x="174"/>
        <item x="135"/>
        <item x="349"/>
        <item x="623"/>
        <item x="212"/>
        <item x="268"/>
        <item x="98"/>
        <item x="120"/>
        <item x="616"/>
        <item x="635"/>
        <item x="86"/>
        <item x="324"/>
        <item x="585"/>
        <item x="372"/>
        <item x="403"/>
        <item x="22"/>
        <item x="493"/>
        <item x="424"/>
        <item x="719"/>
        <item x="189"/>
        <item x="195"/>
        <item x="68"/>
        <item x="226"/>
        <item x="15"/>
        <item x="178"/>
        <item x="570"/>
        <item x="285"/>
        <item x="94"/>
        <item x="221"/>
        <item x="464"/>
        <item x="332"/>
        <item x="136"/>
        <item x="322"/>
        <item x="133"/>
        <item x="524"/>
        <item x="497"/>
        <item x="192"/>
        <item x="410"/>
        <item x="65"/>
        <item x="447"/>
        <item x="19"/>
        <item x="395"/>
        <item x="0"/>
        <item x="257"/>
        <item x="632"/>
        <item x="489"/>
        <item x="142"/>
        <item x="270"/>
        <item x="160"/>
        <item x="201"/>
        <item x="8"/>
        <item x="89"/>
        <item x="356"/>
        <item x="17"/>
        <item x="672"/>
        <item x="275"/>
        <item x="543"/>
        <item x="1"/>
        <item x="384"/>
        <item x="165"/>
        <item x="625"/>
        <item x="466"/>
        <item x="615"/>
        <item x="408"/>
        <item x="528"/>
        <item x="170"/>
        <item x="40"/>
        <item x="293"/>
        <item x="730"/>
        <item x="355"/>
        <item x="701"/>
        <item x="297"/>
        <item x="76"/>
        <item x="258"/>
        <item x="483"/>
        <item x="230"/>
        <item x="432"/>
        <item x="146"/>
        <item x="99"/>
        <item x="60"/>
        <item x="316"/>
        <item x="238"/>
        <item x="225"/>
        <item x="656"/>
        <item x="448"/>
        <item x="307"/>
        <item x="334"/>
        <item x="628"/>
        <item x="425"/>
        <item x="64"/>
        <item x="691"/>
        <item x="537"/>
        <item x="62"/>
        <item x="575"/>
        <item x="184"/>
        <item x="237"/>
        <item x="713"/>
        <item x="506"/>
        <item x="267"/>
        <item x="219"/>
        <item x="603"/>
        <item x="460"/>
        <item x="187"/>
        <item x="255"/>
        <item x="572"/>
        <item x="242"/>
        <item x="534"/>
        <item x="124"/>
        <item x="12"/>
        <item x="596"/>
        <item x="117"/>
        <item x="726"/>
        <item x="563"/>
        <item x="299"/>
        <item x="673"/>
        <item x="421"/>
        <item x="407"/>
        <item x="587"/>
        <item x="235"/>
        <item x="340"/>
        <item x="429"/>
        <item x="295"/>
        <item x="697"/>
        <item x="111"/>
        <item x="444"/>
        <item x="642"/>
        <item x="70"/>
        <item x="197"/>
        <item x="411"/>
        <item x="190"/>
        <item x="434"/>
        <item x="634"/>
        <item x="365"/>
        <item x="692"/>
        <item x="657"/>
        <item x="494"/>
        <item x="361"/>
        <item x="43"/>
        <item x="487"/>
        <item x="453"/>
        <item x="499"/>
        <item x="728"/>
        <item x="81"/>
        <item x="388"/>
        <item x="404"/>
        <item x="129"/>
        <item x="518"/>
        <item x="229"/>
        <item x="651"/>
        <item x="465"/>
        <item x="445"/>
        <item x="637"/>
        <item x="420"/>
        <item x="495"/>
        <item x="478"/>
        <item x="35"/>
        <item x="37"/>
        <item x="531"/>
        <item x="435"/>
        <item x="210"/>
        <item x="29"/>
        <item x="416"/>
        <item x="287"/>
        <item x="492"/>
        <item x="130"/>
        <item x="430"/>
        <item x="546"/>
        <item x="121"/>
        <item x="455"/>
        <item x="25"/>
        <item x="423"/>
        <item x="224"/>
        <item x="315"/>
        <item x="138"/>
        <item x="33"/>
        <item x="439"/>
        <item x="508"/>
        <item x="551"/>
        <item x="367"/>
        <item x="521"/>
        <item x="513"/>
        <item x="198"/>
        <item x="300"/>
        <item x="175"/>
        <item x="46"/>
        <item x="232"/>
        <item x="102"/>
        <item x="291"/>
        <item x="565"/>
        <item x="20"/>
        <item x="605"/>
        <item x="283"/>
        <item x="658"/>
        <item x="223"/>
        <item x="203"/>
        <item x="468"/>
        <item x="71"/>
        <item x="350"/>
        <item x="502"/>
        <item x="716"/>
        <item x="28"/>
        <item x="680"/>
        <item x="145"/>
        <item x="580"/>
        <item x="327"/>
        <item x="199"/>
        <item x="196"/>
        <item x="82"/>
        <item x="147"/>
        <item x="504"/>
        <item x="681"/>
        <item x="548"/>
        <item x="4"/>
        <item x="319"/>
        <item x="678"/>
        <item x="182"/>
        <item x="562"/>
        <item x="459"/>
        <item x="143"/>
        <item x="341"/>
        <item x="231"/>
        <item x="239"/>
        <item x="354"/>
        <item x="23"/>
        <item x="490"/>
        <item x="591"/>
        <item x="396"/>
        <item x="18"/>
        <item x="618"/>
        <item x="525"/>
        <item x="555"/>
        <item x="85"/>
        <item x="27"/>
        <item x="715"/>
        <item x="655"/>
        <item x="381"/>
        <item x="249"/>
        <item x="631"/>
        <item x="569"/>
        <item x="604"/>
        <item x="686"/>
        <item x="436"/>
        <item x="262"/>
        <item x="593"/>
        <item x="317"/>
        <item x="542"/>
        <item x="298"/>
        <item x="364"/>
        <item x="474"/>
        <item x="644"/>
        <item x="399"/>
        <item x="52"/>
        <item x="261"/>
        <item x="664"/>
        <item x="209"/>
        <item x="463"/>
        <item x="7"/>
        <item x="402"/>
        <item x="31"/>
        <item x="171"/>
        <item x="660"/>
        <item x="47"/>
        <item x="166"/>
        <item x="643"/>
        <item x="475"/>
        <item x="589"/>
        <item x="571"/>
        <item x="377"/>
        <item x="693"/>
        <item x="140"/>
        <item x="331"/>
        <item x="574"/>
        <item x="684"/>
        <item x="2"/>
        <item x="590"/>
        <item x="188"/>
        <item x="274"/>
        <item x="177"/>
        <item x="329"/>
        <item x="584"/>
        <item x="83"/>
        <item x="335"/>
        <item x="472"/>
        <item x="42"/>
        <item x="550"/>
        <item x="608"/>
        <item x="342"/>
        <item x="419"/>
        <item x="614"/>
        <item x="610"/>
        <item x="577"/>
        <item x="538"/>
        <item x="611"/>
        <item x="217"/>
        <item x="394"/>
        <item x="723"/>
        <item x="666"/>
        <item x="509"/>
        <item x="344"/>
        <item x="704"/>
        <item x="724"/>
        <item x="72"/>
        <item x="638"/>
        <item x="725"/>
        <item x="289"/>
        <item x="53"/>
        <item x="375"/>
        <item x="104"/>
        <item x="446"/>
        <item x="284"/>
        <item x="456"/>
        <item x="622"/>
        <item x="553"/>
        <item x="653"/>
        <item x="55"/>
        <item x="630"/>
        <item x="122"/>
        <item x="503"/>
        <item x="351"/>
        <item x="158"/>
        <item x="659"/>
        <item x="63"/>
        <item x="366"/>
        <item x="69"/>
        <item x="600"/>
        <item x="278"/>
        <item x="516"/>
        <item x="579"/>
        <item x="205"/>
        <item x="79"/>
        <item x="179"/>
        <item x="308"/>
        <item x="348"/>
        <item x="576"/>
        <item x="450"/>
        <item x="540"/>
        <item x="665"/>
        <item x="501"/>
        <item x="77"/>
        <item x="310"/>
        <item x="449"/>
        <item x="539"/>
        <item x="241"/>
        <item x="469"/>
        <item x="312"/>
        <item x="626"/>
        <item x="358"/>
        <item x="470"/>
        <item x="211"/>
        <item x="90"/>
        <item x="685"/>
        <item x="281"/>
        <item x="157"/>
        <item x="662"/>
        <item x="582"/>
        <item x="16"/>
        <item x="236"/>
        <item x="376"/>
        <item x="240"/>
        <item x="164"/>
        <item x="87"/>
        <item x="108"/>
        <item x="169"/>
        <item x="303"/>
        <item x="279"/>
        <item x="522"/>
        <item x="385"/>
        <item x="183"/>
        <item x="32"/>
        <item x="561"/>
        <item x="428"/>
        <item x="705"/>
        <item x="14"/>
        <item x="671"/>
        <item x="414"/>
        <item x="304"/>
        <item x="213"/>
        <item x="266"/>
        <item x="88"/>
        <item x="588"/>
        <item x="669"/>
        <item x="606"/>
        <item x="699"/>
        <item x="155"/>
        <item x="200"/>
        <item x="311"/>
        <item x="721"/>
        <item x="280"/>
        <item x="674"/>
        <item x="532"/>
        <item x="215"/>
        <item x="412"/>
        <item x="727"/>
        <item x="601"/>
        <item x="667"/>
        <item x="558"/>
        <item x="496"/>
        <item x="220"/>
        <item x="204"/>
        <item x="103"/>
        <item x="517"/>
        <item x="484"/>
        <item x="567"/>
        <item x="452"/>
        <item x="679"/>
        <item x="320"/>
        <item x="373"/>
        <item x="218"/>
        <item x="106"/>
        <item x="173"/>
        <item x="58"/>
        <item x="290"/>
        <item x="194"/>
        <item x="581"/>
        <item x="621"/>
        <item x="156"/>
        <item x="154"/>
        <item x="137"/>
        <item x="389"/>
        <item x="458"/>
        <item x="689"/>
        <item x="109"/>
        <item x="696"/>
        <item x="134"/>
        <item x="163"/>
        <item x="387"/>
        <item x="252"/>
        <item x="560"/>
        <item x="153"/>
        <item x="641"/>
        <item x="51"/>
        <item x="286"/>
        <item x="461"/>
        <item x="595"/>
        <item x="176"/>
        <item x="56"/>
        <item x="343"/>
        <item x="378"/>
        <item x="45"/>
        <item x="382"/>
        <item x="479"/>
        <item x="417"/>
        <item x="418"/>
        <item x="661"/>
        <item x="374"/>
        <item x="441"/>
        <item x="649"/>
        <item x="379"/>
        <item x="363"/>
        <item x="530"/>
        <item x="132"/>
        <item x="427"/>
        <item x="59"/>
        <item x="612"/>
        <item x="620"/>
        <item x="185"/>
        <item x="557"/>
        <item x="105"/>
        <item x="706"/>
        <item x="74"/>
        <item x="244"/>
        <item x="259"/>
        <item x="437"/>
        <item x="652"/>
        <item x="547"/>
        <item x="36"/>
        <item x="431"/>
        <item x="152"/>
        <item x="112"/>
        <item x="454"/>
        <item x="536"/>
        <item x="313"/>
        <item x="409"/>
        <item x="301"/>
        <item x="333"/>
        <item x="535"/>
        <item x="708"/>
        <item x="228"/>
        <item x="714"/>
        <item x="720"/>
        <item x="151"/>
        <item x="598"/>
        <item x="256"/>
        <item x="688"/>
        <item x="159"/>
        <item x="677"/>
        <item x="115"/>
        <item x="9"/>
        <item m="1" x="731"/>
        <item x="202"/>
        <item x="234"/>
        <item x="695"/>
        <item x="703"/>
        <item x="24"/>
        <item x="48"/>
        <item x="54"/>
        <item x="162"/>
        <item x="26"/>
        <item x="288"/>
        <item x="95"/>
        <item x="712"/>
        <item x="305"/>
        <item x="119"/>
        <item x="636"/>
        <item x="683"/>
        <item x="473"/>
        <item t="default"/>
      </items>
    </pivotField>
  </pivotFields>
  <rowFields count="1">
    <field x="0"/>
  </rowFields>
  <rowItems count="7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5"/>
    </i>
    <i>
      <x v="716"/>
    </i>
    <i>
      <x v="717"/>
    </i>
    <i>
      <x v="718"/>
    </i>
    <i>
      <x v="719"/>
    </i>
    <i>
      <x v="720"/>
    </i>
    <i>
      <x v="721"/>
    </i>
    <i>
      <x v="722"/>
    </i>
    <i>
      <x v="723"/>
    </i>
    <i>
      <x v="724"/>
    </i>
    <i>
      <x v="725"/>
    </i>
    <i>
      <x v="726"/>
    </i>
    <i>
      <x v="727"/>
    </i>
    <i>
      <x v="728"/>
    </i>
    <i>
      <x v="729"/>
    </i>
    <i>
      <x v="730"/>
    </i>
    <i>
      <x v="731"/>
    </i>
    <i t="grand">
      <x/>
    </i>
  </rowItems>
  <colItems count="1">
    <i/>
  </colItems>
  <dataFields count="1">
    <dataField name="Count of last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253239C-670B-B24B-AB80-6DA5614A9715}" name="PivotTable24"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33:AD38" firstHeaderRow="1" firstDataRow="1" firstDataCol="1"/>
  <pivotFields count="1">
    <pivotField axis="axisRow" dataField="1" numFmtId="1" showAll="0">
      <items count="5">
        <item x="0"/>
        <item x="2"/>
        <item x="1"/>
        <item x="3"/>
        <item t="default"/>
      </items>
    </pivotField>
  </pivotFields>
  <rowFields count="1">
    <field x="0"/>
  </rowFields>
  <rowItems count="5">
    <i>
      <x/>
    </i>
    <i>
      <x v="1"/>
    </i>
    <i>
      <x v="2"/>
    </i>
    <i>
      <x v="3"/>
    </i>
    <i t="grand">
      <x/>
    </i>
  </rowItems>
  <colItems count="1">
    <i/>
  </colItems>
  <dataFields count="1">
    <dataField name="Count of num_of_products"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E453FA4-F9BB-0544-9F53-0FB9C369E6B0}" name="PivotTable50"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K26" firstHeaderRow="1" firstDataRow="1" firstDataCol="1"/>
  <pivotFields count="1">
    <pivotField axis="axisRow" dataField="1" showAll="0">
      <items count="5">
        <item x="2"/>
        <item x="0"/>
        <item x="3"/>
        <item x="1"/>
        <item t="default"/>
      </items>
    </pivotField>
  </pivotFields>
  <rowFields count="1">
    <field x="0"/>
  </rowFields>
  <rowItems count="5">
    <i>
      <x/>
    </i>
    <i>
      <x v="1"/>
    </i>
    <i>
      <x v="2"/>
    </i>
    <i>
      <x v="3"/>
    </i>
    <i t="grand">
      <x/>
    </i>
  </rowItems>
  <colItems count="1">
    <i/>
  </colItems>
  <dataFields count="1">
    <dataField name="Count of estimated_salary_range" fld="0" subtotal="count" baseField="0" baseItem="0"/>
  </dataFields>
  <formats count="4">
    <format dxfId="3">
      <pivotArea field="0" type="button" dataOnly="0" labelOnly="1" outline="0" axis="axisRow" fieldPosition="0"/>
    </format>
    <format dxfId="2">
      <pivotArea dataOnly="0" labelOnly="1" outline="0" axis="axisValues" fieldPosition="0"/>
    </format>
    <format dxfId="1">
      <pivotArea field="0" type="button" dataOnly="0" labelOnly="1" outline="0" axis="axisRow"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2D174582-251E-D449-B00B-C29B7677F108}" name="PivotTable60"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1:O44" firstHeaderRow="1" firstDataRow="1" firstDataCol="1"/>
  <pivotFields count="1">
    <pivotField axis="axisRow" dataField="1" numFmtId="1" showAll="0">
      <items count="3">
        <item x="1"/>
        <item x="0"/>
        <item t="default"/>
      </items>
    </pivotField>
  </pivotFields>
  <rowFields count="1">
    <field x="0"/>
  </rowFields>
  <rowItems count="3">
    <i>
      <x/>
    </i>
    <i>
      <x v="1"/>
    </i>
    <i t="grand">
      <x/>
    </i>
  </rowItems>
  <colItems count="1">
    <i/>
  </colItems>
  <dataFields count="1">
    <dataField name="Count of has_credit_card"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CC43C75-5DFB-A542-912C-527D74AAA2C1}" name="PivotTable56"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1:G45" firstHeaderRow="1" firstDataRow="1" firstDataCol="1"/>
  <pivotFields count="1">
    <pivotField axis="axisRow" dataField="1" showAll="0">
      <items count="4">
        <item x="1"/>
        <item x="0"/>
        <item x="2"/>
        <item t="default"/>
      </items>
    </pivotField>
  </pivotFields>
  <rowFields count="1">
    <field x="0"/>
  </rowFields>
  <rowItems count="4">
    <i>
      <x/>
    </i>
    <i>
      <x v="1"/>
    </i>
    <i>
      <x v="2"/>
    </i>
    <i t="grand">
      <x/>
    </i>
  </rowItems>
  <colItems count="1">
    <i/>
  </colItems>
  <dataFields count="1">
    <dataField name="Count of balance_categor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353049C-A58E-4242-8BB0-40DE0B64029C}" name="PivotTable55"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1:C53" firstHeaderRow="1" firstDataRow="1" firstDataCol="1"/>
  <pivotFields count="1">
    <pivotField axis="axisRow" dataField="1" numFmtId="1" showAll="0">
      <items count="12">
        <item x="5"/>
        <item x="3"/>
        <item x="0"/>
        <item x="4"/>
        <item x="2"/>
        <item x="7"/>
        <item x="10"/>
        <item x="8"/>
        <item x="1"/>
        <item x="6"/>
        <item x="9"/>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tenure"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6BFC4D43-C1B8-F24F-9B27-345CA9B600C3}" name="PivotTable61"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0:D80" firstHeaderRow="0" firstDataRow="1" firstDataCol="1"/>
  <pivotFields count="18">
    <pivotField showAll="0">
      <items count="9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numFmtId="1" showAll="0"/>
    <pivotField showAll="0"/>
    <pivotField numFmtId="1" showAll="0"/>
    <pivotField showAll="0">
      <items count="4">
        <item x="0"/>
        <item x="2"/>
        <item x="1"/>
        <item t="default"/>
      </items>
    </pivotField>
    <pivotField axis="axisRow" showAll="0">
      <items count="3">
        <item x="0"/>
        <item x="1"/>
        <item t="default"/>
      </items>
    </pivotField>
    <pivotField numFmtId="1" showAll="0"/>
    <pivotField numFmtId="1" showAll="0"/>
    <pivotField numFmtId="164" showAll="0"/>
    <pivotField axis="axisRow" numFmtId="1" showAll="0">
      <items count="5">
        <item h="1" x="0"/>
        <item x="2"/>
        <item x="1"/>
        <item x="3"/>
        <item t="default"/>
      </items>
    </pivotField>
    <pivotField numFmtId="1" showAll="0"/>
    <pivotField numFmtId="1" showAll="0">
      <items count="3">
        <item h="1" x="1"/>
        <item x="0"/>
        <item t="default"/>
      </items>
    </pivotField>
    <pivotField numFmtId="165" showAll="0"/>
    <pivotField dataField="1" numFmtId="1" showAll="0"/>
    <pivotField showAll="0"/>
    <pivotField axis="axisRow" showAll="0">
      <items count="4">
        <item x="0"/>
        <item x="2"/>
        <item x="1"/>
        <item t="default"/>
      </items>
    </pivotField>
    <pivotField showAll="0"/>
    <pivotField showAll="0"/>
  </pivotFields>
  <rowFields count="3">
    <field x="5"/>
    <field x="15"/>
    <field x="9"/>
  </rowFields>
  <rowItems count="20">
    <i>
      <x/>
    </i>
    <i r="1">
      <x/>
    </i>
    <i r="2">
      <x v="1"/>
    </i>
    <i r="2">
      <x v="2"/>
    </i>
    <i r="1">
      <x v="1"/>
    </i>
    <i r="2">
      <x v="1"/>
    </i>
    <i r="2">
      <x v="2"/>
    </i>
    <i r="1">
      <x v="2"/>
    </i>
    <i r="2">
      <x v="1"/>
    </i>
    <i r="2">
      <x v="2"/>
    </i>
    <i>
      <x v="1"/>
    </i>
    <i r="1">
      <x/>
    </i>
    <i r="2">
      <x v="1"/>
    </i>
    <i r="2">
      <x v="2"/>
    </i>
    <i r="1">
      <x v="1"/>
    </i>
    <i r="2">
      <x v="1"/>
    </i>
    <i r="1">
      <x v="2"/>
    </i>
    <i r="2">
      <x v="1"/>
    </i>
    <i r="2">
      <x v="2"/>
    </i>
    <i t="grand">
      <x/>
    </i>
  </rowItems>
  <colFields count="1">
    <field x="-2"/>
  </colFields>
  <colItems count="2">
    <i>
      <x/>
    </i>
    <i i="1">
      <x v="1"/>
    </i>
  </colItems>
  <dataFields count="2">
    <dataField name="Sum of exited_from_bank" fld="13" baseField="0" baseItem="0" numFmtId="1"/>
    <dataField name="Sum of exited_from_bank2" fld="13" baseField="0" baseItem="0" numFmtId="9">
      <extLst>
        <ext xmlns:x14="http://schemas.microsoft.com/office/spreadsheetml/2009/9/main" uri="{E15A36E0-9728-4e99-A89B-3F7291B0FE68}">
          <x14:dataField pivotShowAs="percentOfParentRow"/>
        </ext>
      </extLst>
    </dataField>
  </dataFields>
  <formats count="13">
    <format dxfId="16">
      <pivotArea outline="0" collapsedLevelsAreSubtotals="1" fieldPosition="0">
        <references count="1">
          <reference field="4294967294" count="1" selected="0">
            <x v="1"/>
          </reference>
        </references>
      </pivotArea>
    </format>
    <format dxfId="15">
      <pivotArea collapsedLevelsAreSubtotals="1" fieldPosition="0">
        <references count="2">
          <reference field="9" count="1">
            <x v="0"/>
          </reference>
          <reference field="15" count="1" selected="0">
            <x v="0"/>
          </reference>
        </references>
      </pivotArea>
    </format>
    <format dxfId="14">
      <pivotArea dataOnly="0" labelOnly="1" fieldPosition="0">
        <references count="2">
          <reference field="9" count="1">
            <x v="0"/>
          </reference>
          <reference field="15" count="1" selected="0">
            <x v="0"/>
          </reference>
        </references>
      </pivotArea>
    </format>
    <format dxfId="13">
      <pivotArea collapsedLevelsAreSubtotals="1" fieldPosition="0">
        <references count="2">
          <reference field="9" count="1">
            <x v="0"/>
          </reference>
          <reference field="15" count="1" selected="0">
            <x v="1"/>
          </reference>
        </references>
      </pivotArea>
    </format>
    <format dxfId="12">
      <pivotArea dataOnly="0" labelOnly="1" fieldPosition="0">
        <references count="2">
          <reference field="9" count="1">
            <x v="0"/>
          </reference>
          <reference field="15" count="1" selected="0">
            <x v="1"/>
          </reference>
        </references>
      </pivotArea>
    </format>
    <format dxfId="11">
      <pivotArea collapsedLevelsAreSubtotals="1" fieldPosition="0">
        <references count="2">
          <reference field="9" count="1">
            <x v="0"/>
          </reference>
          <reference field="15" count="1" selected="0">
            <x v="2"/>
          </reference>
        </references>
      </pivotArea>
    </format>
    <format dxfId="10">
      <pivotArea dataOnly="0" labelOnly="1" fieldPosition="0">
        <references count="2">
          <reference field="9" count="1">
            <x v="0"/>
          </reference>
          <reference field="15" count="1" selected="0">
            <x v="2"/>
          </reference>
        </references>
      </pivotArea>
    </format>
    <format dxfId="9">
      <pivotArea collapsedLevelsAreSubtotals="1" fieldPosition="0">
        <references count="2">
          <reference field="4294967294" count="1" selected="0">
            <x v="1"/>
          </reference>
          <reference field="5" count="1">
            <x v="0"/>
          </reference>
        </references>
      </pivotArea>
    </format>
    <format dxfId="8">
      <pivotArea collapsedLevelsAreSubtotals="1" fieldPosition="0">
        <references count="2">
          <reference field="4294967294" count="1" selected="0">
            <x v="1"/>
          </reference>
          <reference field="5" count="1">
            <x v="1"/>
          </reference>
        </references>
      </pivotArea>
    </format>
    <format dxfId="7">
      <pivotArea collapsedLevelsAreSubtotals="1" fieldPosition="0">
        <references count="1">
          <reference field="5" count="1">
            <x v="0"/>
          </reference>
        </references>
      </pivotArea>
    </format>
    <format dxfId="6">
      <pivotArea dataOnly="0" labelOnly="1" fieldPosition="0">
        <references count="1">
          <reference field="5" count="1">
            <x v="0"/>
          </reference>
        </references>
      </pivotArea>
    </format>
    <format dxfId="5">
      <pivotArea collapsedLevelsAreSubtotals="1" fieldPosition="0">
        <references count="1">
          <reference field="5" count="1">
            <x v="1"/>
          </reference>
        </references>
      </pivotArea>
    </format>
    <format dxfId="4">
      <pivotArea dataOnly="0" labelOnly="1" fieldPosition="0">
        <references count="1">
          <reference field="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53C3C8A1-6AB4-D745-960A-50BAC00D05E6}" name="PivotTable52"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3:G37" firstHeaderRow="1" firstDataRow="1" firstDataCol="1"/>
  <pivotFields count="1">
    <pivotField axis="axisRow" dataField="1" showAll="0">
      <items count="4">
        <item x="0"/>
        <item x="2"/>
        <item x="1"/>
        <item t="default"/>
      </items>
    </pivotField>
  </pivotFields>
  <rowFields count="1">
    <field x="0"/>
  </rowFields>
  <rowItems count="4">
    <i>
      <x/>
    </i>
    <i>
      <x v="1"/>
    </i>
    <i>
      <x v="2"/>
    </i>
    <i t="grand">
      <x/>
    </i>
  </rowItems>
  <colItems count="1">
    <i/>
  </colItems>
  <dataFields count="1">
    <dataField name="Count of countr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6C048B8-B37F-FE40-A287-25BEEA41E54C}" name="PivotTable54"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3:O37" firstHeaderRow="1" firstDataRow="1" firstDataCol="1"/>
  <pivotFields count="1">
    <pivotField axis="axisRow" dataField="1" showAll="0">
      <items count="4">
        <item x="0"/>
        <item x="2"/>
        <item x="1"/>
        <item t="default"/>
      </items>
    </pivotField>
  </pivotFields>
  <rowFields count="1">
    <field x="0"/>
  </rowFields>
  <rowItems count="4">
    <i>
      <x/>
    </i>
    <i>
      <x v="1"/>
    </i>
    <i>
      <x v="2"/>
    </i>
    <i t="grand">
      <x/>
    </i>
  </rowItems>
  <colItems count="1">
    <i/>
  </colItems>
  <dataFields count="1">
    <dataField name="Count of age_categor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AF28403-FA8A-E844-9E68-6EAB293971D4}" name="PivotTable45"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25" firstHeaderRow="1" firstDataRow="1" firstDataCol="1"/>
  <pivotFields count="1">
    <pivotField axis="axisRow" dataField="1" numFmtId="1" showAll="0">
      <items count="12">
        <item x="10"/>
        <item x="0"/>
        <item x="1"/>
        <item x="5"/>
        <item x="3"/>
        <item x="7"/>
        <item x="4"/>
        <item x="2"/>
        <item x="9"/>
        <item x="8"/>
        <item x="6"/>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tenure" fld="0" subtotal="count" baseField="0" baseItem="0" numFmtId="1"/>
  </dataFields>
  <formats count="4">
    <format dxfId="20">
      <pivotArea field="0" type="button" dataOnly="0" labelOnly="1" outline="0" axis="axisRow" fieldPosition="0"/>
    </format>
    <format dxfId="19">
      <pivotArea dataOnly="0" labelOnly="1" outline="0" axis="axisValues" fieldPosition="0"/>
    </format>
    <format dxfId="18">
      <pivotArea field="0" type="button" dataOnly="0" labelOnly="1" outline="0" axis="axisRow"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1997EC7-170C-754C-BD3B-7BC55E99AE9C}" name="PivotTable41"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9" firstHeaderRow="1" firstDataRow="1" firstDataCol="1"/>
  <pivotFields count="1">
    <pivotField axis="axisRow" dataField="1" showAll="0">
      <items count="4">
        <item x="0"/>
        <item x="1"/>
        <item x="2"/>
        <item t="default"/>
      </items>
    </pivotField>
  </pivotFields>
  <rowFields count="1">
    <field x="0"/>
  </rowFields>
  <rowItems count="4">
    <i>
      <x/>
    </i>
    <i>
      <x v="1"/>
    </i>
    <i>
      <x v="2"/>
    </i>
    <i t="grand">
      <x/>
    </i>
  </rowItems>
  <colItems count="1">
    <i/>
  </colItems>
  <dataFields count="1">
    <dataField name="Count of credit_score_quality" fld="0" subtotal="count" baseField="0" baseItem="0"/>
  </dataFields>
  <formats count="4">
    <format dxfId="24">
      <pivotArea field="0" type="button" dataOnly="0" labelOnly="1" outline="0" axis="axisRow" fieldPosition="0"/>
    </format>
    <format dxfId="23">
      <pivotArea dataOnly="0" labelOnly="1" outline="0" axis="axisValues" fieldPosition="0"/>
    </format>
    <format dxfId="22">
      <pivotArea field="0" type="button" dataOnly="0" labelOnly="1" outline="0" axis="axisRow"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91F3F19C-44CC-B54B-97F8-810665EB6D6D}" name="PivotTable42"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9" firstHeaderRow="1" firstDataRow="1" firstDataCol="1"/>
  <pivotFields count="1">
    <pivotField axis="axisRow" dataField="1" showAll="0">
      <items count="4">
        <item x="1"/>
        <item x="2"/>
        <item x="0"/>
        <item t="default"/>
      </items>
    </pivotField>
  </pivotFields>
  <rowFields count="1">
    <field x="0"/>
  </rowFields>
  <rowItems count="4">
    <i>
      <x/>
    </i>
    <i>
      <x v="1"/>
    </i>
    <i>
      <x v="2"/>
    </i>
    <i t="grand">
      <x/>
    </i>
  </rowItems>
  <colItems count="1">
    <i/>
  </colItems>
  <dataFields count="1">
    <dataField name="Count of country" fld="0" subtotal="count" baseField="0" baseItem="0"/>
  </dataFields>
  <formats count="4">
    <format dxfId="28">
      <pivotArea field="0" type="button" dataOnly="0" labelOnly="1" outline="0" axis="axisRow" fieldPosition="0"/>
    </format>
    <format dxfId="27">
      <pivotArea dataOnly="0" labelOnly="1" outline="0" axis="axisValues" fieldPosition="0"/>
    </format>
    <format dxfId="26">
      <pivotArea field="0" type="button" dataOnly="0" labelOnly="1" outline="0" axis="axisRow"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431CB9D4-BBBB-F34B-8183-2E6A749B1262}" name="PivotTable47"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3:K17" firstHeaderRow="1" firstDataRow="1" firstDataCol="1"/>
  <pivotFields count="1">
    <pivotField axis="axisRow" dataField="1" numFmtId="1" showAll="0">
      <items count="4">
        <item x="0"/>
        <item x="1"/>
        <item x="2"/>
        <item t="default"/>
      </items>
    </pivotField>
  </pivotFields>
  <rowFields count="1">
    <field x="0"/>
  </rowFields>
  <rowItems count="4">
    <i>
      <x/>
    </i>
    <i>
      <x v="1"/>
    </i>
    <i>
      <x v="2"/>
    </i>
    <i t="grand">
      <x/>
    </i>
  </rowItems>
  <colItems count="1">
    <i/>
  </colItems>
  <dataFields count="1">
    <dataField name="Count of num_of_products" fld="0" subtotal="count" baseField="0" baseItem="0" numFmtId="1"/>
  </dataFields>
  <formats count="4">
    <format dxfId="32">
      <pivotArea field="0" type="button" dataOnly="0" labelOnly="1" outline="0" axis="axisRow" fieldPosition="0"/>
    </format>
    <format dxfId="31">
      <pivotArea dataOnly="0" labelOnly="1" outline="0" axis="axisValues" fieldPosition="0"/>
    </format>
    <format dxfId="30">
      <pivotArea field="0" type="button" dataOnly="0" labelOnly="1" outline="0" axis="axisRow"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98E3C6FD-4A75-B546-83F3-7C3FC17D257B}" name="PivotTable48"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3:O16" firstHeaderRow="1" firstDataRow="1" firstDataCol="1"/>
  <pivotFields count="1">
    <pivotField axis="axisRow" dataField="1" numFmtId="1" showAll="0">
      <items count="3">
        <item x="0"/>
        <item x="1"/>
        <item t="default"/>
      </items>
    </pivotField>
  </pivotFields>
  <rowFields count="1">
    <field x="0"/>
  </rowFields>
  <rowItems count="3">
    <i>
      <x/>
    </i>
    <i>
      <x v="1"/>
    </i>
    <i t="grand">
      <x/>
    </i>
  </rowItems>
  <colItems count="1">
    <i/>
  </colItems>
  <dataFields count="1">
    <dataField name="Count of has_credit_card" fld="0" subtotal="count" baseField="0" baseItem="0" numFmtId="1"/>
  </dataFields>
  <formats count="4">
    <format dxfId="36">
      <pivotArea field="0" type="button" dataOnly="0" labelOnly="1" outline="0" axis="axisRow" fieldPosition="0"/>
    </format>
    <format dxfId="35">
      <pivotArea dataOnly="0" labelOnly="1" outline="0" axis="axisValues" fieldPosition="0"/>
    </format>
    <format dxfId="34">
      <pivotArea field="0" type="button" dataOnly="0" labelOnly="1" outline="0" axis="axisRow"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67F8F51B-145F-FE42-89DF-6D037AC055B4}" name="PivotTable57"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9:G52" firstHeaderRow="1" firstDataRow="1" firstDataCol="1"/>
  <pivotFields count="1">
    <pivotField axis="axisRow" dataField="1" numFmtId="1" showAll="0">
      <items count="3">
        <item x="1"/>
        <item x="0"/>
        <item t="default"/>
      </items>
    </pivotField>
  </pivotFields>
  <rowFields count="1">
    <field x="0"/>
  </rowFields>
  <rowItems count="3">
    <i>
      <x/>
    </i>
    <i>
      <x v="1"/>
    </i>
    <i t="grand">
      <x/>
    </i>
  </rowItems>
  <colItems count="1">
    <i/>
  </colItems>
  <dataFields count="1">
    <dataField name="Count of is_active_member"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B2AA43EE-16E6-7542-A977-BD9B8323ACD0}" name="PivotTable53"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3:K36"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6D2B77B9-C913-204F-87FD-D7B53818BD89}" name="PivotTable59"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9:K54" firstHeaderRow="1" firstDataRow="1" firstDataCol="1"/>
  <pivotFields count="1">
    <pivotField axis="axisRow" dataField="1" showAll="0">
      <items count="5">
        <item x="1"/>
        <item x="0"/>
        <item x="2"/>
        <item x="3"/>
        <item t="default"/>
      </items>
    </pivotField>
  </pivotFields>
  <rowFields count="1">
    <field x="0"/>
  </rowFields>
  <rowItems count="5">
    <i>
      <x/>
    </i>
    <i>
      <x v="1"/>
    </i>
    <i>
      <x v="2"/>
    </i>
    <i>
      <x v="3"/>
    </i>
    <i t="grand">
      <x/>
    </i>
  </rowItems>
  <colItems count="1">
    <i/>
  </colItems>
  <dataFields count="1">
    <dataField name="Count of estimated_salary_ran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96DE3696-38C0-6B4F-B418-00A6940C866A}" name="PivotTable46"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G17" firstHeaderRow="1" firstDataRow="1" firstDataCol="1"/>
  <pivotFields count="1">
    <pivotField axis="axisRow" dataField="1" showAll="0">
      <items count="4">
        <item x="2"/>
        <item x="1"/>
        <item x="0"/>
        <item t="default"/>
      </items>
    </pivotField>
  </pivotFields>
  <rowFields count="1">
    <field x="0"/>
  </rowFields>
  <rowItems count="4">
    <i>
      <x/>
    </i>
    <i>
      <x v="1"/>
    </i>
    <i>
      <x v="2"/>
    </i>
    <i t="grand">
      <x/>
    </i>
  </rowItems>
  <colItems count="1">
    <i/>
  </colItems>
  <dataFields count="1">
    <dataField name="Count of balance_category" fld="0" subtotal="count" baseField="0" baseItem="0"/>
  </dataFields>
  <formats count="4">
    <format dxfId="40">
      <pivotArea field="0" type="button" dataOnly="0" labelOnly="1" outline="0" axis="axisRow" fieldPosition="0"/>
    </format>
    <format dxfId="39">
      <pivotArea dataOnly="0" labelOnly="1" outline="0" axis="axisValues" fieldPosition="0"/>
    </format>
    <format dxfId="38">
      <pivotArea field="0" type="button" dataOnly="0" labelOnly="1" outline="0" axis="axisRow"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DDEFBFEB-6590-C245-8571-40E4CF559233}" name="PivotTable58"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1:K46" firstHeaderRow="1" firstDataRow="1" firstDataCol="1"/>
  <pivotFields count="1">
    <pivotField axis="axisRow" dataField="1" numFmtId="1" showAll="0">
      <items count="5">
        <item x="0"/>
        <item x="2"/>
        <item x="1"/>
        <item x="3"/>
        <item t="default"/>
      </items>
    </pivotField>
  </pivotFields>
  <rowFields count="1">
    <field x="0"/>
  </rowFields>
  <rowItems count="5">
    <i>
      <x/>
    </i>
    <i>
      <x v="1"/>
    </i>
    <i>
      <x v="2"/>
    </i>
    <i>
      <x v="3"/>
    </i>
    <i t="grand">
      <x/>
    </i>
  </rowItems>
  <colItems count="1">
    <i/>
  </colItems>
  <dataFields count="1">
    <dataField name="Count of num_of_products"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36F39F41-E100-AF48-8F80-827DD57F9C1A}" name="PivotTable51"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C37" firstHeaderRow="1" firstDataRow="1" firstDataCol="1"/>
  <pivotFields count="1">
    <pivotField axis="axisRow" dataField="1" showAll="0">
      <items count="4">
        <item x="0"/>
        <item x="2"/>
        <item x="1"/>
        <item t="default"/>
      </items>
    </pivotField>
  </pivotFields>
  <rowFields count="1">
    <field x="0"/>
  </rowFields>
  <rowItems count="4">
    <i>
      <x/>
    </i>
    <i>
      <x v="1"/>
    </i>
    <i>
      <x v="2"/>
    </i>
    <i t="grand">
      <x/>
    </i>
  </rowItems>
  <colItems count="1">
    <i/>
  </colItems>
  <dataFields count="1">
    <dataField name="Count of credit_score_qualit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B839AFC9-EF69-054D-BBC8-D4D66090465C}" name="PivotTable4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9" firstHeaderRow="1" firstDataRow="1" firstDataCol="1"/>
  <pivotFields count="1">
    <pivotField axis="axisRow" dataField="1" showAll="0">
      <items count="4">
        <item x="0"/>
        <item x="2"/>
        <item x="1"/>
        <item t="default"/>
      </items>
    </pivotField>
  </pivotFields>
  <rowFields count="1">
    <field x="0"/>
  </rowFields>
  <rowItems count="4">
    <i>
      <x/>
    </i>
    <i>
      <x v="1"/>
    </i>
    <i>
      <x v="2"/>
    </i>
    <i t="grand">
      <x/>
    </i>
  </rowItems>
  <colItems count="1">
    <i/>
  </colItems>
  <dataFields count="1">
    <dataField name="Count of age_category" fld="0" subtotal="count" baseField="0" baseItem="0"/>
  </dataFields>
  <formats count="4">
    <format dxfId="44">
      <pivotArea field="0" type="button" dataOnly="0" labelOnly="1" outline="0" axis="axisRow" fieldPosition="0"/>
    </format>
    <format dxfId="43">
      <pivotArea dataOnly="0" labelOnly="1" outline="0" axis="axisValues" fieldPosition="0"/>
    </format>
    <format dxfId="42">
      <pivotArea field="0" type="button" dataOnly="0" labelOnly="1" outline="0" axis="axisRow"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5A229C10-260E-5947-B624-BA60BCADDF9B}" name="PivotTable4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8"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gender" fld="0" subtotal="count" baseField="0" baseItem="0"/>
  </dataFields>
  <formats count="4">
    <format dxfId="48">
      <pivotArea field="0" type="button" dataOnly="0" labelOnly="1" outline="0" axis="axisRow" fieldPosition="0"/>
    </format>
    <format dxfId="47">
      <pivotArea dataOnly="0" labelOnly="1" outline="0" axis="axisValues" fieldPosition="0"/>
    </format>
    <format dxfId="46">
      <pivotArea field="0" type="button" dataOnly="0" labelOnly="1" outline="0" axis="axisRow"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D6013ECF-B626-054B-9C9C-E3426705688D}" name="PivotTable49"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G24" firstHeaderRow="1" firstDataRow="1" firstDataCol="1"/>
  <pivotFields count="1">
    <pivotField axis="axisRow" dataField="1" numFmtId="1" showAll="0">
      <items count="3">
        <item x="1"/>
        <item x="0"/>
        <item t="default"/>
      </items>
    </pivotField>
  </pivotFields>
  <rowFields count="1">
    <field x="0"/>
  </rowFields>
  <rowItems count="3">
    <i>
      <x/>
    </i>
    <i>
      <x v="1"/>
    </i>
    <i t="grand">
      <x/>
    </i>
  </rowItems>
  <colItems count="1">
    <i/>
  </colItems>
  <dataFields count="1">
    <dataField name="Count of is_active_member" fld="0" subtotal="count" baseField="0" baseItem="0" numFmtId="1"/>
  </dataFields>
  <formats count="4">
    <format dxfId="52">
      <pivotArea field="0" type="button" dataOnly="0" labelOnly="1" outline="0" axis="axisRow" fieldPosition="0"/>
    </format>
    <format dxfId="51">
      <pivotArea dataOnly="0" labelOnly="1" outline="0" axis="axisValues" fieldPosition="0"/>
    </format>
    <format dxfId="50">
      <pivotArea field="0" type="button" dataOnly="0" labelOnly="1" outline="0" axis="axisRow"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active_member" xr10:uid="{FCE9FAC7-537A-B24A-9C76-555637E28579}" sourceName="is_active_member">
  <pivotTables>
    <pivotTable tabId="18" name="PivotTable61"/>
  </pivotTables>
  <data>
    <tabular pivotCacheId="958961182">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76A74E4-A701-D14F-8CD5-B9BFEF9C9E2B}" sourceName="country">
  <pivotTables>
    <pivotTable tabId="18" name="PivotTable61"/>
  </pivotTables>
  <data>
    <tabular pivotCacheId="95896118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4B5AAC-8128-DE42-A940-BDA79AE30355}" sourceName="gender">
  <pivotTables>
    <pivotTable tabId="18" name="PivotTable61"/>
  </pivotTables>
  <data>
    <tabular pivotCacheId="95896118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_of_products" xr10:uid="{F55EF932-1680-B14B-9DF8-8B77420FE31A}" sourceName="num_of_products">
  <pivotTables>
    <pivotTable tabId="18" name="PivotTable61"/>
  </pivotTables>
  <data>
    <tabular pivotCacheId="958961182">
      <items count="4">
        <i x="0"/>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active_member" xr10:uid="{56450E36-6941-EF42-9C1A-99C87831C529}" cache="Slicer_is_active_member" caption="is_active_member" rowHeight="230716"/>
  <slicer name="country" xr10:uid="{B5BD9636-1FC3-3246-8EA5-DCF9CE93573E}" cache="Slicer_country" caption="country" rowHeight="230716"/>
  <slicer name="gender" xr10:uid="{D4CEAD5C-F909-E348-A50D-8B9C7715B54E}" cache="Slicer_gender" caption="gender" rowHeight="230716"/>
  <slicer name="num_of_products" xr10:uid="{97736CEC-2444-B24E-8F63-B6F79E4FAE67}" cache="Slicer_num_of_products" caption="num_of_products"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2.xml"/><Relationship Id="rId13" Type="http://schemas.openxmlformats.org/officeDocument/2006/relationships/pivotTable" Target="../pivotTables/pivotTable27.xml"/><Relationship Id="rId3" Type="http://schemas.openxmlformats.org/officeDocument/2006/relationships/pivotTable" Target="../pivotTables/pivotTable17.xml"/><Relationship Id="rId7" Type="http://schemas.openxmlformats.org/officeDocument/2006/relationships/pivotTable" Target="../pivotTables/pivotTable21.xml"/><Relationship Id="rId12" Type="http://schemas.openxmlformats.org/officeDocument/2006/relationships/pivotTable" Target="../pivotTables/pivotTable26.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 Id="rId14" Type="http://schemas.openxmlformats.org/officeDocument/2006/relationships/pivotTable" Target="../pivotTables/pivotTable28.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36.xml"/><Relationship Id="rId13" Type="http://schemas.openxmlformats.org/officeDocument/2006/relationships/pivotTable" Target="../pivotTables/pivotTable41.xml"/><Relationship Id="rId18" Type="http://schemas.openxmlformats.org/officeDocument/2006/relationships/pivotTable" Target="../pivotTables/pivotTable46.xml"/><Relationship Id="rId3" Type="http://schemas.openxmlformats.org/officeDocument/2006/relationships/pivotTable" Target="../pivotTables/pivotTable31.xml"/><Relationship Id="rId21" Type="http://schemas.openxmlformats.org/officeDocument/2006/relationships/pivotTable" Target="../pivotTables/pivotTable49.xml"/><Relationship Id="rId7" Type="http://schemas.openxmlformats.org/officeDocument/2006/relationships/pivotTable" Target="../pivotTables/pivotTable35.xml"/><Relationship Id="rId12" Type="http://schemas.openxmlformats.org/officeDocument/2006/relationships/pivotTable" Target="../pivotTables/pivotTable40.xml"/><Relationship Id="rId17" Type="http://schemas.openxmlformats.org/officeDocument/2006/relationships/pivotTable" Target="../pivotTables/pivotTable45.xml"/><Relationship Id="rId2" Type="http://schemas.openxmlformats.org/officeDocument/2006/relationships/pivotTable" Target="../pivotTables/pivotTable30.xml"/><Relationship Id="rId16" Type="http://schemas.openxmlformats.org/officeDocument/2006/relationships/pivotTable" Target="../pivotTables/pivotTable44.xml"/><Relationship Id="rId20" Type="http://schemas.openxmlformats.org/officeDocument/2006/relationships/pivotTable" Target="../pivotTables/pivotTable48.xml"/><Relationship Id="rId1" Type="http://schemas.openxmlformats.org/officeDocument/2006/relationships/pivotTable" Target="../pivotTables/pivotTable29.xml"/><Relationship Id="rId6" Type="http://schemas.openxmlformats.org/officeDocument/2006/relationships/pivotTable" Target="../pivotTables/pivotTable34.xml"/><Relationship Id="rId11" Type="http://schemas.openxmlformats.org/officeDocument/2006/relationships/pivotTable" Target="../pivotTables/pivotTable39.xml"/><Relationship Id="rId5" Type="http://schemas.openxmlformats.org/officeDocument/2006/relationships/pivotTable" Target="../pivotTables/pivotTable33.xml"/><Relationship Id="rId15" Type="http://schemas.openxmlformats.org/officeDocument/2006/relationships/pivotTable" Target="../pivotTables/pivotTable43.xml"/><Relationship Id="rId23" Type="http://schemas.microsoft.com/office/2007/relationships/slicer" Target="../slicers/slicer1.xml"/><Relationship Id="rId10" Type="http://schemas.openxmlformats.org/officeDocument/2006/relationships/pivotTable" Target="../pivotTables/pivotTable38.xml"/><Relationship Id="rId19" Type="http://schemas.openxmlformats.org/officeDocument/2006/relationships/pivotTable" Target="../pivotTables/pivotTable47.xml"/><Relationship Id="rId4" Type="http://schemas.openxmlformats.org/officeDocument/2006/relationships/pivotTable" Target="../pivotTables/pivotTable32.xml"/><Relationship Id="rId9" Type="http://schemas.openxmlformats.org/officeDocument/2006/relationships/pivotTable" Target="../pivotTables/pivotTable37.xml"/><Relationship Id="rId14" Type="http://schemas.openxmlformats.org/officeDocument/2006/relationships/pivotTable" Target="../pivotTables/pivotTable42.xml"/><Relationship Id="rId22"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E443-536C-4961-8F53-66E645EC3C15}">
  <dimension ref="A1:N992"/>
  <sheetViews>
    <sheetView workbookViewId="0">
      <selection activeCell="C21" sqref="C21"/>
    </sheetView>
  </sheetViews>
  <sheetFormatPr baseColWidth="10" defaultColWidth="8.83203125" defaultRowHeight="15" x14ac:dyDescent="0.2"/>
  <cols>
    <col min="1" max="1" width="14.5" bestFit="1" customWidth="1"/>
    <col min="2" max="2" width="13.83203125" bestFit="1" customWidth="1"/>
    <col min="3" max="3" width="18.83203125" customWidth="1"/>
    <col min="4" max="4" width="13.1640625" bestFit="1" customWidth="1"/>
    <col min="5" max="5" width="12.1640625" bestFit="1" customWidth="1"/>
    <col min="6" max="6" width="9.1640625" bestFit="1" customWidth="1"/>
    <col min="7" max="7" width="6.1640625" style="1" bestFit="1" customWidth="1"/>
    <col min="9" max="9" width="11.5" bestFit="1" customWidth="1"/>
    <col min="10" max="10" width="16.33203125" bestFit="1" customWidth="1"/>
    <col min="11" max="11" width="12.6640625" bestFit="1" customWidth="1"/>
    <col min="12" max="12" width="16.5" bestFit="1" customWidth="1"/>
    <col min="13" max="13" width="16.83203125" bestFit="1" customWidth="1"/>
    <col min="14" max="14" width="17.5" bestFit="1" customWidth="1"/>
  </cols>
  <sheetData>
    <row r="1" spans="1:14" s="2" customFormat="1" ht="30" customHeight="1" x14ac:dyDescent="0.2">
      <c r="A1" s="3" t="s">
        <v>0</v>
      </c>
      <c r="B1" s="4" t="s">
        <v>1</v>
      </c>
      <c r="C1" s="3" t="s">
        <v>2</v>
      </c>
      <c r="D1" s="4" t="s">
        <v>3</v>
      </c>
      <c r="E1" s="3" t="s">
        <v>4</v>
      </c>
      <c r="F1" s="3" t="s">
        <v>5</v>
      </c>
      <c r="G1" s="4" t="s">
        <v>6</v>
      </c>
      <c r="H1" s="4" t="s">
        <v>7</v>
      </c>
      <c r="I1" s="5" t="s">
        <v>8</v>
      </c>
      <c r="J1" s="4" t="s">
        <v>9</v>
      </c>
      <c r="K1" s="4" t="s">
        <v>10</v>
      </c>
      <c r="L1" s="4" t="s">
        <v>11</v>
      </c>
      <c r="M1" s="3" t="s">
        <v>12</v>
      </c>
      <c r="N1" s="4" t="s">
        <v>13</v>
      </c>
    </row>
    <row r="2" spans="1:14" ht="16" x14ac:dyDescent="0.2">
      <c r="A2" s="6">
        <v>1</v>
      </c>
      <c r="B2" s="7">
        <v>15634602</v>
      </c>
      <c r="C2" s="6" t="s">
        <v>14</v>
      </c>
      <c r="D2" s="7">
        <v>619</v>
      </c>
      <c r="E2" s="6" t="s">
        <v>15</v>
      </c>
      <c r="F2" s="6" t="s">
        <v>16</v>
      </c>
      <c r="G2" s="7">
        <v>42</v>
      </c>
      <c r="H2" s="7">
        <v>2</v>
      </c>
      <c r="I2" s="8">
        <v>0</v>
      </c>
      <c r="J2" s="7">
        <v>1</v>
      </c>
      <c r="K2" s="7">
        <v>1</v>
      </c>
      <c r="L2" s="7">
        <v>1</v>
      </c>
      <c r="M2" s="9">
        <v>101348.88</v>
      </c>
      <c r="N2" s="7">
        <v>1</v>
      </c>
    </row>
    <row r="3" spans="1:14" ht="16" x14ac:dyDescent="0.2">
      <c r="A3" s="6">
        <v>2</v>
      </c>
      <c r="B3" s="7">
        <v>15647311</v>
      </c>
      <c r="C3" s="6" t="s">
        <v>17</v>
      </c>
      <c r="D3" s="7">
        <v>608</v>
      </c>
      <c r="E3" s="6" t="s">
        <v>18</v>
      </c>
      <c r="F3" s="6" t="s">
        <v>16</v>
      </c>
      <c r="G3" s="7">
        <v>41</v>
      </c>
      <c r="H3" s="7">
        <v>1</v>
      </c>
      <c r="I3" s="8">
        <v>83807.86</v>
      </c>
      <c r="J3" s="7">
        <v>1</v>
      </c>
      <c r="K3" s="7">
        <v>0</v>
      </c>
      <c r="L3" s="7">
        <v>1</v>
      </c>
      <c r="M3" s="9">
        <v>112542.58</v>
      </c>
      <c r="N3" s="7">
        <v>0</v>
      </c>
    </row>
    <row r="4" spans="1:14" ht="16" x14ac:dyDescent="0.2">
      <c r="A4" s="6">
        <v>3</v>
      </c>
      <c r="B4" s="7">
        <v>15619304</v>
      </c>
      <c r="C4" s="6" t="s">
        <v>19</v>
      </c>
      <c r="D4" s="7">
        <v>502</v>
      </c>
      <c r="E4" s="6" t="s">
        <v>15</v>
      </c>
      <c r="F4" s="6" t="s">
        <v>16</v>
      </c>
      <c r="G4" s="7">
        <v>42</v>
      </c>
      <c r="H4" s="7">
        <v>8</v>
      </c>
      <c r="I4" s="8">
        <v>159660.79999999999</v>
      </c>
      <c r="J4" s="7">
        <v>3</v>
      </c>
      <c r="K4" s="7">
        <v>1</v>
      </c>
      <c r="L4" s="7">
        <v>0</v>
      </c>
      <c r="M4" s="9">
        <v>113931.57</v>
      </c>
      <c r="N4" s="7">
        <v>1</v>
      </c>
    </row>
    <row r="5" spans="1:14" ht="16" x14ac:dyDescent="0.2">
      <c r="A5" s="6">
        <v>4</v>
      </c>
      <c r="B5" s="7">
        <v>15701354</v>
      </c>
      <c r="C5" s="6" t="s">
        <v>20</v>
      </c>
      <c r="D5" s="7">
        <v>699</v>
      </c>
      <c r="E5" s="6" t="s">
        <v>15</v>
      </c>
      <c r="F5" s="6" t="s">
        <v>16</v>
      </c>
      <c r="G5" s="7">
        <v>39</v>
      </c>
      <c r="H5" s="7">
        <v>1</v>
      </c>
      <c r="I5" s="8">
        <v>0</v>
      </c>
      <c r="J5" s="7">
        <v>2</v>
      </c>
      <c r="K5" s="7">
        <v>0</v>
      </c>
      <c r="L5" s="7">
        <v>0</v>
      </c>
      <c r="M5" s="9">
        <v>93826.63</v>
      </c>
      <c r="N5" s="7">
        <v>0</v>
      </c>
    </row>
    <row r="6" spans="1:14" ht="16" x14ac:dyDescent="0.2">
      <c r="A6" s="6">
        <v>5</v>
      </c>
      <c r="B6" s="7">
        <v>15737888</v>
      </c>
      <c r="C6" s="6" t="s">
        <v>21</v>
      </c>
      <c r="D6" s="7">
        <v>850</v>
      </c>
      <c r="E6" s="6" t="s">
        <v>18</v>
      </c>
      <c r="F6" s="6" t="s">
        <v>16</v>
      </c>
      <c r="G6" s="7">
        <v>43</v>
      </c>
      <c r="H6" s="7">
        <v>2</v>
      </c>
      <c r="I6" s="8">
        <v>125510.82</v>
      </c>
      <c r="J6" s="7">
        <v>1</v>
      </c>
      <c r="K6" s="7">
        <v>1</v>
      </c>
      <c r="L6" s="7">
        <v>1</v>
      </c>
      <c r="M6" s="9">
        <v>79084.100000000006</v>
      </c>
      <c r="N6" s="7">
        <v>0</v>
      </c>
    </row>
    <row r="7" spans="1:14" ht="16" x14ac:dyDescent="0.2">
      <c r="A7" s="6">
        <v>6</v>
      </c>
      <c r="B7" s="7">
        <v>15574012</v>
      </c>
      <c r="C7" s="6" t="s">
        <v>22</v>
      </c>
      <c r="D7" s="7">
        <v>645</v>
      </c>
      <c r="E7" s="6" t="s">
        <v>18</v>
      </c>
      <c r="F7" s="6" t="s">
        <v>23</v>
      </c>
      <c r="G7" s="7">
        <v>44</v>
      </c>
      <c r="H7" s="7">
        <v>8</v>
      </c>
      <c r="I7" s="8">
        <v>113755.78</v>
      </c>
      <c r="J7" s="7">
        <v>2</v>
      </c>
      <c r="K7" s="7">
        <v>1</v>
      </c>
      <c r="L7" s="7">
        <v>0</v>
      </c>
      <c r="M7" s="9">
        <v>149756.71</v>
      </c>
      <c r="N7" s="7">
        <v>1</v>
      </c>
    </row>
    <row r="8" spans="1:14" ht="16" x14ac:dyDescent="0.2">
      <c r="A8" s="6">
        <v>7</v>
      </c>
      <c r="B8" s="7">
        <v>15592531</v>
      </c>
      <c r="C8" s="6" t="s">
        <v>24</v>
      </c>
      <c r="D8" s="7">
        <v>822</v>
      </c>
      <c r="E8" s="6" t="s">
        <v>15</v>
      </c>
      <c r="F8" s="6" t="s">
        <v>23</v>
      </c>
      <c r="G8" s="7">
        <v>50</v>
      </c>
      <c r="H8" s="7">
        <v>7</v>
      </c>
      <c r="I8" s="8">
        <v>0</v>
      </c>
      <c r="J8" s="7">
        <v>2</v>
      </c>
      <c r="K8" s="7">
        <v>1</v>
      </c>
      <c r="L8" s="7">
        <v>1</v>
      </c>
      <c r="M8" s="9">
        <v>10062.799999999999</v>
      </c>
      <c r="N8" s="7">
        <v>0</v>
      </c>
    </row>
    <row r="9" spans="1:14" ht="16" x14ac:dyDescent="0.2">
      <c r="A9" s="6">
        <v>8</v>
      </c>
      <c r="B9" s="7">
        <v>15656148</v>
      </c>
      <c r="C9" s="6" t="s">
        <v>25</v>
      </c>
      <c r="D9" s="7">
        <v>376</v>
      </c>
      <c r="E9" s="6" t="s">
        <v>26</v>
      </c>
      <c r="F9" s="6" t="s">
        <v>16</v>
      </c>
      <c r="G9" s="7">
        <v>29</v>
      </c>
      <c r="H9" s="7">
        <v>4</v>
      </c>
      <c r="I9" s="8">
        <v>115046.74</v>
      </c>
      <c r="J9" s="7">
        <v>4</v>
      </c>
      <c r="K9" s="7">
        <v>1</v>
      </c>
      <c r="L9" s="7">
        <v>0</v>
      </c>
      <c r="M9" s="9">
        <v>119346.88</v>
      </c>
      <c r="N9" s="7">
        <v>1</v>
      </c>
    </row>
    <row r="10" spans="1:14" ht="16" x14ac:dyDescent="0.2">
      <c r="A10" s="6">
        <v>9</v>
      </c>
      <c r="B10" s="7">
        <v>15792365</v>
      </c>
      <c r="C10" s="6" t="s">
        <v>27</v>
      </c>
      <c r="D10" s="7">
        <v>501</v>
      </c>
      <c r="E10" s="6" t="s">
        <v>15</v>
      </c>
      <c r="F10" s="6" t="s">
        <v>23</v>
      </c>
      <c r="G10" s="7">
        <v>44</v>
      </c>
      <c r="H10" s="7">
        <v>4</v>
      </c>
      <c r="I10" s="8">
        <v>142051.07</v>
      </c>
      <c r="J10" s="7">
        <v>2</v>
      </c>
      <c r="K10" s="7">
        <v>0</v>
      </c>
      <c r="L10" s="7">
        <v>1</v>
      </c>
      <c r="M10" s="9">
        <v>74940.5</v>
      </c>
      <c r="N10" s="7">
        <v>0</v>
      </c>
    </row>
    <row r="11" spans="1:14" ht="16" x14ac:dyDescent="0.2">
      <c r="A11" s="6">
        <v>10</v>
      </c>
      <c r="B11" s="7">
        <v>15592389</v>
      </c>
      <c r="C11" s="6" t="s">
        <v>28</v>
      </c>
      <c r="D11" s="7">
        <v>684</v>
      </c>
      <c r="E11" s="6" t="s">
        <v>15</v>
      </c>
      <c r="F11" s="6" t="s">
        <v>23</v>
      </c>
      <c r="G11" s="7">
        <v>27</v>
      </c>
      <c r="H11" s="7">
        <v>2</v>
      </c>
      <c r="I11" s="8">
        <v>134603.88</v>
      </c>
      <c r="J11" s="7">
        <v>1</v>
      </c>
      <c r="K11" s="7">
        <v>1</v>
      </c>
      <c r="L11" s="7">
        <v>1</v>
      </c>
      <c r="M11" s="9">
        <v>71725.73</v>
      </c>
      <c r="N11" s="7">
        <v>0</v>
      </c>
    </row>
    <row r="12" spans="1:14" ht="16" x14ac:dyDescent="0.2">
      <c r="A12" s="6">
        <v>11</v>
      </c>
      <c r="B12" s="7">
        <v>15767821</v>
      </c>
      <c r="C12" s="6" t="s">
        <v>29</v>
      </c>
      <c r="D12" s="7">
        <v>528</v>
      </c>
      <c r="E12" s="6" t="s">
        <v>15</v>
      </c>
      <c r="F12" s="6" t="s">
        <v>23</v>
      </c>
      <c r="G12" s="7">
        <v>31</v>
      </c>
      <c r="H12" s="7">
        <v>6</v>
      </c>
      <c r="I12" s="8">
        <v>102016.72</v>
      </c>
      <c r="J12" s="7">
        <v>2</v>
      </c>
      <c r="K12" s="7">
        <v>0</v>
      </c>
      <c r="L12" s="7">
        <v>0</v>
      </c>
      <c r="M12" s="9">
        <v>80181.119999999995</v>
      </c>
      <c r="N12" s="7">
        <v>0</v>
      </c>
    </row>
    <row r="13" spans="1:14" ht="16" x14ac:dyDescent="0.2">
      <c r="A13" s="6">
        <v>12</v>
      </c>
      <c r="B13" s="7">
        <v>15737173</v>
      </c>
      <c r="C13" s="6" t="s">
        <v>30</v>
      </c>
      <c r="D13" s="7">
        <v>497</v>
      </c>
      <c r="E13" s="6" t="s">
        <v>18</v>
      </c>
      <c r="F13" s="6" t="s">
        <v>753</v>
      </c>
      <c r="G13" s="7">
        <v>24</v>
      </c>
      <c r="H13" s="7">
        <v>3</v>
      </c>
      <c r="I13" s="8">
        <v>0</v>
      </c>
      <c r="J13" s="7">
        <v>2</v>
      </c>
      <c r="K13" s="7">
        <v>1</v>
      </c>
      <c r="L13" s="7">
        <v>0</v>
      </c>
      <c r="M13" s="9">
        <v>76390.009999999995</v>
      </c>
      <c r="N13" s="7">
        <v>0</v>
      </c>
    </row>
    <row r="14" spans="1:14" ht="16" x14ac:dyDescent="0.2">
      <c r="A14" s="6">
        <v>13</v>
      </c>
      <c r="B14" s="7">
        <v>15632264</v>
      </c>
      <c r="C14" s="6" t="s">
        <v>31</v>
      </c>
      <c r="D14" s="7">
        <v>476</v>
      </c>
      <c r="E14" s="6" t="s">
        <v>754</v>
      </c>
      <c r="F14" s="6" t="s">
        <v>16</v>
      </c>
      <c r="G14" s="7">
        <v>34</v>
      </c>
      <c r="H14" s="7">
        <v>10</v>
      </c>
      <c r="I14" s="8">
        <v>0</v>
      </c>
      <c r="J14" s="7">
        <v>2</v>
      </c>
      <c r="K14" s="7">
        <v>1</v>
      </c>
      <c r="L14" s="7">
        <v>0</v>
      </c>
      <c r="M14" s="9">
        <v>26260.98</v>
      </c>
      <c r="N14" s="7">
        <v>0</v>
      </c>
    </row>
    <row r="15" spans="1:14" ht="16" x14ac:dyDescent="0.2">
      <c r="A15" s="6">
        <v>14</v>
      </c>
      <c r="B15" s="7">
        <v>15691483</v>
      </c>
      <c r="C15" s="6" t="s">
        <v>32</v>
      </c>
      <c r="D15" s="7">
        <v>549</v>
      </c>
      <c r="E15" s="6" t="s">
        <v>754</v>
      </c>
      <c r="F15" s="6" t="s">
        <v>16</v>
      </c>
      <c r="G15" s="7">
        <v>25</v>
      </c>
      <c r="H15" s="7">
        <v>5</v>
      </c>
      <c r="I15" s="8">
        <v>0</v>
      </c>
      <c r="J15" s="7">
        <v>2</v>
      </c>
      <c r="K15" s="7">
        <v>0</v>
      </c>
      <c r="L15" s="7">
        <v>0</v>
      </c>
      <c r="M15" s="9">
        <v>190857.79</v>
      </c>
      <c r="N15" s="7">
        <v>0</v>
      </c>
    </row>
    <row r="16" spans="1:14" ht="16" x14ac:dyDescent="0.2">
      <c r="A16" s="6">
        <v>15</v>
      </c>
      <c r="B16" s="7">
        <v>15600882</v>
      </c>
      <c r="C16" s="6" t="s">
        <v>33</v>
      </c>
      <c r="D16" s="7">
        <v>635</v>
      </c>
      <c r="E16" s="6" t="s">
        <v>18</v>
      </c>
      <c r="F16" s="6" t="s">
        <v>16</v>
      </c>
      <c r="G16" s="7">
        <v>35</v>
      </c>
      <c r="H16" s="7">
        <v>7</v>
      </c>
      <c r="I16" s="8">
        <v>0</v>
      </c>
      <c r="J16" s="7">
        <v>2</v>
      </c>
      <c r="K16" s="7">
        <v>1</v>
      </c>
      <c r="L16" s="7">
        <v>1</v>
      </c>
      <c r="M16" s="9">
        <v>65951.649999999994</v>
      </c>
      <c r="N16" s="7">
        <v>0</v>
      </c>
    </row>
    <row r="17" spans="1:14" ht="16" x14ac:dyDescent="0.2">
      <c r="A17" s="6">
        <v>16</v>
      </c>
      <c r="B17" s="7">
        <v>15643966</v>
      </c>
      <c r="C17" s="6" t="s">
        <v>34</v>
      </c>
      <c r="D17" s="7">
        <v>616</v>
      </c>
      <c r="E17" s="6" t="s">
        <v>26</v>
      </c>
      <c r="F17" s="6" t="s">
        <v>23</v>
      </c>
      <c r="G17" s="7">
        <v>45</v>
      </c>
      <c r="H17" s="7">
        <v>3</v>
      </c>
      <c r="I17" s="8">
        <v>143129.41</v>
      </c>
      <c r="J17" s="7">
        <v>2</v>
      </c>
      <c r="K17" s="7">
        <v>0</v>
      </c>
      <c r="L17" s="7">
        <v>1</v>
      </c>
      <c r="M17" s="9">
        <v>64327.26</v>
      </c>
      <c r="N17" s="7">
        <v>0</v>
      </c>
    </row>
    <row r="18" spans="1:14" ht="16" x14ac:dyDescent="0.2">
      <c r="A18" s="6">
        <v>17</v>
      </c>
      <c r="B18" s="7">
        <v>15737452</v>
      </c>
      <c r="C18" s="6" t="s">
        <v>35</v>
      </c>
      <c r="D18" s="7">
        <v>653</v>
      </c>
      <c r="E18" s="6" t="s">
        <v>26</v>
      </c>
      <c r="F18" s="6" t="s">
        <v>23</v>
      </c>
      <c r="G18" s="7">
        <v>58</v>
      </c>
      <c r="H18" s="7">
        <v>1</v>
      </c>
      <c r="I18" s="8">
        <v>132602.88</v>
      </c>
      <c r="J18" s="7">
        <v>1</v>
      </c>
      <c r="K18" s="7">
        <v>1</v>
      </c>
      <c r="L18" s="7">
        <v>0</v>
      </c>
      <c r="M18" s="9">
        <v>5097.67</v>
      </c>
      <c r="N18" s="7">
        <v>1</v>
      </c>
    </row>
    <row r="19" spans="1:14" ht="16" x14ac:dyDescent="0.2">
      <c r="A19" s="6">
        <v>18</v>
      </c>
      <c r="B19" s="7">
        <v>15788218</v>
      </c>
      <c r="C19" s="6" t="s">
        <v>36</v>
      </c>
      <c r="D19" s="7">
        <v>549</v>
      </c>
      <c r="E19" s="6" t="s">
        <v>18</v>
      </c>
      <c r="F19" s="6" t="s">
        <v>16</v>
      </c>
      <c r="G19" s="7">
        <v>24</v>
      </c>
      <c r="H19" s="7">
        <v>9</v>
      </c>
      <c r="I19" s="8">
        <v>0</v>
      </c>
      <c r="J19" s="7">
        <v>2</v>
      </c>
      <c r="K19" s="7">
        <v>1</v>
      </c>
      <c r="L19" s="7">
        <v>1</v>
      </c>
      <c r="M19" s="9">
        <v>14406.41</v>
      </c>
      <c r="N19" s="7">
        <v>0</v>
      </c>
    </row>
    <row r="20" spans="1:14" ht="16" x14ac:dyDescent="0.2">
      <c r="A20" s="6">
        <v>19</v>
      </c>
      <c r="B20" s="7">
        <v>15661507</v>
      </c>
      <c r="C20" s="6" t="s">
        <v>37</v>
      </c>
      <c r="D20" s="7">
        <v>587</v>
      </c>
      <c r="E20" s="6" t="s">
        <v>18</v>
      </c>
      <c r="F20" s="6" t="s">
        <v>23</v>
      </c>
      <c r="G20" s="7">
        <v>45</v>
      </c>
      <c r="H20" s="7">
        <v>6</v>
      </c>
      <c r="I20" s="8">
        <v>0</v>
      </c>
      <c r="J20" s="7">
        <v>1</v>
      </c>
      <c r="K20" s="7">
        <v>0</v>
      </c>
      <c r="L20" s="7">
        <v>0</v>
      </c>
      <c r="M20" s="9">
        <v>158684.81</v>
      </c>
      <c r="N20" s="7">
        <v>0</v>
      </c>
    </row>
    <row r="21" spans="1:14" ht="16" x14ac:dyDescent="0.2">
      <c r="A21" s="6">
        <v>20</v>
      </c>
      <c r="B21" s="7">
        <v>15568982</v>
      </c>
      <c r="C21" s="6" t="s">
        <v>38</v>
      </c>
      <c r="D21" s="7">
        <v>726</v>
      </c>
      <c r="E21" s="6" t="s">
        <v>754</v>
      </c>
      <c r="F21" s="6" t="s">
        <v>16</v>
      </c>
      <c r="G21" s="7">
        <v>24</v>
      </c>
      <c r="H21" s="7">
        <v>6</v>
      </c>
      <c r="I21" s="8">
        <v>0</v>
      </c>
      <c r="J21" s="7">
        <v>2</v>
      </c>
      <c r="K21" s="7">
        <v>1</v>
      </c>
      <c r="L21" s="7">
        <v>1</v>
      </c>
      <c r="M21" s="9">
        <v>54724.03</v>
      </c>
      <c r="N21" s="7">
        <v>0</v>
      </c>
    </row>
    <row r="22" spans="1:14" ht="16" x14ac:dyDescent="0.2">
      <c r="A22" s="6">
        <v>21</v>
      </c>
      <c r="B22" s="7">
        <v>15577657</v>
      </c>
      <c r="C22" s="6" t="s">
        <v>39</v>
      </c>
      <c r="D22" s="7">
        <v>732</v>
      </c>
      <c r="E22" s="6" t="s">
        <v>754</v>
      </c>
      <c r="F22" s="6" t="s">
        <v>23</v>
      </c>
      <c r="G22" s="7">
        <v>41</v>
      </c>
      <c r="H22" s="7">
        <v>8</v>
      </c>
      <c r="I22" s="8">
        <v>0</v>
      </c>
      <c r="J22" s="7">
        <v>2</v>
      </c>
      <c r="K22" s="7">
        <v>1</v>
      </c>
      <c r="L22" s="7">
        <v>1</v>
      </c>
      <c r="M22" s="9">
        <v>170886.17</v>
      </c>
      <c r="N22" s="7">
        <v>0</v>
      </c>
    </row>
    <row r="23" spans="1:14" ht="16" x14ac:dyDescent="0.2">
      <c r="A23" s="6">
        <v>22</v>
      </c>
      <c r="B23" s="7">
        <v>15597945</v>
      </c>
      <c r="C23" s="6" t="s">
        <v>40</v>
      </c>
      <c r="D23" s="7">
        <v>636</v>
      </c>
      <c r="E23" s="6" t="s">
        <v>18</v>
      </c>
      <c r="F23" s="6" t="s">
        <v>16</v>
      </c>
      <c r="G23" s="7">
        <v>32</v>
      </c>
      <c r="H23" s="7">
        <v>8</v>
      </c>
      <c r="I23" s="8">
        <v>0</v>
      </c>
      <c r="J23" s="7">
        <v>2</v>
      </c>
      <c r="K23" s="7">
        <v>1</v>
      </c>
      <c r="L23" s="7">
        <v>0</v>
      </c>
      <c r="M23" s="9"/>
      <c r="N23" s="7">
        <v>0</v>
      </c>
    </row>
    <row r="24" spans="1:14" ht="16" x14ac:dyDescent="0.2">
      <c r="A24" s="6">
        <v>23</v>
      </c>
      <c r="B24" s="7">
        <v>15699309</v>
      </c>
      <c r="C24" s="6" t="s">
        <v>41</v>
      </c>
      <c r="D24" s="7">
        <v>510</v>
      </c>
      <c r="E24" s="6" t="s">
        <v>18</v>
      </c>
      <c r="F24" s="6" t="s">
        <v>16</v>
      </c>
      <c r="G24" s="7" t="s">
        <v>753</v>
      </c>
      <c r="H24" s="7">
        <v>4</v>
      </c>
      <c r="I24" s="8">
        <v>0</v>
      </c>
      <c r="J24" s="7">
        <v>1</v>
      </c>
      <c r="K24" s="7">
        <v>1</v>
      </c>
      <c r="L24" s="7">
        <v>0</v>
      </c>
      <c r="M24" s="9">
        <v>118913.53</v>
      </c>
      <c r="N24" s="7">
        <v>1</v>
      </c>
    </row>
    <row r="25" spans="1:14" ht="16" x14ac:dyDescent="0.2">
      <c r="A25" s="6">
        <v>24</v>
      </c>
      <c r="B25" s="7">
        <v>15725737</v>
      </c>
      <c r="C25" s="6" t="s">
        <v>42</v>
      </c>
      <c r="D25" s="7">
        <v>669</v>
      </c>
      <c r="E25" s="6" t="s">
        <v>754</v>
      </c>
      <c r="F25" s="6" t="s">
        <v>23</v>
      </c>
      <c r="G25" s="7">
        <v>46</v>
      </c>
      <c r="H25" s="7">
        <v>3</v>
      </c>
      <c r="I25" s="8">
        <v>0</v>
      </c>
      <c r="J25" s="7">
        <v>2</v>
      </c>
      <c r="K25" s="7">
        <v>0</v>
      </c>
      <c r="L25" s="7">
        <v>1</v>
      </c>
      <c r="M25" s="9">
        <v>8487.75</v>
      </c>
      <c r="N25" s="7">
        <v>0</v>
      </c>
    </row>
    <row r="26" spans="1:14" ht="16" x14ac:dyDescent="0.2">
      <c r="A26" s="6">
        <v>25</v>
      </c>
      <c r="B26" s="7">
        <v>15625047</v>
      </c>
      <c r="C26" s="6" t="s">
        <v>43</v>
      </c>
      <c r="D26" s="7">
        <v>846</v>
      </c>
      <c r="E26" s="6" t="s">
        <v>754</v>
      </c>
      <c r="F26" s="6" t="s">
        <v>16</v>
      </c>
      <c r="G26" s="7">
        <v>38</v>
      </c>
      <c r="H26" s="7">
        <v>5</v>
      </c>
      <c r="I26" s="8">
        <v>0</v>
      </c>
      <c r="J26" s="7">
        <v>1</v>
      </c>
      <c r="K26" s="7">
        <v>1</v>
      </c>
      <c r="L26" s="7">
        <v>1</v>
      </c>
      <c r="M26" s="9">
        <v>187616.16</v>
      </c>
      <c r="N26" s="7">
        <v>0</v>
      </c>
    </row>
    <row r="27" spans="1:14" ht="16" x14ac:dyDescent="0.2">
      <c r="A27" s="6">
        <v>26</v>
      </c>
      <c r="B27" s="7">
        <v>15738191</v>
      </c>
      <c r="C27" s="6" t="s">
        <v>44</v>
      </c>
      <c r="D27" s="7">
        <v>577</v>
      </c>
      <c r="E27" s="6" t="s">
        <v>754</v>
      </c>
      <c r="F27" s="6" t="s">
        <v>23</v>
      </c>
      <c r="G27" s="7">
        <v>25</v>
      </c>
      <c r="H27" s="7">
        <v>3</v>
      </c>
      <c r="I27" s="8">
        <v>0</v>
      </c>
      <c r="J27" s="7">
        <v>2</v>
      </c>
      <c r="K27" s="7">
        <v>0</v>
      </c>
      <c r="L27" s="7">
        <v>1</v>
      </c>
      <c r="M27" s="9">
        <v>124508.29</v>
      </c>
      <c r="N27" s="7">
        <v>0</v>
      </c>
    </row>
    <row r="28" spans="1:14" ht="16" x14ac:dyDescent="0.2">
      <c r="A28" s="6">
        <v>27</v>
      </c>
      <c r="B28" s="7">
        <v>15736816</v>
      </c>
      <c r="C28" s="6" t="s">
        <v>45</v>
      </c>
      <c r="D28" s="7">
        <v>756</v>
      </c>
      <c r="E28" s="6" t="s">
        <v>26</v>
      </c>
      <c r="F28" s="6" t="s">
        <v>23</v>
      </c>
      <c r="G28" s="7">
        <v>36</v>
      </c>
      <c r="H28" s="7">
        <v>2</v>
      </c>
      <c r="I28" s="8">
        <v>136815.64000000001</v>
      </c>
      <c r="J28" s="7">
        <v>1</v>
      </c>
      <c r="K28" s="7">
        <v>1</v>
      </c>
      <c r="L28" s="7">
        <v>1</v>
      </c>
      <c r="M28" s="9">
        <v>170041.95</v>
      </c>
      <c r="N28" s="7">
        <v>0</v>
      </c>
    </row>
    <row r="29" spans="1:14" ht="16" x14ac:dyDescent="0.2">
      <c r="A29" s="6">
        <v>28</v>
      </c>
      <c r="B29" s="7">
        <v>15700772</v>
      </c>
      <c r="C29" s="6" t="s">
        <v>46</v>
      </c>
      <c r="D29" s="7">
        <v>571</v>
      </c>
      <c r="E29" s="6" t="s">
        <v>754</v>
      </c>
      <c r="F29" s="6" t="s">
        <v>23</v>
      </c>
      <c r="G29" s="7">
        <v>44</v>
      </c>
      <c r="H29" s="7">
        <v>9</v>
      </c>
      <c r="I29" s="8">
        <v>0</v>
      </c>
      <c r="J29" s="7">
        <v>2</v>
      </c>
      <c r="K29" s="7">
        <v>0</v>
      </c>
      <c r="L29" s="7">
        <v>0</v>
      </c>
      <c r="M29" s="9">
        <v>38433.35</v>
      </c>
      <c r="N29" s="7">
        <v>0</v>
      </c>
    </row>
    <row r="30" spans="1:14" ht="16" x14ac:dyDescent="0.2">
      <c r="A30" s="6">
        <v>29</v>
      </c>
      <c r="B30" s="7">
        <v>15728693</v>
      </c>
      <c r="C30" s="6" t="s">
        <v>47</v>
      </c>
      <c r="D30" s="7">
        <v>574</v>
      </c>
      <c r="E30" s="6" t="s">
        <v>26</v>
      </c>
      <c r="F30" s="6" t="s">
        <v>16</v>
      </c>
      <c r="G30" s="7">
        <v>43</v>
      </c>
      <c r="H30" s="7">
        <v>3</v>
      </c>
      <c r="I30" s="8">
        <v>141349.43</v>
      </c>
      <c r="J30" s="7">
        <v>1</v>
      </c>
      <c r="K30" s="7">
        <v>1</v>
      </c>
      <c r="L30" s="7">
        <v>1</v>
      </c>
      <c r="M30" s="9">
        <v>100187.43</v>
      </c>
      <c r="N30" s="7">
        <v>0</v>
      </c>
    </row>
    <row r="31" spans="1:14" ht="16" x14ac:dyDescent="0.2">
      <c r="A31" s="6">
        <v>30</v>
      </c>
      <c r="B31" s="7">
        <v>15656300</v>
      </c>
      <c r="C31" s="6" t="s">
        <v>48</v>
      </c>
      <c r="D31" s="7">
        <v>411</v>
      </c>
      <c r="E31" s="6" t="s">
        <v>754</v>
      </c>
      <c r="F31" s="6" t="s">
        <v>23</v>
      </c>
      <c r="G31" s="7">
        <v>29</v>
      </c>
      <c r="H31" s="7">
        <v>0</v>
      </c>
      <c r="I31" s="8">
        <v>59697.17</v>
      </c>
      <c r="J31" s="7">
        <v>2</v>
      </c>
      <c r="K31" s="7">
        <v>1</v>
      </c>
      <c r="L31" s="7">
        <v>1</v>
      </c>
      <c r="M31" s="9">
        <v>53483.21</v>
      </c>
      <c r="N31" s="7">
        <v>0</v>
      </c>
    </row>
    <row r="32" spans="1:14" ht="16" x14ac:dyDescent="0.2">
      <c r="A32" s="6">
        <v>31</v>
      </c>
      <c r="B32" s="7">
        <v>15589475</v>
      </c>
      <c r="C32" s="6" t="s">
        <v>49</v>
      </c>
      <c r="D32" s="7">
        <v>591</v>
      </c>
      <c r="E32" s="6" t="s">
        <v>18</v>
      </c>
      <c r="F32" s="6" t="s">
        <v>16</v>
      </c>
      <c r="G32" s="7">
        <v>39</v>
      </c>
      <c r="H32" s="7">
        <v>3</v>
      </c>
      <c r="I32" s="8">
        <v>0</v>
      </c>
      <c r="J32" s="7">
        <v>3</v>
      </c>
      <c r="K32" s="7">
        <v>1</v>
      </c>
      <c r="L32" s="7">
        <v>0</v>
      </c>
      <c r="M32" s="9">
        <v>140469.38</v>
      </c>
      <c r="N32" s="7">
        <v>1</v>
      </c>
    </row>
    <row r="33" spans="1:14" ht="16" x14ac:dyDescent="0.2">
      <c r="A33" s="6">
        <v>32</v>
      </c>
      <c r="B33" s="7">
        <v>15706552</v>
      </c>
      <c r="C33" s="6" t="s">
        <v>50</v>
      </c>
      <c r="D33" s="7">
        <v>533</v>
      </c>
      <c r="E33" s="6" t="s">
        <v>754</v>
      </c>
      <c r="F33" s="6" t="s">
        <v>23</v>
      </c>
      <c r="G33" s="7">
        <v>36</v>
      </c>
      <c r="H33" s="7">
        <v>7</v>
      </c>
      <c r="I33" s="8">
        <v>85311.7</v>
      </c>
      <c r="J33" s="7">
        <v>1</v>
      </c>
      <c r="K33" s="7">
        <v>0</v>
      </c>
      <c r="L33" s="7">
        <v>1</v>
      </c>
      <c r="M33" s="9">
        <v>156731.91</v>
      </c>
      <c r="N33" s="7">
        <v>0</v>
      </c>
    </row>
    <row r="34" spans="1:14" ht="16" x14ac:dyDescent="0.2">
      <c r="A34" s="6">
        <v>33</v>
      </c>
      <c r="B34" s="7">
        <v>15750181</v>
      </c>
      <c r="C34" s="6" t="s">
        <v>51</v>
      </c>
      <c r="D34" s="7">
        <v>553</v>
      </c>
      <c r="E34" s="6" t="s">
        <v>26</v>
      </c>
      <c r="F34" s="6" t="s">
        <v>23</v>
      </c>
      <c r="G34" s="7">
        <v>41</v>
      </c>
      <c r="H34" s="7">
        <v>9</v>
      </c>
      <c r="I34" s="8">
        <v>110112.54</v>
      </c>
      <c r="J34" s="7">
        <v>2</v>
      </c>
      <c r="K34" s="7">
        <v>0</v>
      </c>
      <c r="L34" s="7">
        <v>0</v>
      </c>
      <c r="M34" s="9">
        <v>81898.81</v>
      </c>
      <c r="N34" s="7">
        <v>0</v>
      </c>
    </row>
    <row r="35" spans="1:14" ht="16" x14ac:dyDescent="0.2">
      <c r="A35" s="6">
        <v>34</v>
      </c>
      <c r="B35" s="7">
        <v>15659428</v>
      </c>
      <c r="C35" s="6" t="s">
        <v>52</v>
      </c>
      <c r="D35" s="7">
        <v>520</v>
      </c>
      <c r="E35" s="6" t="s">
        <v>18</v>
      </c>
      <c r="F35" s="6" t="s">
        <v>16</v>
      </c>
      <c r="G35" s="7">
        <v>42</v>
      </c>
      <c r="H35" s="7">
        <v>6</v>
      </c>
      <c r="I35" s="8">
        <v>0</v>
      </c>
      <c r="J35" s="7">
        <v>2</v>
      </c>
      <c r="K35" s="7">
        <v>1</v>
      </c>
      <c r="L35" s="7">
        <v>1</v>
      </c>
      <c r="M35" s="9">
        <v>34410.550000000003</v>
      </c>
      <c r="N35" s="7">
        <v>0</v>
      </c>
    </row>
    <row r="36" spans="1:14" ht="16" x14ac:dyDescent="0.2">
      <c r="A36" s="6">
        <v>35</v>
      </c>
      <c r="B36" s="7">
        <v>15732963</v>
      </c>
      <c r="C36" s="6" t="s">
        <v>53</v>
      </c>
      <c r="D36" s="7">
        <v>722</v>
      </c>
      <c r="E36" s="6" t="s">
        <v>18</v>
      </c>
      <c r="F36" s="6" t="s">
        <v>16</v>
      </c>
      <c r="G36" s="7">
        <v>29</v>
      </c>
      <c r="H36" s="7">
        <v>9</v>
      </c>
      <c r="I36" s="8">
        <v>0</v>
      </c>
      <c r="J36" s="7">
        <v>2</v>
      </c>
      <c r="K36" s="7">
        <v>1</v>
      </c>
      <c r="L36" s="7">
        <v>1</v>
      </c>
      <c r="M36" s="9">
        <v>142033.07</v>
      </c>
      <c r="N36" s="7">
        <v>0</v>
      </c>
    </row>
    <row r="37" spans="1:14" ht="16" x14ac:dyDescent="0.2">
      <c r="A37" s="6">
        <v>36</v>
      </c>
      <c r="B37" s="7">
        <v>15794171</v>
      </c>
      <c r="C37" s="6" t="s">
        <v>54</v>
      </c>
      <c r="D37" s="7">
        <v>475</v>
      </c>
      <c r="E37" s="6" t="s">
        <v>754</v>
      </c>
      <c r="F37" s="6" t="s">
        <v>16</v>
      </c>
      <c r="G37" s="7">
        <v>45</v>
      </c>
      <c r="H37" s="7">
        <v>0</v>
      </c>
      <c r="I37" s="8">
        <v>134264.04</v>
      </c>
      <c r="J37" s="7">
        <v>1</v>
      </c>
      <c r="K37" s="7">
        <v>1</v>
      </c>
      <c r="L37" s="7">
        <v>0</v>
      </c>
      <c r="M37" s="9">
        <v>27822.99</v>
      </c>
      <c r="N37" s="7">
        <v>1</v>
      </c>
    </row>
    <row r="38" spans="1:14" ht="16" x14ac:dyDescent="0.2">
      <c r="A38" s="6">
        <v>37</v>
      </c>
      <c r="B38" s="7">
        <v>15788448</v>
      </c>
      <c r="C38" s="6" t="s">
        <v>55</v>
      </c>
      <c r="D38" s="7">
        <v>490</v>
      </c>
      <c r="E38" s="6" t="s">
        <v>755</v>
      </c>
      <c r="F38" s="6" t="s">
        <v>23</v>
      </c>
      <c r="G38" s="7">
        <v>31</v>
      </c>
      <c r="H38" s="7">
        <v>3</v>
      </c>
      <c r="I38" s="8">
        <v>145260.23000000001</v>
      </c>
      <c r="J38" s="7">
        <v>1</v>
      </c>
      <c r="K38" s="7">
        <v>0</v>
      </c>
      <c r="L38" s="7">
        <v>1</v>
      </c>
      <c r="M38" s="9">
        <v>114066.77</v>
      </c>
      <c r="N38" s="7">
        <v>0</v>
      </c>
    </row>
    <row r="39" spans="1:14" ht="16" x14ac:dyDescent="0.2">
      <c r="A39" s="6">
        <v>38</v>
      </c>
      <c r="B39" s="7">
        <v>15729599</v>
      </c>
      <c r="C39" s="6" t="s">
        <v>56</v>
      </c>
      <c r="D39" s="7">
        <v>804</v>
      </c>
      <c r="E39" s="6" t="s">
        <v>755</v>
      </c>
      <c r="F39" s="6" t="s">
        <v>23</v>
      </c>
      <c r="G39" s="7">
        <v>33</v>
      </c>
      <c r="H39" s="7">
        <v>7</v>
      </c>
      <c r="I39" s="8">
        <v>76548.600000000006</v>
      </c>
      <c r="J39" s="7">
        <v>1</v>
      </c>
      <c r="K39" s="7">
        <v>0</v>
      </c>
      <c r="L39" s="7">
        <v>1</v>
      </c>
      <c r="M39" s="9">
        <v>98453.45</v>
      </c>
      <c r="N39" s="7">
        <v>0</v>
      </c>
    </row>
    <row r="40" spans="1:14" ht="16" x14ac:dyDescent="0.2">
      <c r="A40" s="6">
        <v>39</v>
      </c>
      <c r="B40" s="7">
        <v>15717426</v>
      </c>
      <c r="C40" s="6" t="s">
        <v>57</v>
      </c>
      <c r="D40" s="7">
        <v>850</v>
      </c>
      <c r="E40" s="6" t="s">
        <v>754</v>
      </c>
      <c r="F40" s="6" t="s">
        <v>23</v>
      </c>
      <c r="G40" s="7">
        <v>36</v>
      </c>
      <c r="H40" s="7">
        <v>7</v>
      </c>
      <c r="I40" s="8">
        <v>0</v>
      </c>
      <c r="J40" s="7">
        <v>1</v>
      </c>
      <c r="K40" s="7">
        <v>1</v>
      </c>
      <c r="L40" s="7">
        <v>1</v>
      </c>
      <c r="M40" s="9">
        <v>40812.9</v>
      </c>
      <c r="N40" s="7">
        <v>0</v>
      </c>
    </row>
    <row r="41" spans="1:14" ht="16" x14ac:dyDescent="0.2">
      <c r="A41" s="6">
        <v>40</v>
      </c>
      <c r="B41" s="7">
        <v>15585768</v>
      </c>
      <c r="C41" s="6" t="s">
        <v>58</v>
      </c>
      <c r="D41" s="7">
        <v>582</v>
      </c>
      <c r="E41" s="6" t="s">
        <v>26</v>
      </c>
      <c r="F41" s="6" t="s">
        <v>23</v>
      </c>
      <c r="G41" s="7">
        <v>41</v>
      </c>
      <c r="H41" s="7">
        <v>6</v>
      </c>
      <c r="I41" s="8">
        <v>70349.48</v>
      </c>
      <c r="J41" s="7">
        <v>2</v>
      </c>
      <c r="K41" s="7">
        <v>0</v>
      </c>
      <c r="L41" s="7">
        <v>1</v>
      </c>
      <c r="M41" s="9">
        <v>178074.04</v>
      </c>
      <c r="N41" s="7">
        <v>0</v>
      </c>
    </row>
    <row r="42" spans="1:14" ht="16" x14ac:dyDescent="0.2">
      <c r="A42" s="6">
        <v>41</v>
      </c>
      <c r="B42" s="7">
        <v>15619360</v>
      </c>
      <c r="C42" s="6" t="s">
        <v>59</v>
      </c>
      <c r="D42" s="7">
        <v>472</v>
      </c>
      <c r="E42" s="6" t="s">
        <v>755</v>
      </c>
      <c r="F42" s="6" t="s">
        <v>23</v>
      </c>
      <c r="G42" s="7">
        <v>40</v>
      </c>
      <c r="H42" s="7">
        <v>4</v>
      </c>
      <c r="I42" s="8">
        <v>0</v>
      </c>
      <c r="J42" s="7">
        <v>1</v>
      </c>
      <c r="K42" s="7">
        <v>1</v>
      </c>
      <c r="L42" s="7">
        <v>0</v>
      </c>
      <c r="M42" s="9">
        <v>70154.22</v>
      </c>
      <c r="N42" s="7">
        <v>0</v>
      </c>
    </row>
    <row r="43" spans="1:14" ht="16" x14ac:dyDescent="0.2">
      <c r="A43" s="6">
        <v>42</v>
      </c>
      <c r="B43" s="7">
        <v>15738148</v>
      </c>
      <c r="C43" s="6" t="s">
        <v>60</v>
      </c>
      <c r="D43" s="7">
        <v>465</v>
      </c>
      <c r="E43" s="6" t="s">
        <v>754</v>
      </c>
      <c r="F43" s="6" t="s">
        <v>16</v>
      </c>
      <c r="G43" s="7">
        <v>51</v>
      </c>
      <c r="H43" s="7">
        <v>8</v>
      </c>
      <c r="I43" s="8">
        <v>122522.32</v>
      </c>
      <c r="J43" s="7">
        <v>1</v>
      </c>
      <c r="K43" s="7">
        <v>0</v>
      </c>
      <c r="L43" s="7">
        <v>0</v>
      </c>
      <c r="M43" s="9">
        <v>181297.65</v>
      </c>
      <c r="N43" s="7">
        <v>1</v>
      </c>
    </row>
    <row r="44" spans="1:14" ht="16" x14ac:dyDescent="0.2">
      <c r="A44" s="6">
        <v>43</v>
      </c>
      <c r="B44" s="7">
        <v>15687946</v>
      </c>
      <c r="C44" s="6" t="s">
        <v>61</v>
      </c>
      <c r="D44" s="7">
        <v>556</v>
      </c>
      <c r="E44" s="6" t="s">
        <v>754</v>
      </c>
      <c r="F44" s="6" t="s">
        <v>16</v>
      </c>
      <c r="G44" s="7">
        <v>61</v>
      </c>
      <c r="H44" s="7">
        <v>2</v>
      </c>
      <c r="I44" s="8">
        <v>117419.35</v>
      </c>
      <c r="J44" s="7">
        <v>1</v>
      </c>
      <c r="K44" s="7">
        <v>1</v>
      </c>
      <c r="L44" s="7">
        <v>1</v>
      </c>
      <c r="M44" s="9">
        <v>94153.83</v>
      </c>
      <c r="N44" s="7">
        <v>0</v>
      </c>
    </row>
    <row r="45" spans="1:14" ht="16" x14ac:dyDescent="0.2">
      <c r="A45" s="6">
        <v>44</v>
      </c>
      <c r="B45" s="7">
        <v>15755196</v>
      </c>
      <c r="C45" s="6" t="s">
        <v>62</v>
      </c>
      <c r="D45" s="7">
        <v>834</v>
      </c>
      <c r="E45" s="6" t="s">
        <v>754</v>
      </c>
      <c r="F45" s="6" t="s">
        <v>16</v>
      </c>
      <c r="G45" s="7">
        <v>49</v>
      </c>
      <c r="H45" s="7">
        <v>2</v>
      </c>
      <c r="I45" s="8">
        <v>131394.56</v>
      </c>
      <c r="J45" s="7">
        <v>1</v>
      </c>
      <c r="K45" s="7">
        <v>0</v>
      </c>
      <c r="L45" s="7">
        <v>0</v>
      </c>
      <c r="M45" s="9">
        <v>194365.76</v>
      </c>
      <c r="N45" s="7">
        <v>1</v>
      </c>
    </row>
    <row r="46" spans="1:14" ht="16" x14ac:dyDescent="0.2">
      <c r="A46" s="6">
        <v>45</v>
      </c>
      <c r="B46" s="7">
        <v>15684171</v>
      </c>
      <c r="C46" s="6" t="s">
        <v>63</v>
      </c>
      <c r="D46" s="7">
        <v>660</v>
      </c>
      <c r="E46" s="6" t="s">
        <v>755</v>
      </c>
      <c r="F46" s="6" t="s">
        <v>16</v>
      </c>
      <c r="G46" s="7">
        <v>61</v>
      </c>
      <c r="H46" s="7">
        <v>5</v>
      </c>
      <c r="I46" s="8">
        <v>155931.10999999999</v>
      </c>
      <c r="J46" s="7">
        <v>1</v>
      </c>
      <c r="K46" s="7">
        <v>1</v>
      </c>
      <c r="L46" s="7">
        <v>1</v>
      </c>
      <c r="M46" s="9">
        <v>158338.39000000001</v>
      </c>
      <c r="N46" s="7">
        <v>0</v>
      </c>
    </row>
    <row r="47" spans="1:14" ht="16" x14ac:dyDescent="0.2">
      <c r="A47" s="6">
        <v>46</v>
      </c>
      <c r="B47" s="7">
        <v>15754849</v>
      </c>
      <c r="C47" s="6" t="s">
        <v>64</v>
      </c>
      <c r="D47" s="7">
        <v>776</v>
      </c>
      <c r="E47" s="6" t="s">
        <v>26</v>
      </c>
      <c r="F47" s="6" t="s">
        <v>16</v>
      </c>
      <c r="G47" s="7">
        <v>32</v>
      </c>
      <c r="H47" s="7">
        <v>4</v>
      </c>
      <c r="I47" s="8">
        <v>109421.13</v>
      </c>
      <c r="J47" s="7">
        <v>2</v>
      </c>
      <c r="K47" s="7">
        <v>1</v>
      </c>
      <c r="L47" s="7">
        <v>1</v>
      </c>
      <c r="M47" s="9">
        <v>126517.46</v>
      </c>
      <c r="N47" s="7">
        <v>0</v>
      </c>
    </row>
    <row r="48" spans="1:14" ht="16" x14ac:dyDescent="0.2">
      <c r="A48" s="6">
        <v>47</v>
      </c>
      <c r="B48" s="7">
        <v>15602280</v>
      </c>
      <c r="C48" s="6" t="s">
        <v>65</v>
      </c>
      <c r="D48" s="7">
        <v>829</v>
      </c>
      <c r="E48" s="6" t="s">
        <v>26</v>
      </c>
      <c r="F48" s="6" t="s">
        <v>16</v>
      </c>
      <c r="G48" s="7">
        <v>27</v>
      </c>
      <c r="H48" s="7">
        <v>9</v>
      </c>
      <c r="I48" s="8">
        <v>112045.67</v>
      </c>
      <c r="J48" s="7">
        <v>1</v>
      </c>
      <c r="K48" s="7">
        <v>1</v>
      </c>
      <c r="L48" s="7">
        <v>1</v>
      </c>
      <c r="M48" s="9">
        <v>119708.21</v>
      </c>
      <c r="N48" s="7">
        <v>1</v>
      </c>
    </row>
    <row r="49" spans="1:14" ht="16" x14ac:dyDescent="0.2">
      <c r="A49" s="6">
        <v>48</v>
      </c>
      <c r="B49" s="7">
        <v>15771573</v>
      </c>
      <c r="C49" s="6" t="s">
        <v>66</v>
      </c>
      <c r="D49" s="7">
        <v>637</v>
      </c>
      <c r="E49" s="6" t="s">
        <v>26</v>
      </c>
      <c r="F49" s="6" t="s">
        <v>16</v>
      </c>
      <c r="G49" s="7">
        <v>39</v>
      </c>
      <c r="H49" s="7">
        <v>9</v>
      </c>
      <c r="I49" s="8">
        <v>137843.79999999999</v>
      </c>
      <c r="J49" s="7">
        <v>1</v>
      </c>
      <c r="K49" s="7">
        <v>1</v>
      </c>
      <c r="L49" s="7">
        <v>1</v>
      </c>
      <c r="M49" s="9">
        <v>117622.8</v>
      </c>
      <c r="N49" s="7">
        <v>1</v>
      </c>
    </row>
    <row r="50" spans="1:14" ht="16" x14ac:dyDescent="0.2">
      <c r="A50" s="6">
        <v>49</v>
      </c>
      <c r="B50" s="7">
        <v>15766205</v>
      </c>
      <c r="C50" s="6" t="s">
        <v>67</v>
      </c>
      <c r="D50" s="7">
        <v>550</v>
      </c>
      <c r="E50" s="6" t="s">
        <v>26</v>
      </c>
      <c r="F50" s="6" t="s">
        <v>23</v>
      </c>
      <c r="G50" s="7">
        <v>38</v>
      </c>
      <c r="H50" s="7">
        <v>2</v>
      </c>
      <c r="I50" s="8">
        <v>103391.38</v>
      </c>
      <c r="J50" s="7">
        <v>1</v>
      </c>
      <c r="K50" s="7">
        <v>0</v>
      </c>
      <c r="L50" s="7">
        <v>1</v>
      </c>
      <c r="M50" s="9">
        <v>90878.13</v>
      </c>
      <c r="N50" s="7">
        <v>0</v>
      </c>
    </row>
    <row r="51" spans="1:14" ht="16" x14ac:dyDescent="0.2">
      <c r="A51" s="6">
        <v>50</v>
      </c>
      <c r="B51" s="7">
        <v>15771873</v>
      </c>
      <c r="C51" s="6" t="s">
        <v>68</v>
      </c>
      <c r="D51" s="7">
        <v>776</v>
      </c>
      <c r="E51" s="6" t="s">
        <v>26</v>
      </c>
      <c r="F51" s="6" t="s">
        <v>16</v>
      </c>
      <c r="G51" s="7">
        <v>37</v>
      </c>
      <c r="H51" s="7">
        <v>2</v>
      </c>
      <c r="I51" s="8">
        <v>103769.22</v>
      </c>
      <c r="J51" s="7">
        <v>2</v>
      </c>
      <c r="K51" s="7">
        <v>1</v>
      </c>
      <c r="L51" s="7">
        <v>0</v>
      </c>
      <c r="M51" s="9">
        <v>194099.12</v>
      </c>
      <c r="N51" s="7">
        <v>0</v>
      </c>
    </row>
    <row r="52" spans="1:14" ht="16" x14ac:dyDescent="0.2">
      <c r="A52" s="6">
        <v>51</v>
      </c>
      <c r="B52" s="7">
        <v>15616550</v>
      </c>
      <c r="C52" s="6" t="s">
        <v>69</v>
      </c>
      <c r="D52" s="7">
        <v>698</v>
      </c>
      <c r="E52" s="6" t="s">
        <v>26</v>
      </c>
      <c r="F52" s="6" t="s">
        <v>23</v>
      </c>
      <c r="G52" s="7">
        <v>44</v>
      </c>
      <c r="H52" s="7">
        <v>10</v>
      </c>
      <c r="I52" s="8">
        <v>116363.37</v>
      </c>
      <c r="J52" s="7">
        <v>2</v>
      </c>
      <c r="K52" s="7">
        <v>1</v>
      </c>
      <c r="L52" s="7">
        <v>0</v>
      </c>
      <c r="M52" s="9">
        <v>198059.16</v>
      </c>
      <c r="N52" s="7">
        <v>0</v>
      </c>
    </row>
    <row r="53" spans="1:14" ht="16" x14ac:dyDescent="0.2">
      <c r="A53" s="6">
        <v>52</v>
      </c>
      <c r="B53" s="7">
        <v>15768193</v>
      </c>
      <c r="C53" s="6" t="s">
        <v>70</v>
      </c>
      <c r="D53" s="7">
        <v>585</v>
      </c>
      <c r="E53" s="6" t="s">
        <v>758</v>
      </c>
      <c r="F53" s="6" t="s">
        <v>23</v>
      </c>
      <c r="G53" s="7">
        <v>36</v>
      </c>
      <c r="H53" s="7">
        <v>5</v>
      </c>
      <c r="I53" s="8">
        <v>146050.97</v>
      </c>
      <c r="J53" s="7">
        <v>2</v>
      </c>
      <c r="K53" s="7">
        <v>0</v>
      </c>
      <c r="L53" s="7">
        <v>0</v>
      </c>
      <c r="M53" s="9">
        <v>86424.57</v>
      </c>
      <c r="N53" s="7">
        <v>0</v>
      </c>
    </row>
    <row r="54" spans="1:14" ht="16" x14ac:dyDescent="0.2">
      <c r="A54" s="6">
        <v>53</v>
      </c>
      <c r="B54" s="7">
        <v>15683553</v>
      </c>
      <c r="C54" s="6" t="s">
        <v>71</v>
      </c>
      <c r="D54" s="7">
        <v>788</v>
      </c>
      <c r="E54" s="6" t="s">
        <v>754</v>
      </c>
      <c r="F54" s="6" t="s">
        <v>16</v>
      </c>
      <c r="G54" s="7">
        <v>33</v>
      </c>
      <c r="H54" s="7">
        <v>5</v>
      </c>
      <c r="I54" s="8">
        <v>0</v>
      </c>
      <c r="J54" s="7">
        <v>2</v>
      </c>
      <c r="K54" s="7">
        <v>0</v>
      </c>
      <c r="L54" s="7">
        <v>0</v>
      </c>
      <c r="M54" s="9">
        <v>116978.19</v>
      </c>
      <c r="N54" s="7">
        <v>0</v>
      </c>
    </row>
    <row r="55" spans="1:14" ht="16" x14ac:dyDescent="0.2">
      <c r="A55" s="6">
        <v>54</v>
      </c>
      <c r="B55" s="7">
        <v>15702298</v>
      </c>
      <c r="C55" s="6" t="s">
        <v>72</v>
      </c>
      <c r="D55" s="7">
        <v>655</v>
      </c>
      <c r="E55" s="6" t="s">
        <v>758</v>
      </c>
      <c r="F55" s="6" t="s">
        <v>23</v>
      </c>
      <c r="G55" s="7">
        <v>41</v>
      </c>
      <c r="H55" s="7">
        <v>8</v>
      </c>
      <c r="I55" s="8">
        <v>125561.97</v>
      </c>
      <c r="J55" s="7">
        <v>1</v>
      </c>
      <c r="K55" s="7">
        <v>0</v>
      </c>
      <c r="L55" s="7">
        <v>0</v>
      </c>
      <c r="M55" s="9">
        <v>164040.94</v>
      </c>
      <c r="N55" s="7">
        <v>1</v>
      </c>
    </row>
    <row r="56" spans="1:14" ht="16" x14ac:dyDescent="0.2">
      <c r="A56" s="6">
        <v>55</v>
      </c>
      <c r="B56" s="7">
        <v>15569590</v>
      </c>
      <c r="C56" s="6" t="s">
        <v>73</v>
      </c>
      <c r="D56" s="7">
        <v>601</v>
      </c>
      <c r="E56" s="6" t="s">
        <v>758</v>
      </c>
      <c r="F56" s="6" t="s">
        <v>23</v>
      </c>
      <c r="G56" s="7">
        <v>42</v>
      </c>
      <c r="H56" s="7">
        <v>1</v>
      </c>
      <c r="I56" s="8">
        <v>98495.72</v>
      </c>
      <c r="J56" s="7">
        <v>1</v>
      </c>
      <c r="K56" s="7">
        <v>1</v>
      </c>
      <c r="L56" s="7">
        <v>0</v>
      </c>
      <c r="M56" s="9">
        <v>40014.76</v>
      </c>
      <c r="N56" s="7">
        <v>1</v>
      </c>
    </row>
    <row r="57" spans="1:14" ht="16" x14ac:dyDescent="0.2">
      <c r="A57" s="6">
        <v>56</v>
      </c>
      <c r="B57" s="7">
        <v>15760861</v>
      </c>
      <c r="C57" s="6" t="s">
        <v>74</v>
      </c>
      <c r="D57" s="7">
        <v>619</v>
      </c>
      <c r="E57" s="6" t="s">
        <v>754</v>
      </c>
      <c r="F57" s="6" t="s">
        <v>23</v>
      </c>
      <c r="G57" s="7">
        <v>43</v>
      </c>
      <c r="H57" s="7">
        <v>1</v>
      </c>
      <c r="I57" s="8">
        <v>125211.92</v>
      </c>
      <c r="J57" s="7">
        <v>1</v>
      </c>
      <c r="K57" s="7">
        <v>1</v>
      </c>
      <c r="L57" s="7">
        <v>1</v>
      </c>
      <c r="M57" s="9">
        <v>113410.49</v>
      </c>
      <c r="N57" s="7">
        <v>0</v>
      </c>
    </row>
    <row r="58" spans="1:14" ht="16" x14ac:dyDescent="0.2">
      <c r="A58" s="6">
        <v>57</v>
      </c>
      <c r="B58" s="7">
        <v>15630053</v>
      </c>
      <c r="C58" s="6" t="s">
        <v>75</v>
      </c>
      <c r="D58" s="7">
        <v>656</v>
      </c>
      <c r="E58" s="6" t="s">
        <v>754</v>
      </c>
      <c r="F58" s="6" t="s">
        <v>23</v>
      </c>
      <c r="G58" s="7">
        <v>45</v>
      </c>
      <c r="H58" s="7">
        <v>5</v>
      </c>
      <c r="I58" s="8">
        <v>127864.4</v>
      </c>
      <c r="J58" s="7">
        <v>1</v>
      </c>
      <c r="K58" s="7">
        <v>1</v>
      </c>
      <c r="L58" s="7">
        <v>0</v>
      </c>
      <c r="M58" s="9">
        <v>87107.57</v>
      </c>
      <c r="N58" s="7">
        <v>0</v>
      </c>
    </row>
    <row r="59" spans="1:14" ht="16" x14ac:dyDescent="0.2">
      <c r="A59" s="6">
        <v>58</v>
      </c>
      <c r="B59" s="7">
        <v>15647091</v>
      </c>
      <c r="C59" s="6" t="s">
        <v>76</v>
      </c>
      <c r="D59" s="7">
        <v>725</v>
      </c>
      <c r="E59" s="6" t="s">
        <v>758</v>
      </c>
      <c r="F59" s="6" t="s">
        <v>23</v>
      </c>
      <c r="G59" s="7">
        <v>19</v>
      </c>
      <c r="H59" s="7">
        <v>0</v>
      </c>
      <c r="I59" s="8">
        <v>75888.2</v>
      </c>
      <c r="J59" s="7">
        <v>1</v>
      </c>
      <c r="K59" s="7">
        <v>0</v>
      </c>
      <c r="L59" s="7">
        <v>0</v>
      </c>
      <c r="M59" s="9">
        <v>45613.75</v>
      </c>
      <c r="N59" s="7">
        <v>0</v>
      </c>
    </row>
    <row r="60" spans="1:14" ht="16" x14ac:dyDescent="0.2">
      <c r="A60" s="6">
        <v>59</v>
      </c>
      <c r="B60" s="7">
        <v>15623944</v>
      </c>
      <c r="C60" s="6" t="s">
        <v>77</v>
      </c>
      <c r="D60" s="7">
        <v>511</v>
      </c>
      <c r="E60" s="6" t="s">
        <v>755</v>
      </c>
      <c r="F60" s="6" t="s">
        <v>16</v>
      </c>
      <c r="G60" s="7">
        <v>66</v>
      </c>
      <c r="H60" s="7">
        <v>4</v>
      </c>
      <c r="I60" s="8">
        <v>0</v>
      </c>
      <c r="J60" s="7">
        <v>1</v>
      </c>
      <c r="K60" s="7">
        <v>1</v>
      </c>
      <c r="L60" s="7">
        <v>0</v>
      </c>
      <c r="M60" s="9">
        <v>1643.11</v>
      </c>
      <c r="N60" s="7">
        <v>1</v>
      </c>
    </row>
    <row r="61" spans="1:14" ht="16" x14ac:dyDescent="0.2">
      <c r="A61" s="6">
        <v>60</v>
      </c>
      <c r="B61" s="7">
        <v>15804771</v>
      </c>
      <c r="C61" s="6" t="s">
        <v>78</v>
      </c>
      <c r="D61" s="7">
        <v>614</v>
      </c>
      <c r="E61" s="6" t="s">
        <v>754</v>
      </c>
      <c r="F61" s="6" t="s">
        <v>23</v>
      </c>
      <c r="G61" s="7">
        <v>51</v>
      </c>
      <c r="H61" s="7">
        <v>4</v>
      </c>
      <c r="I61" s="8">
        <v>40685.919999999998</v>
      </c>
      <c r="J61" s="7">
        <v>1</v>
      </c>
      <c r="K61" s="7">
        <v>1</v>
      </c>
      <c r="L61" s="7">
        <v>1</v>
      </c>
      <c r="M61" s="9">
        <v>46775.28</v>
      </c>
      <c r="N61" s="7">
        <v>0</v>
      </c>
    </row>
    <row r="62" spans="1:14" ht="16" x14ac:dyDescent="0.2">
      <c r="A62" s="6">
        <v>61</v>
      </c>
      <c r="B62" s="7">
        <v>15651280</v>
      </c>
      <c r="C62" s="6" t="s">
        <v>79</v>
      </c>
      <c r="D62" s="7">
        <v>742</v>
      </c>
      <c r="E62" s="6" t="s">
        <v>758</v>
      </c>
      <c r="F62" s="6" t="s">
        <v>23</v>
      </c>
      <c r="G62" s="7">
        <v>35</v>
      </c>
      <c r="H62" s="7">
        <v>5</v>
      </c>
      <c r="I62" s="8">
        <v>136857</v>
      </c>
      <c r="J62" s="7">
        <v>1</v>
      </c>
      <c r="K62" s="7">
        <v>0</v>
      </c>
      <c r="L62" s="7">
        <v>0</v>
      </c>
      <c r="M62" s="9">
        <v>84509.57</v>
      </c>
      <c r="N62" s="7">
        <v>0</v>
      </c>
    </row>
    <row r="63" spans="1:14" ht="16" x14ac:dyDescent="0.2">
      <c r="A63" s="6">
        <v>62</v>
      </c>
      <c r="B63" s="7">
        <v>15773469</v>
      </c>
      <c r="C63" s="6" t="s">
        <v>80</v>
      </c>
      <c r="D63" s="7">
        <v>687</v>
      </c>
      <c r="E63" s="6" t="s">
        <v>758</v>
      </c>
      <c r="F63" s="6" t="s">
        <v>16</v>
      </c>
      <c r="G63" s="7">
        <v>27</v>
      </c>
      <c r="H63" s="7">
        <v>9</v>
      </c>
      <c r="I63" s="8">
        <v>152328.88</v>
      </c>
      <c r="J63" s="7">
        <v>2</v>
      </c>
      <c r="K63" s="7">
        <v>0</v>
      </c>
      <c r="L63" s="7">
        <v>0</v>
      </c>
      <c r="M63" s="9">
        <v>126494.82</v>
      </c>
      <c r="N63" s="7">
        <v>0</v>
      </c>
    </row>
    <row r="64" spans="1:14" ht="16" x14ac:dyDescent="0.2">
      <c r="A64" s="6">
        <v>63</v>
      </c>
      <c r="B64" s="7">
        <v>15702014</v>
      </c>
      <c r="C64" s="6" t="s">
        <v>81</v>
      </c>
      <c r="D64" s="7">
        <v>555</v>
      </c>
      <c r="E64" s="6" t="s">
        <v>755</v>
      </c>
      <c r="F64" s="6" t="s">
        <v>23</v>
      </c>
      <c r="G64" s="7">
        <v>33</v>
      </c>
      <c r="H64" s="7">
        <v>1</v>
      </c>
      <c r="I64" s="8">
        <v>56084.69</v>
      </c>
      <c r="J64" s="7">
        <v>2</v>
      </c>
      <c r="K64" s="7">
        <v>0</v>
      </c>
      <c r="L64" s="7">
        <v>0</v>
      </c>
      <c r="M64" s="9">
        <v>178798.13</v>
      </c>
      <c r="N64" s="7">
        <v>0</v>
      </c>
    </row>
    <row r="65" spans="1:14" ht="16" x14ac:dyDescent="0.2">
      <c r="A65" s="6">
        <v>64</v>
      </c>
      <c r="B65" s="7">
        <v>15751208</v>
      </c>
      <c r="C65" s="6" t="s">
        <v>82</v>
      </c>
      <c r="D65" s="7">
        <v>684</v>
      </c>
      <c r="E65" s="6" t="s">
        <v>755</v>
      </c>
      <c r="F65" s="6" t="s">
        <v>23</v>
      </c>
      <c r="G65" s="7">
        <v>56</v>
      </c>
      <c r="H65" s="7">
        <v>8</v>
      </c>
      <c r="I65" s="8">
        <v>78707.16</v>
      </c>
      <c r="J65" s="7">
        <v>1</v>
      </c>
      <c r="K65" s="7">
        <v>1</v>
      </c>
      <c r="L65" s="7">
        <v>1</v>
      </c>
      <c r="M65" s="9">
        <v>99398.36</v>
      </c>
      <c r="N65" s="7">
        <v>0</v>
      </c>
    </row>
    <row r="66" spans="1:14" ht="16" x14ac:dyDescent="0.2">
      <c r="A66" s="6">
        <v>65</v>
      </c>
      <c r="B66" s="7">
        <v>15592461</v>
      </c>
      <c r="C66" s="6" t="s">
        <v>83</v>
      </c>
      <c r="D66" s="7">
        <v>603</v>
      </c>
      <c r="E66" s="6" t="s">
        <v>758</v>
      </c>
      <c r="F66" s="6" t="s">
        <v>23</v>
      </c>
      <c r="G66" s="7">
        <v>26</v>
      </c>
      <c r="H66" s="7">
        <v>4</v>
      </c>
      <c r="I66" s="8">
        <v>109166.37</v>
      </c>
      <c r="J66" s="7">
        <v>1</v>
      </c>
      <c r="K66" s="7">
        <v>1</v>
      </c>
      <c r="L66" s="7">
        <v>1</v>
      </c>
      <c r="M66" s="9">
        <v>92840.67</v>
      </c>
      <c r="N66" s="7">
        <v>0</v>
      </c>
    </row>
    <row r="67" spans="1:14" ht="16" x14ac:dyDescent="0.2">
      <c r="A67" s="6">
        <v>66</v>
      </c>
      <c r="B67" s="7">
        <v>15789484</v>
      </c>
      <c r="C67" s="6" t="s">
        <v>84</v>
      </c>
      <c r="D67" s="7">
        <v>751</v>
      </c>
      <c r="E67" s="6" t="s">
        <v>758</v>
      </c>
      <c r="F67" s="6" t="s">
        <v>16</v>
      </c>
      <c r="G67" s="7">
        <v>36</v>
      </c>
      <c r="H67" s="7">
        <v>6</v>
      </c>
      <c r="I67" s="8">
        <v>169831.46</v>
      </c>
      <c r="J67" s="7">
        <v>2</v>
      </c>
      <c r="K67" s="7">
        <v>1</v>
      </c>
      <c r="L67" s="7">
        <v>1</v>
      </c>
      <c r="M67" s="9">
        <v>27758.36</v>
      </c>
      <c r="N67" s="7">
        <v>0</v>
      </c>
    </row>
    <row r="68" spans="1:14" ht="16" x14ac:dyDescent="0.2">
      <c r="A68" s="6">
        <v>67</v>
      </c>
      <c r="B68" s="7">
        <v>15696061</v>
      </c>
      <c r="C68" s="6" t="s">
        <v>85</v>
      </c>
      <c r="D68" s="7">
        <v>581</v>
      </c>
      <c r="E68" s="6" t="s">
        <v>758</v>
      </c>
      <c r="F68" s="6" t="s">
        <v>16</v>
      </c>
      <c r="G68" s="7">
        <v>34</v>
      </c>
      <c r="H68" s="7">
        <v>1</v>
      </c>
      <c r="I68" s="8">
        <v>101633.04</v>
      </c>
      <c r="J68" s="7">
        <v>1</v>
      </c>
      <c r="K68" s="7">
        <v>1</v>
      </c>
      <c r="L68" s="7">
        <v>0</v>
      </c>
      <c r="M68" s="9">
        <v>110431.51</v>
      </c>
      <c r="N68" s="7">
        <v>0</v>
      </c>
    </row>
    <row r="69" spans="1:14" ht="16" x14ac:dyDescent="0.2">
      <c r="A69" s="6">
        <v>68</v>
      </c>
      <c r="B69" s="7">
        <v>15641582</v>
      </c>
      <c r="C69" s="6" t="s">
        <v>86</v>
      </c>
      <c r="D69" s="7">
        <v>735</v>
      </c>
      <c r="E69" s="6" t="s">
        <v>758</v>
      </c>
      <c r="F69" s="6" t="s">
        <v>23</v>
      </c>
      <c r="G69" s="7">
        <v>43</v>
      </c>
      <c r="H69" s="7">
        <v>10</v>
      </c>
      <c r="I69" s="8">
        <v>123180.01</v>
      </c>
      <c r="J69" s="7">
        <v>2</v>
      </c>
      <c r="K69" s="7">
        <v>1</v>
      </c>
      <c r="L69" s="7">
        <v>1</v>
      </c>
      <c r="M69" s="9">
        <v>196673.28</v>
      </c>
      <c r="N69" s="7">
        <v>0</v>
      </c>
    </row>
    <row r="70" spans="1:14" ht="16" x14ac:dyDescent="0.2">
      <c r="A70" s="6">
        <v>69</v>
      </c>
      <c r="B70" s="7">
        <v>15638424</v>
      </c>
      <c r="C70" s="6" t="s">
        <v>87</v>
      </c>
      <c r="D70" s="7">
        <v>661</v>
      </c>
      <c r="E70" s="6" t="s">
        <v>26</v>
      </c>
      <c r="F70" s="6" t="s">
        <v>16</v>
      </c>
      <c r="G70" s="7">
        <v>35</v>
      </c>
      <c r="H70" s="7">
        <v>5</v>
      </c>
      <c r="I70" s="8">
        <v>150725.53</v>
      </c>
      <c r="J70" s="7">
        <v>2</v>
      </c>
      <c r="K70" s="7">
        <v>0</v>
      </c>
      <c r="L70" s="7">
        <v>1</v>
      </c>
      <c r="M70" s="9">
        <v>113656.85</v>
      </c>
      <c r="N70" s="7">
        <v>0</v>
      </c>
    </row>
    <row r="71" spans="1:14" ht="16" x14ac:dyDescent="0.2">
      <c r="A71" s="6">
        <v>70</v>
      </c>
      <c r="B71" s="7">
        <v>15755648</v>
      </c>
      <c r="C71" s="6" t="s">
        <v>88</v>
      </c>
      <c r="D71" s="7">
        <v>675</v>
      </c>
      <c r="E71" s="6" t="s">
        <v>754</v>
      </c>
      <c r="F71" s="6" t="s">
        <v>16</v>
      </c>
      <c r="G71" s="7">
        <v>21</v>
      </c>
      <c r="H71" s="7">
        <v>8</v>
      </c>
      <c r="I71" s="8">
        <v>98373.26</v>
      </c>
      <c r="J71" s="7">
        <v>1</v>
      </c>
      <c r="K71" s="7">
        <v>1</v>
      </c>
      <c r="L71" s="7">
        <v>0</v>
      </c>
      <c r="M71" s="9">
        <v>18203</v>
      </c>
      <c r="N71" s="7">
        <v>0</v>
      </c>
    </row>
    <row r="72" spans="1:14" ht="16" x14ac:dyDescent="0.2">
      <c r="A72" s="6">
        <v>71</v>
      </c>
      <c r="B72" s="7">
        <v>15703793</v>
      </c>
      <c r="C72" s="6" t="s">
        <v>89</v>
      </c>
      <c r="D72" s="7">
        <v>738</v>
      </c>
      <c r="E72" s="6" t="s">
        <v>26</v>
      </c>
      <c r="F72" s="6" t="s">
        <v>23</v>
      </c>
      <c r="G72" s="7">
        <v>58</v>
      </c>
      <c r="H72" s="7">
        <v>2</v>
      </c>
      <c r="I72" s="8">
        <v>133745.44</v>
      </c>
      <c r="J72" s="7">
        <v>4</v>
      </c>
      <c r="K72" s="7">
        <v>1</v>
      </c>
      <c r="L72" s="7">
        <v>0</v>
      </c>
      <c r="M72" s="9">
        <v>28373.86</v>
      </c>
      <c r="N72" s="7">
        <v>1</v>
      </c>
    </row>
    <row r="73" spans="1:14" ht="16" x14ac:dyDescent="0.2">
      <c r="A73" s="6">
        <v>72</v>
      </c>
      <c r="B73" s="7">
        <v>15620344</v>
      </c>
      <c r="C73" s="6" t="s">
        <v>90</v>
      </c>
      <c r="D73" s="7">
        <v>813</v>
      </c>
      <c r="E73" s="6" t="s">
        <v>754</v>
      </c>
      <c r="F73" s="6" t="s">
        <v>23</v>
      </c>
      <c r="G73" s="7">
        <v>29</v>
      </c>
      <c r="H73" s="7">
        <v>6</v>
      </c>
      <c r="I73" s="8">
        <v>0</v>
      </c>
      <c r="J73" s="7">
        <v>1</v>
      </c>
      <c r="K73" s="7">
        <v>1</v>
      </c>
      <c r="L73" s="7">
        <v>0</v>
      </c>
      <c r="M73" s="9">
        <v>33953.870000000003</v>
      </c>
      <c r="N73" s="7">
        <v>0</v>
      </c>
    </row>
    <row r="74" spans="1:14" ht="16" x14ac:dyDescent="0.2">
      <c r="A74" s="6">
        <v>73</v>
      </c>
      <c r="B74" s="7">
        <v>15812518</v>
      </c>
      <c r="C74" s="6" t="s">
        <v>91</v>
      </c>
      <c r="D74" s="7">
        <v>657</v>
      </c>
      <c r="E74" s="6" t="s">
        <v>755</v>
      </c>
      <c r="F74" s="6" t="s">
        <v>16</v>
      </c>
      <c r="G74" s="7">
        <v>37</v>
      </c>
      <c r="H74" s="7">
        <v>0</v>
      </c>
      <c r="I74" s="8">
        <v>163607.18</v>
      </c>
      <c r="J74" s="7">
        <v>1</v>
      </c>
      <c r="K74" s="7">
        <v>0</v>
      </c>
      <c r="L74" s="7">
        <v>1</v>
      </c>
      <c r="M74" s="9">
        <v>44203.55</v>
      </c>
      <c r="N74" s="7">
        <v>0</v>
      </c>
    </row>
    <row r="75" spans="1:14" ht="16" x14ac:dyDescent="0.2">
      <c r="A75" s="6">
        <v>74</v>
      </c>
      <c r="B75" s="7">
        <v>15779052</v>
      </c>
      <c r="C75" s="6" t="s">
        <v>92</v>
      </c>
      <c r="D75" s="7">
        <v>604</v>
      </c>
      <c r="E75" s="6" t="s">
        <v>26</v>
      </c>
      <c r="F75" s="6" t="s">
        <v>16</v>
      </c>
      <c r="G75" s="7">
        <v>25</v>
      </c>
      <c r="H75" s="7">
        <v>5</v>
      </c>
      <c r="I75" s="8">
        <v>157780.84</v>
      </c>
      <c r="J75" s="7">
        <v>2</v>
      </c>
      <c r="K75" s="7">
        <v>1</v>
      </c>
      <c r="L75" s="7">
        <v>1</v>
      </c>
      <c r="M75" s="9">
        <v>58426.81</v>
      </c>
      <c r="N75" s="7">
        <v>0</v>
      </c>
    </row>
    <row r="76" spans="1:14" ht="16" x14ac:dyDescent="0.2">
      <c r="A76" s="6">
        <v>75</v>
      </c>
      <c r="B76" s="7">
        <v>15770811</v>
      </c>
      <c r="C76" s="6" t="s">
        <v>93</v>
      </c>
      <c r="D76" s="7">
        <v>519</v>
      </c>
      <c r="E76" s="6" t="s">
        <v>754</v>
      </c>
      <c r="F76" s="6" t="s">
        <v>23</v>
      </c>
      <c r="G76" s="7">
        <v>36</v>
      </c>
      <c r="H76" s="7">
        <v>9</v>
      </c>
      <c r="I76" s="8">
        <v>0</v>
      </c>
      <c r="J76" s="7">
        <v>2</v>
      </c>
      <c r="K76" s="7">
        <v>0</v>
      </c>
      <c r="L76" s="7">
        <v>1</v>
      </c>
      <c r="M76" s="9">
        <v>145562.4</v>
      </c>
      <c r="N76" s="7">
        <v>0</v>
      </c>
    </row>
    <row r="77" spans="1:14" ht="16" x14ac:dyDescent="0.2">
      <c r="A77" s="6">
        <v>76</v>
      </c>
      <c r="B77" s="7">
        <v>15780961</v>
      </c>
      <c r="C77" s="6" t="s">
        <v>94</v>
      </c>
      <c r="D77" s="7">
        <v>735</v>
      </c>
      <c r="E77" s="6" t="s">
        <v>754</v>
      </c>
      <c r="F77" s="6" t="s">
        <v>16</v>
      </c>
      <c r="G77" s="7">
        <v>21</v>
      </c>
      <c r="H77" s="7">
        <v>1</v>
      </c>
      <c r="I77" s="8">
        <v>178718.19</v>
      </c>
      <c r="J77" s="7">
        <v>2</v>
      </c>
      <c r="K77" s="7">
        <v>1</v>
      </c>
      <c r="L77" s="7">
        <v>0</v>
      </c>
      <c r="M77" s="9">
        <v>22388</v>
      </c>
      <c r="N77" s="7">
        <v>0</v>
      </c>
    </row>
    <row r="78" spans="1:14" ht="16" x14ac:dyDescent="0.2">
      <c r="A78" s="6">
        <v>77</v>
      </c>
      <c r="B78" s="7">
        <v>15614049</v>
      </c>
      <c r="C78" s="6" t="s">
        <v>95</v>
      </c>
      <c r="D78" s="7">
        <v>664</v>
      </c>
      <c r="E78" s="6" t="s">
        <v>754</v>
      </c>
      <c r="F78" s="6" t="s">
        <v>23</v>
      </c>
      <c r="G78" s="7">
        <v>55</v>
      </c>
      <c r="H78" s="7">
        <v>8</v>
      </c>
      <c r="I78" s="8">
        <v>0</v>
      </c>
      <c r="J78" s="7">
        <v>2</v>
      </c>
      <c r="K78" s="7">
        <v>1</v>
      </c>
      <c r="L78" s="7">
        <v>1</v>
      </c>
      <c r="M78" s="9">
        <v>139161.64000000001</v>
      </c>
      <c r="N78" s="7">
        <v>0</v>
      </c>
    </row>
    <row r="79" spans="1:14" ht="16" x14ac:dyDescent="0.2">
      <c r="A79" s="6">
        <v>78</v>
      </c>
      <c r="B79" s="7">
        <v>15662085</v>
      </c>
      <c r="C79" s="6" t="s">
        <v>96</v>
      </c>
      <c r="D79" s="7">
        <v>678</v>
      </c>
      <c r="E79" s="6" t="s">
        <v>754</v>
      </c>
      <c r="F79" s="6" t="s">
        <v>16</v>
      </c>
      <c r="G79" s="7">
        <v>32</v>
      </c>
      <c r="H79" s="7">
        <v>9</v>
      </c>
      <c r="I79" s="8">
        <v>0</v>
      </c>
      <c r="J79" s="7">
        <v>1</v>
      </c>
      <c r="K79" s="7">
        <v>1</v>
      </c>
      <c r="L79" s="7">
        <v>1</v>
      </c>
      <c r="M79" s="9">
        <v>148210.64000000001</v>
      </c>
      <c r="N79" s="7">
        <v>0</v>
      </c>
    </row>
    <row r="80" spans="1:14" ht="16" x14ac:dyDescent="0.2">
      <c r="A80" s="6">
        <v>79</v>
      </c>
      <c r="B80" s="7">
        <v>15575185</v>
      </c>
      <c r="C80" s="6" t="s">
        <v>97</v>
      </c>
      <c r="D80" s="7">
        <v>757</v>
      </c>
      <c r="E80" s="6" t="s">
        <v>755</v>
      </c>
      <c r="F80" s="6" t="s">
        <v>23</v>
      </c>
      <c r="G80" s="7">
        <v>33</v>
      </c>
      <c r="H80" s="7">
        <v>5</v>
      </c>
      <c r="I80" s="8">
        <v>77253.22</v>
      </c>
      <c r="J80" s="7">
        <v>1</v>
      </c>
      <c r="K80" s="7">
        <v>0</v>
      </c>
      <c r="L80" s="7">
        <v>1</v>
      </c>
      <c r="M80" s="9">
        <v>194239.63</v>
      </c>
      <c r="N80" s="7">
        <v>0</v>
      </c>
    </row>
    <row r="81" spans="1:14" ht="16" x14ac:dyDescent="0.2">
      <c r="A81" s="6">
        <v>80</v>
      </c>
      <c r="B81" s="7">
        <v>15803136</v>
      </c>
      <c r="C81" s="6" t="s">
        <v>98</v>
      </c>
      <c r="D81" s="7">
        <v>416</v>
      </c>
      <c r="E81" s="6" t="s">
        <v>26</v>
      </c>
      <c r="F81" s="6" t="s">
        <v>16</v>
      </c>
      <c r="G81" s="7">
        <v>41</v>
      </c>
      <c r="H81" s="7">
        <v>10</v>
      </c>
      <c r="I81" s="8">
        <v>122189.66</v>
      </c>
      <c r="J81" s="7">
        <v>2</v>
      </c>
      <c r="K81" s="7">
        <v>1</v>
      </c>
      <c r="L81" s="7">
        <v>0</v>
      </c>
      <c r="M81" s="9">
        <v>98301.61</v>
      </c>
      <c r="N81" s="7">
        <v>0</v>
      </c>
    </row>
    <row r="82" spans="1:14" ht="16" x14ac:dyDescent="0.2">
      <c r="A82" s="6">
        <v>81</v>
      </c>
      <c r="B82" s="7">
        <v>15706021</v>
      </c>
      <c r="C82" s="6" t="s">
        <v>99</v>
      </c>
      <c r="D82" s="7">
        <v>665</v>
      </c>
      <c r="E82" s="6" t="s">
        <v>754</v>
      </c>
      <c r="F82" s="6" t="s">
        <v>16</v>
      </c>
      <c r="G82" s="7">
        <v>34</v>
      </c>
      <c r="H82" s="7">
        <v>1</v>
      </c>
      <c r="I82" s="8">
        <v>96645.54</v>
      </c>
      <c r="J82" s="7">
        <v>2</v>
      </c>
      <c r="K82" s="7">
        <v>0</v>
      </c>
      <c r="L82" s="7">
        <v>0</v>
      </c>
      <c r="M82" s="9">
        <v>171413.66</v>
      </c>
      <c r="N82" s="7">
        <v>0</v>
      </c>
    </row>
    <row r="83" spans="1:14" ht="16" x14ac:dyDescent="0.2">
      <c r="A83" s="6">
        <v>82</v>
      </c>
      <c r="B83" s="7">
        <v>15663706</v>
      </c>
      <c r="C83" s="6" t="s">
        <v>100</v>
      </c>
      <c r="D83" s="7">
        <v>777</v>
      </c>
      <c r="E83" s="6" t="s">
        <v>754</v>
      </c>
      <c r="F83" s="6" t="s">
        <v>16</v>
      </c>
      <c r="G83" s="7">
        <v>32</v>
      </c>
      <c r="H83" s="7">
        <v>2</v>
      </c>
      <c r="I83" s="8">
        <v>0</v>
      </c>
      <c r="J83" s="7">
        <v>1</v>
      </c>
      <c r="K83" s="7">
        <v>1</v>
      </c>
      <c r="L83" s="7">
        <v>0</v>
      </c>
      <c r="M83" s="9">
        <v>136458.19</v>
      </c>
      <c r="N83" s="7">
        <v>1</v>
      </c>
    </row>
    <row r="84" spans="1:14" ht="16" x14ac:dyDescent="0.2">
      <c r="A84" s="6">
        <v>83</v>
      </c>
      <c r="B84" s="7">
        <v>15641732</v>
      </c>
      <c r="C84" s="6" t="s">
        <v>101</v>
      </c>
      <c r="D84" s="7">
        <v>543</v>
      </c>
      <c r="E84" s="6" t="s">
        <v>754</v>
      </c>
      <c r="F84" s="6" t="s">
        <v>16</v>
      </c>
      <c r="G84" s="7">
        <v>36</v>
      </c>
      <c r="H84" s="7">
        <v>3</v>
      </c>
      <c r="I84" s="8">
        <v>0</v>
      </c>
      <c r="J84" s="7">
        <v>2</v>
      </c>
      <c r="K84" s="7">
        <v>0</v>
      </c>
      <c r="L84" s="7">
        <v>0</v>
      </c>
      <c r="M84" s="9">
        <v>26019.59</v>
      </c>
      <c r="N84" s="7">
        <v>0</v>
      </c>
    </row>
    <row r="85" spans="1:14" ht="16" x14ac:dyDescent="0.2">
      <c r="A85" s="6">
        <v>84</v>
      </c>
      <c r="B85" s="7">
        <v>15701164</v>
      </c>
      <c r="C85" s="6" t="s">
        <v>102</v>
      </c>
      <c r="D85" s="7">
        <v>506</v>
      </c>
      <c r="E85" s="6" t="s">
        <v>754</v>
      </c>
      <c r="F85" s="6" t="s">
        <v>16</v>
      </c>
      <c r="G85" s="7">
        <v>34</v>
      </c>
      <c r="H85" s="7">
        <v>4</v>
      </c>
      <c r="I85" s="8">
        <v>90307.62</v>
      </c>
      <c r="J85" s="7">
        <v>1</v>
      </c>
      <c r="K85" s="7">
        <v>1</v>
      </c>
      <c r="L85" s="7">
        <v>1</v>
      </c>
      <c r="M85" s="9">
        <v>159235.29</v>
      </c>
      <c r="N85" s="7">
        <v>0</v>
      </c>
    </row>
    <row r="86" spans="1:14" ht="16" x14ac:dyDescent="0.2">
      <c r="A86" s="6">
        <v>85</v>
      </c>
      <c r="B86" s="7">
        <v>15738751</v>
      </c>
      <c r="C86" s="6" t="s">
        <v>103</v>
      </c>
      <c r="D86" s="7">
        <v>493</v>
      </c>
      <c r="E86" s="6" t="s">
        <v>754</v>
      </c>
      <c r="F86" s="6" t="s">
        <v>16</v>
      </c>
      <c r="G86" s="7">
        <v>46</v>
      </c>
      <c r="H86" s="7">
        <v>4</v>
      </c>
      <c r="I86" s="8">
        <v>0</v>
      </c>
      <c r="J86" s="7">
        <v>2</v>
      </c>
      <c r="K86" s="7">
        <v>1</v>
      </c>
      <c r="L86" s="7">
        <v>0</v>
      </c>
      <c r="M86" s="9">
        <v>1907.66</v>
      </c>
      <c r="N86" s="7">
        <v>0</v>
      </c>
    </row>
    <row r="87" spans="1:14" ht="16" x14ac:dyDescent="0.2">
      <c r="A87" s="6">
        <v>86</v>
      </c>
      <c r="B87" s="7">
        <v>15805254</v>
      </c>
      <c r="C87" s="6" t="s">
        <v>104</v>
      </c>
      <c r="D87" s="7">
        <v>652</v>
      </c>
      <c r="E87" s="6" t="s">
        <v>755</v>
      </c>
      <c r="F87" s="6" t="s">
        <v>16</v>
      </c>
      <c r="G87" s="7">
        <v>75</v>
      </c>
      <c r="H87" s="7">
        <v>10</v>
      </c>
      <c r="I87" s="8">
        <v>0</v>
      </c>
      <c r="J87" s="7">
        <v>2</v>
      </c>
      <c r="K87" s="7">
        <v>1</v>
      </c>
      <c r="L87" s="7">
        <v>1</v>
      </c>
      <c r="M87" s="9">
        <v>114675.75</v>
      </c>
      <c r="N87" s="7">
        <v>0</v>
      </c>
    </row>
    <row r="88" spans="1:14" ht="16" x14ac:dyDescent="0.2">
      <c r="A88" s="6">
        <v>87</v>
      </c>
      <c r="B88" s="7">
        <v>15762418</v>
      </c>
      <c r="C88" s="6" t="s">
        <v>105</v>
      </c>
      <c r="D88" s="7">
        <v>750</v>
      </c>
      <c r="E88" s="6" t="s">
        <v>755</v>
      </c>
      <c r="F88" s="6" t="s">
        <v>23</v>
      </c>
      <c r="G88" s="7">
        <v>22</v>
      </c>
      <c r="H88" s="7">
        <v>3</v>
      </c>
      <c r="I88" s="8">
        <v>121681.82</v>
      </c>
      <c r="J88" s="7">
        <v>1</v>
      </c>
      <c r="K88" s="7">
        <v>1</v>
      </c>
      <c r="L88" s="7">
        <v>0</v>
      </c>
      <c r="M88" s="9">
        <v>128643.35</v>
      </c>
      <c r="N88" s="7">
        <v>1</v>
      </c>
    </row>
    <row r="89" spans="1:14" ht="16" x14ac:dyDescent="0.2">
      <c r="A89" s="6">
        <v>88</v>
      </c>
      <c r="B89" s="7">
        <v>15625759</v>
      </c>
      <c r="C89" s="6" t="s">
        <v>106</v>
      </c>
      <c r="D89" s="7">
        <v>729</v>
      </c>
      <c r="E89" s="6" t="s">
        <v>754</v>
      </c>
      <c r="F89" s="6" t="s">
        <v>23</v>
      </c>
      <c r="G89" s="7">
        <v>30</v>
      </c>
      <c r="H89" s="7">
        <v>9</v>
      </c>
      <c r="I89" s="8">
        <v>0</v>
      </c>
      <c r="J89" s="7">
        <v>2</v>
      </c>
      <c r="K89" s="7">
        <v>1</v>
      </c>
      <c r="L89" s="7">
        <v>0</v>
      </c>
      <c r="M89" s="9">
        <v>151869.35</v>
      </c>
      <c r="N89" s="7">
        <v>0</v>
      </c>
    </row>
    <row r="90" spans="1:14" ht="16" x14ac:dyDescent="0.2">
      <c r="A90" s="6">
        <v>89</v>
      </c>
      <c r="B90" s="7">
        <v>15622897</v>
      </c>
      <c r="C90" s="6" t="s">
        <v>107</v>
      </c>
      <c r="D90" s="7">
        <v>646</v>
      </c>
      <c r="E90" s="6" t="s">
        <v>754</v>
      </c>
      <c r="F90" s="6" t="s">
        <v>16</v>
      </c>
      <c r="G90" s="7">
        <v>46</v>
      </c>
      <c r="H90" s="7">
        <v>4</v>
      </c>
      <c r="I90" s="8">
        <v>0</v>
      </c>
      <c r="J90" s="7">
        <v>3</v>
      </c>
      <c r="K90" s="7">
        <v>1</v>
      </c>
      <c r="L90" s="7">
        <v>0</v>
      </c>
      <c r="M90" s="9">
        <v>93251.42</v>
      </c>
      <c r="N90" s="7">
        <v>1</v>
      </c>
    </row>
    <row r="91" spans="1:14" ht="16" x14ac:dyDescent="0.2">
      <c r="A91" s="6">
        <v>90</v>
      </c>
      <c r="B91" s="7">
        <v>15767954</v>
      </c>
      <c r="C91" s="6" t="s">
        <v>61</v>
      </c>
      <c r="D91" s="7">
        <v>635</v>
      </c>
      <c r="E91" s="6" t="s">
        <v>26</v>
      </c>
      <c r="F91" s="6" t="s">
        <v>16</v>
      </c>
      <c r="G91" s="7">
        <v>28</v>
      </c>
      <c r="H91" s="7">
        <v>3</v>
      </c>
      <c r="I91" s="8">
        <v>81623.67</v>
      </c>
      <c r="J91" s="7">
        <v>2</v>
      </c>
      <c r="K91" s="7">
        <v>1</v>
      </c>
      <c r="L91" s="7">
        <v>1</v>
      </c>
      <c r="M91" s="9">
        <v>156791.35999999999</v>
      </c>
      <c r="N91" s="7">
        <v>0</v>
      </c>
    </row>
    <row r="92" spans="1:14" ht="16" x14ac:dyDescent="0.2">
      <c r="A92" s="6">
        <v>91</v>
      </c>
      <c r="B92" s="7">
        <v>15757535</v>
      </c>
      <c r="C92" s="6" t="s">
        <v>108</v>
      </c>
      <c r="D92" s="7">
        <v>647</v>
      </c>
      <c r="E92" s="6" t="s">
        <v>755</v>
      </c>
      <c r="F92" s="6" t="s">
        <v>16</v>
      </c>
      <c r="G92" s="7">
        <v>44</v>
      </c>
      <c r="H92" s="7">
        <v>5</v>
      </c>
      <c r="I92" s="8">
        <v>0</v>
      </c>
      <c r="J92" s="7">
        <v>3</v>
      </c>
      <c r="K92" s="7">
        <v>1</v>
      </c>
      <c r="L92" s="7">
        <v>1</v>
      </c>
      <c r="M92" s="9">
        <v>174205.22</v>
      </c>
      <c r="N92" s="7">
        <v>1</v>
      </c>
    </row>
    <row r="93" spans="1:14" ht="16" x14ac:dyDescent="0.2">
      <c r="A93" s="6">
        <v>92</v>
      </c>
      <c r="B93" s="7">
        <v>15731511</v>
      </c>
      <c r="C93" s="6" t="s">
        <v>109</v>
      </c>
      <c r="D93" s="7">
        <v>808</v>
      </c>
      <c r="E93" s="6" t="s">
        <v>754</v>
      </c>
      <c r="F93" s="6" t="s">
        <v>23</v>
      </c>
      <c r="G93" s="7">
        <v>45</v>
      </c>
      <c r="H93" s="7">
        <v>7</v>
      </c>
      <c r="I93" s="8">
        <v>118626.55</v>
      </c>
      <c r="J93" s="7">
        <v>2</v>
      </c>
      <c r="K93" s="7">
        <v>1</v>
      </c>
      <c r="L93" s="7">
        <v>0</v>
      </c>
      <c r="M93" s="9">
        <v>147132.46</v>
      </c>
      <c r="N93" s="7">
        <v>0</v>
      </c>
    </row>
    <row r="94" spans="1:14" ht="16" x14ac:dyDescent="0.2">
      <c r="A94" s="6">
        <v>93</v>
      </c>
      <c r="B94" s="7">
        <v>15809248</v>
      </c>
      <c r="C94" s="6" t="s">
        <v>110</v>
      </c>
      <c r="D94" s="7">
        <v>524</v>
      </c>
      <c r="E94" s="6" t="s">
        <v>754</v>
      </c>
      <c r="F94" s="6" t="s">
        <v>16</v>
      </c>
      <c r="G94" s="7">
        <v>36</v>
      </c>
      <c r="H94" s="7">
        <v>10</v>
      </c>
      <c r="I94" s="8">
        <v>0</v>
      </c>
      <c r="J94" s="7">
        <v>2</v>
      </c>
      <c r="K94" s="7">
        <v>1</v>
      </c>
      <c r="L94" s="7">
        <v>0</v>
      </c>
      <c r="M94" s="9">
        <v>109614.57</v>
      </c>
      <c r="N94" s="7">
        <v>0</v>
      </c>
    </row>
    <row r="95" spans="1:14" ht="16" x14ac:dyDescent="0.2">
      <c r="A95" s="6">
        <v>94</v>
      </c>
      <c r="B95" s="7">
        <v>15640635</v>
      </c>
      <c r="C95" s="6" t="s">
        <v>111</v>
      </c>
      <c r="D95" s="7">
        <v>769</v>
      </c>
      <c r="E95" s="6" t="s">
        <v>754</v>
      </c>
      <c r="F95" s="6" t="s">
        <v>23</v>
      </c>
      <c r="G95" s="7">
        <v>29</v>
      </c>
      <c r="H95" s="7">
        <v>8</v>
      </c>
      <c r="I95" s="8">
        <v>0</v>
      </c>
      <c r="J95" s="7">
        <v>2</v>
      </c>
      <c r="K95" s="7">
        <v>1</v>
      </c>
      <c r="L95" s="7">
        <v>1</v>
      </c>
      <c r="M95" s="9">
        <v>172290.61</v>
      </c>
      <c r="N95" s="7">
        <v>0</v>
      </c>
    </row>
    <row r="96" spans="1:14" ht="16" x14ac:dyDescent="0.2">
      <c r="A96" s="6">
        <v>95</v>
      </c>
      <c r="B96" s="7">
        <v>15676966</v>
      </c>
      <c r="C96" s="6" t="s">
        <v>111</v>
      </c>
      <c r="D96" s="7">
        <v>730</v>
      </c>
      <c r="E96" s="6" t="s">
        <v>755</v>
      </c>
      <c r="F96" s="6" t="s">
        <v>23</v>
      </c>
      <c r="G96" s="7">
        <v>42</v>
      </c>
      <c r="H96" s="7">
        <v>4</v>
      </c>
      <c r="I96" s="8">
        <v>0</v>
      </c>
      <c r="J96" s="7">
        <v>2</v>
      </c>
      <c r="K96" s="7">
        <v>0</v>
      </c>
      <c r="L96" s="7">
        <v>1</v>
      </c>
      <c r="M96" s="9">
        <v>85982.47</v>
      </c>
      <c r="N96" s="7">
        <v>0</v>
      </c>
    </row>
    <row r="97" spans="1:14" ht="16" x14ac:dyDescent="0.2">
      <c r="A97" s="6">
        <v>96</v>
      </c>
      <c r="B97" s="7">
        <v>15699461</v>
      </c>
      <c r="C97" s="6" t="s">
        <v>112</v>
      </c>
      <c r="D97" s="7">
        <v>515</v>
      </c>
      <c r="E97" s="6" t="s">
        <v>755</v>
      </c>
      <c r="F97" s="6" t="s">
        <v>23</v>
      </c>
      <c r="G97" s="7">
        <v>35</v>
      </c>
      <c r="H97" s="7">
        <v>10</v>
      </c>
      <c r="I97" s="8">
        <v>176273.95</v>
      </c>
      <c r="J97" s="7">
        <v>1</v>
      </c>
      <c r="K97" s="7">
        <v>0</v>
      </c>
      <c r="L97" s="7">
        <v>1</v>
      </c>
      <c r="M97" s="9">
        <v>121277.78</v>
      </c>
      <c r="N97" s="7">
        <v>0</v>
      </c>
    </row>
    <row r="98" spans="1:14" ht="16" x14ac:dyDescent="0.2">
      <c r="A98" s="6">
        <v>97</v>
      </c>
      <c r="B98" s="7">
        <v>15738721</v>
      </c>
      <c r="C98" s="6" t="s">
        <v>113</v>
      </c>
      <c r="D98" s="7">
        <v>773</v>
      </c>
      <c r="E98" s="6" t="s">
        <v>755</v>
      </c>
      <c r="F98" s="6" t="s">
        <v>23</v>
      </c>
      <c r="G98" s="7">
        <v>41</v>
      </c>
      <c r="H98" s="7">
        <v>9</v>
      </c>
      <c r="I98" s="8">
        <v>102827.44</v>
      </c>
      <c r="J98" s="7">
        <v>1</v>
      </c>
      <c r="K98" s="7">
        <v>0</v>
      </c>
      <c r="L98" s="7">
        <v>1</v>
      </c>
      <c r="M98" s="9">
        <v>64595.25</v>
      </c>
      <c r="N98" s="7">
        <v>0</v>
      </c>
    </row>
    <row r="99" spans="1:14" ht="16" x14ac:dyDescent="0.2">
      <c r="A99" s="6">
        <v>98</v>
      </c>
      <c r="B99" s="7">
        <v>15693683</v>
      </c>
      <c r="C99" s="6" t="s">
        <v>114</v>
      </c>
      <c r="D99" s="7">
        <v>814</v>
      </c>
      <c r="E99" s="6" t="s">
        <v>26</v>
      </c>
      <c r="F99" s="6" t="s">
        <v>23</v>
      </c>
      <c r="G99" s="7">
        <v>29</v>
      </c>
      <c r="H99" s="7">
        <v>8</v>
      </c>
      <c r="I99" s="8">
        <v>97086.399999999994</v>
      </c>
      <c r="J99" s="7">
        <v>2</v>
      </c>
      <c r="K99" s="7">
        <v>1</v>
      </c>
      <c r="L99" s="7">
        <v>1</v>
      </c>
      <c r="M99" s="9">
        <v>197276.13</v>
      </c>
      <c r="N99" s="7">
        <v>0</v>
      </c>
    </row>
    <row r="100" spans="1:14" ht="16" x14ac:dyDescent="0.2">
      <c r="A100" s="6">
        <v>99</v>
      </c>
      <c r="B100" s="7">
        <v>15604348</v>
      </c>
      <c r="C100" s="6" t="s">
        <v>115</v>
      </c>
      <c r="D100" s="7">
        <v>710</v>
      </c>
      <c r="E100" s="6" t="s">
        <v>755</v>
      </c>
      <c r="F100" s="6" t="s">
        <v>23</v>
      </c>
      <c r="G100" s="7">
        <v>22</v>
      </c>
      <c r="H100" s="7">
        <v>8</v>
      </c>
      <c r="I100" s="8">
        <v>0</v>
      </c>
      <c r="J100" s="7">
        <v>2</v>
      </c>
      <c r="K100" s="7">
        <v>0</v>
      </c>
      <c r="L100" s="7">
        <v>0</v>
      </c>
      <c r="M100" s="9">
        <v>99645.04</v>
      </c>
      <c r="N100" s="7">
        <v>0</v>
      </c>
    </row>
    <row r="101" spans="1:14" ht="16" x14ac:dyDescent="0.2">
      <c r="A101" s="6">
        <v>100</v>
      </c>
      <c r="B101" s="7">
        <v>15633059</v>
      </c>
      <c r="C101" s="6" t="s">
        <v>116</v>
      </c>
      <c r="D101" s="7">
        <v>413</v>
      </c>
      <c r="E101" s="6" t="s">
        <v>754</v>
      </c>
      <c r="F101" s="6" t="s">
        <v>23</v>
      </c>
      <c r="G101" s="7">
        <v>34</v>
      </c>
      <c r="H101" s="7">
        <v>9</v>
      </c>
      <c r="I101" s="8">
        <v>0</v>
      </c>
      <c r="J101" s="7">
        <v>2</v>
      </c>
      <c r="K101" s="7">
        <v>0</v>
      </c>
      <c r="L101" s="7">
        <v>0</v>
      </c>
      <c r="M101" s="9">
        <v>6534.18</v>
      </c>
      <c r="N101" s="7">
        <v>0</v>
      </c>
    </row>
    <row r="102" spans="1:14" ht="16" x14ac:dyDescent="0.2">
      <c r="A102" s="6">
        <v>101</v>
      </c>
      <c r="B102" s="7">
        <v>15808582</v>
      </c>
      <c r="C102" s="6" t="s">
        <v>117</v>
      </c>
      <c r="D102" s="7">
        <v>665</v>
      </c>
      <c r="E102" s="6" t="s">
        <v>754</v>
      </c>
      <c r="F102" s="6" t="s">
        <v>16</v>
      </c>
      <c r="G102" s="7">
        <v>40</v>
      </c>
      <c r="H102" s="7">
        <v>6</v>
      </c>
      <c r="I102" s="8">
        <v>0</v>
      </c>
      <c r="J102" s="7">
        <v>1</v>
      </c>
      <c r="K102" s="7">
        <v>1</v>
      </c>
      <c r="L102" s="7">
        <v>1</v>
      </c>
      <c r="M102" s="9">
        <v>161848.03</v>
      </c>
      <c r="N102" s="7">
        <v>0</v>
      </c>
    </row>
    <row r="103" spans="1:14" ht="16" x14ac:dyDescent="0.2">
      <c r="A103" s="6">
        <v>102</v>
      </c>
      <c r="B103" s="7">
        <v>15743192</v>
      </c>
      <c r="C103" s="6" t="s">
        <v>118</v>
      </c>
      <c r="D103" s="7">
        <v>623</v>
      </c>
      <c r="E103" s="6" t="s">
        <v>754</v>
      </c>
      <c r="F103" s="6" t="s">
        <v>16</v>
      </c>
      <c r="G103" s="7">
        <v>44</v>
      </c>
      <c r="H103" s="7">
        <v>6</v>
      </c>
      <c r="I103" s="8">
        <v>0</v>
      </c>
      <c r="J103" s="7">
        <v>2</v>
      </c>
      <c r="K103" s="7">
        <v>0</v>
      </c>
      <c r="L103" s="7">
        <v>0</v>
      </c>
      <c r="M103" s="9">
        <v>167162.43</v>
      </c>
      <c r="N103" s="7">
        <v>0</v>
      </c>
    </row>
    <row r="104" spans="1:14" ht="16" x14ac:dyDescent="0.2">
      <c r="A104" s="6">
        <v>103</v>
      </c>
      <c r="B104" s="7">
        <v>15580146</v>
      </c>
      <c r="C104" s="6" t="s">
        <v>118</v>
      </c>
      <c r="D104" s="7">
        <v>738</v>
      </c>
      <c r="E104" s="6" t="s">
        <v>754</v>
      </c>
      <c r="F104" s="6" t="s">
        <v>23</v>
      </c>
      <c r="G104" s="7">
        <v>31</v>
      </c>
      <c r="H104" s="7">
        <v>9</v>
      </c>
      <c r="I104" s="8">
        <v>82674.149999999994</v>
      </c>
      <c r="J104" s="7">
        <v>1</v>
      </c>
      <c r="K104" s="7">
        <v>1</v>
      </c>
      <c r="L104" s="7">
        <v>0</v>
      </c>
      <c r="M104" s="9">
        <v>41970.720000000001</v>
      </c>
      <c r="N104" s="7">
        <v>0</v>
      </c>
    </row>
    <row r="105" spans="1:14" ht="16" x14ac:dyDescent="0.2">
      <c r="A105" s="6">
        <v>104</v>
      </c>
      <c r="B105" s="7">
        <v>15776605</v>
      </c>
      <c r="C105" s="6" t="s">
        <v>119</v>
      </c>
      <c r="D105" s="7">
        <v>528</v>
      </c>
      <c r="E105" s="6" t="s">
        <v>755</v>
      </c>
      <c r="F105" s="6" t="s">
        <v>23</v>
      </c>
      <c r="G105" s="7">
        <v>36</v>
      </c>
      <c r="H105" s="7">
        <v>7</v>
      </c>
      <c r="I105" s="8">
        <v>0</v>
      </c>
      <c r="J105" s="7">
        <v>2</v>
      </c>
      <c r="K105" s="7">
        <v>1</v>
      </c>
      <c r="L105" s="7">
        <v>0</v>
      </c>
      <c r="M105" s="9">
        <v>60536.56</v>
      </c>
      <c r="N105" s="7">
        <v>0</v>
      </c>
    </row>
    <row r="106" spans="1:14" ht="16" x14ac:dyDescent="0.2">
      <c r="A106" s="6">
        <v>105</v>
      </c>
      <c r="B106" s="7">
        <v>15804919</v>
      </c>
      <c r="C106" s="6" t="s">
        <v>120</v>
      </c>
      <c r="D106" s="7">
        <v>670</v>
      </c>
      <c r="E106" s="6" t="s">
        <v>755</v>
      </c>
      <c r="F106" s="6" t="s">
        <v>16</v>
      </c>
      <c r="G106" s="7">
        <v>65</v>
      </c>
      <c r="H106" s="7">
        <v>1</v>
      </c>
      <c r="I106" s="8">
        <v>0</v>
      </c>
      <c r="J106" s="7">
        <v>1</v>
      </c>
      <c r="K106" s="7">
        <v>1</v>
      </c>
      <c r="L106" s="7">
        <v>1</v>
      </c>
      <c r="M106" s="9">
        <v>177655.67999999999</v>
      </c>
      <c r="N106" s="7">
        <v>1</v>
      </c>
    </row>
    <row r="107" spans="1:14" ht="16" x14ac:dyDescent="0.2">
      <c r="A107" s="6">
        <v>106</v>
      </c>
      <c r="B107" s="7">
        <v>15613854</v>
      </c>
      <c r="C107" s="6" t="s">
        <v>121</v>
      </c>
      <c r="D107" s="7">
        <v>622</v>
      </c>
      <c r="E107" s="6" t="s">
        <v>755</v>
      </c>
      <c r="F107" s="6" t="s">
        <v>16</v>
      </c>
      <c r="G107" s="7">
        <v>46</v>
      </c>
      <c r="H107" s="7">
        <v>4</v>
      </c>
      <c r="I107" s="8">
        <v>107073.27</v>
      </c>
      <c r="J107" s="7">
        <v>2</v>
      </c>
      <c r="K107" s="7">
        <v>1</v>
      </c>
      <c r="L107" s="7">
        <v>1</v>
      </c>
      <c r="M107" s="9">
        <v>30984.59</v>
      </c>
      <c r="N107" s="7">
        <v>1</v>
      </c>
    </row>
    <row r="108" spans="1:14" ht="16" x14ac:dyDescent="0.2">
      <c r="A108" s="6">
        <v>107</v>
      </c>
      <c r="B108" s="7">
        <v>15599195</v>
      </c>
      <c r="C108" s="6" t="s">
        <v>122</v>
      </c>
      <c r="D108" s="7">
        <v>582</v>
      </c>
      <c r="E108" s="6" t="s">
        <v>26</v>
      </c>
      <c r="F108" s="6" t="s">
        <v>23</v>
      </c>
      <c r="G108" s="7">
        <v>32</v>
      </c>
      <c r="H108" s="7">
        <v>1</v>
      </c>
      <c r="I108" s="8">
        <v>88938.62</v>
      </c>
      <c r="J108" s="7">
        <v>1</v>
      </c>
      <c r="K108" s="7">
        <v>1</v>
      </c>
      <c r="L108" s="7">
        <v>1</v>
      </c>
      <c r="M108" s="9">
        <v>10054.530000000001</v>
      </c>
      <c r="N108" s="7">
        <v>0</v>
      </c>
    </row>
    <row r="109" spans="1:14" ht="16" x14ac:dyDescent="0.2">
      <c r="A109" s="6">
        <v>108</v>
      </c>
      <c r="B109" s="7">
        <v>15812878</v>
      </c>
      <c r="C109" s="6" t="s">
        <v>123</v>
      </c>
      <c r="D109" s="7">
        <v>785</v>
      </c>
      <c r="E109" s="6" t="s">
        <v>26</v>
      </c>
      <c r="F109" s="6" t="s">
        <v>16</v>
      </c>
      <c r="G109" s="7">
        <v>36</v>
      </c>
      <c r="H109" s="7">
        <v>2</v>
      </c>
      <c r="I109" s="8">
        <v>99806.85</v>
      </c>
      <c r="J109" s="7">
        <v>1</v>
      </c>
      <c r="K109" s="7">
        <v>0</v>
      </c>
      <c r="L109" s="7">
        <v>1</v>
      </c>
      <c r="M109" s="9">
        <v>36976.519999999997</v>
      </c>
      <c r="N109" s="7">
        <v>0</v>
      </c>
    </row>
    <row r="110" spans="1:14" ht="16" x14ac:dyDescent="0.2">
      <c r="A110" s="6">
        <v>109</v>
      </c>
      <c r="B110" s="7">
        <v>15602312</v>
      </c>
      <c r="C110" s="6" t="s">
        <v>124</v>
      </c>
      <c r="D110" s="7">
        <v>605</v>
      </c>
      <c r="E110" s="6" t="s">
        <v>755</v>
      </c>
      <c r="F110" s="6" t="s">
        <v>23</v>
      </c>
      <c r="G110" s="7">
        <v>33</v>
      </c>
      <c r="H110" s="7">
        <v>5</v>
      </c>
      <c r="I110" s="8">
        <v>150092.79999999999</v>
      </c>
      <c r="J110" s="7">
        <v>1</v>
      </c>
      <c r="K110" s="7">
        <v>0</v>
      </c>
      <c r="L110" s="7">
        <v>0</v>
      </c>
      <c r="M110" s="9">
        <v>71862.789999999994</v>
      </c>
      <c r="N110" s="7">
        <v>0</v>
      </c>
    </row>
    <row r="111" spans="1:14" ht="16" x14ac:dyDescent="0.2">
      <c r="A111" s="6">
        <v>110</v>
      </c>
      <c r="B111" s="7">
        <v>15744689</v>
      </c>
      <c r="C111" s="6" t="s">
        <v>125</v>
      </c>
      <c r="D111" s="7">
        <v>479</v>
      </c>
      <c r="E111" s="6" t="s">
        <v>26</v>
      </c>
      <c r="F111" s="6" t="s">
        <v>23</v>
      </c>
      <c r="G111" s="7">
        <v>35</v>
      </c>
      <c r="H111" s="7">
        <v>9</v>
      </c>
      <c r="I111" s="8">
        <v>92833.89</v>
      </c>
      <c r="J111" s="7">
        <v>1</v>
      </c>
      <c r="K111" s="7">
        <v>1</v>
      </c>
      <c r="L111" s="7">
        <v>0</v>
      </c>
      <c r="M111" s="9">
        <v>99449.86</v>
      </c>
      <c r="N111" s="7">
        <v>1</v>
      </c>
    </row>
    <row r="112" spans="1:14" ht="16" x14ac:dyDescent="0.2">
      <c r="A112" s="6">
        <v>111</v>
      </c>
      <c r="B112" s="7">
        <v>15803526</v>
      </c>
      <c r="C112" s="6" t="s">
        <v>126</v>
      </c>
      <c r="D112" s="7">
        <v>685</v>
      </c>
      <c r="E112" s="6" t="s">
        <v>26</v>
      </c>
      <c r="F112" s="6" t="s">
        <v>23</v>
      </c>
      <c r="G112" s="7">
        <v>30</v>
      </c>
      <c r="H112" s="7">
        <v>3</v>
      </c>
      <c r="I112" s="8">
        <v>90536.81</v>
      </c>
      <c r="J112" s="7">
        <v>1</v>
      </c>
      <c r="K112" s="7">
        <v>0</v>
      </c>
      <c r="L112" s="7">
        <v>1</v>
      </c>
      <c r="M112" s="9">
        <v>63082.879999999997</v>
      </c>
      <c r="N112" s="7">
        <v>0</v>
      </c>
    </row>
    <row r="113" spans="1:14" ht="16" x14ac:dyDescent="0.2">
      <c r="A113" s="6">
        <v>112</v>
      </c>
      <c r="B113" s="7">
        <v>15665790</v>
      </c>
      <c r="C113" s="6" t="s">
        <v>127</v>
      </c>
      <c r="D113" s="7">
        <v>538</v>
      </c>
      <c r="E113" s="6" t="s">
        <v>26</v>
      </c>
      <c r="F113" s="6" t="s">
        <v>23</v>
      </c>
      <c r="G113" s="7">
        <v>39</v>
      </c>
      <c r="H113" s="7">
        <v>7</v>
      </c>
      <c r="I113" s="8">
        <v>108055.1</v>
      </c>
      <c r="J113" s="7">
        <v>2</v>
      </c>
      <c r="K113" s="7">
        <v>1</v>
      </c>
      <c r="L113" s="7">
        <v>0</v>
      </c>
      <c r="M113" s="9">
        <v>27231.26</v>
      </c>
      <c r="N113" s="7">
        <v>0</v>
      </c>
    </row>
    <row r="114" spans="1:14" ht="16" x14ac:dyDescent="0.2">
      <c r="A114" s="6">
        <v>113</v>
      </c>
      <c r="B114" s="7">
        <v>15715951</v>
      </c>
      <c r="C114" s="6" t="s">
        <v>128</v>
      </c>
      <c r="D114" s="7">
        <v>562</v>
      </c>
      <c r="E114" s="6" t="s">
        <v>754</v>
      </c>
      <c r="F114" s="6" t="s">
        <v>23</v>
      </c>
      <c r="G114" s="7">
        <v>42</v>
      </c>
      <c r="H114" s="7">
        <v>2</v>
      </c>
      <c r="I114" s="8">
        <v>100238.35</v>
      </c>
      <c r="J114" s="7">
        <v>1</v>
      </c>
      <c r="K114" s="7">
        <v>0</v>
      </c>
      <c r="L114" s="7">
        <v>0</v>
      </c>
      <c r="M114" s="9">
        <v>86797.41</v>
      </c>
      <c r="N114" s="7">
        <v>0</v>
      </c>
    </row>
    <row r="115" spans="1:14" ht="16" x14ac:dyDescent="0.2">
      <c r="A115" s="6">
        <v>114</v>
      </c>
      <c r="B115" s="7">
        <v>15591100</v>
      </c>
      <c r="C115" s="6" t="s">
        <v>129</v>
      </c>
      <c r="D115" s="7">
        <v>675</v>
      </c>
      <c r="E115" s="6" t="s">
        <v>755</v>
      </c>
      <c r="F115" s="6" t="s">
        <v>23</v>
      </c>
      <c r="G115" s="7">
        <v>36</v>
      </c>
      <c r="H115" s="7">
        <v>9</v>
      </c>
      <c r="I115" s="8">
        <v>106190.55</v>
      </c>
      <c r="J115" s="7">
        <v>1</v>
      </c>
      <c r="K115" s="7">
        <v>0</v>
      </c>
      <c r="L115" s="7">
        <v>1</v>
      </c>
      <c r="M115" s="9">
        <v>22994.32</v>
      </c>
      <c r="N115" s="7">
        <v>0</v>
      </c>
    </row>
    <row r="116" spans="1:14" ht="16" x14ac:dyDescent="0.2">
      <c r="A116" s="6">
        <v>115</v>
      </c>
      <c r="B116" s="7">
        <v>15609618</v>
      </c>
      <c r="C116" s="6" t="s">
        <v>116</v>
      </c>
      <c r="D116" s="7">
        <v>721</v>
      </c>
      <c r="E116" s="6" t="s">
        <v>26</v>
      </c>
      <c r="F116" s="6" t="s">
        <v>23</v>
      </c>
      <c r="G116" s="7">
        <v>28</v>
      </c>
      <c r="H116" s="7">
        <v>9</v>
      </c>
      <c r="I116" s="8">
        <v>154475.54</v>
      </c>
      <c r="J116" s="7">
        <v>2</v>
      </c>
      <c r="K116" s="7">
        <v>0</v>
      </c>
      <c r="L116" s="7">
        <v>1</v>
      </c>
      <c r="M116" s="9">
        <v>101300.94</v>
      </c>
      <c r="N116" s="7">
        <v>1</v>
      </c>
    </row>
    <row r="117" spans="1:14" ht="16" x14ac:dyDescent="0.2">
      <c r="A117" s="6">
        <v>116</v>
      </c>
      <c r="B117" s="7">
        <v>15675522</v>
      </c>
      <c r="C117" s="6" t="s">
        <v>130</v>
      </c>
      <c r="D117" s="7">
        <v>628</v>
      </c>
      <c r="E117" s="6" t="s">
        <v>26</v>
      </c>
      <c r="F117" s="6" t="s">
        <v>16</v>
      </c>
      <c r="G117" s="7">
        <v>30</v>
      </c>
      <c r="H117" s="7">
        <v>9</v>
      </c>
      <c r="I117" s="8">
        <v>132351.29</v>
      </c>
      <c r="J117" s="7">
        <v>2</v>
      </c>
      <c r="K117" s="7">
        <v>1</v>
      </c>
      <c r="L117" s="7">
        <v>1</v>
      </c>
      <c r="M117" s="9">
        <v>74169.13</v>
      </c>
      <c r="N117" s="7">
        <v>0</v>
      </c>
    </row>
    <row r="118" spans="1:14" ht="16" x14ac:dyDescent="0.2">
      <c r="A118" s="6">
        <v>117</v>
      </c>
      <c r="B118" s="7">
        <v>15705512</v>
      </c>
      <c r="C118" s="6" t="s">
        <v>131</v>
      </c>
      <c r="D118" s="7">
        <v>668</v>
      </c>
      <c r="E118" s="6" t="s">
        <v>26</v>
      </c>
      <c r="F118" s="6" t="s">
        <v>16</v>
      </c>
      <c r="G118" s="7">
        <v>37</v>
      </c>
      <c r="H118" s="7">
        <v>6</v>
      </c>
      <c r="I118" s="8">
        <v>167864.4</v>
      </c>
      <c r="J118" s="7">
        <v>1</v>
      </c>
      <c r="K118" s="7">
        <v>1</v>
      </c>
      <c r="L118" s="7">
        <v>0</v>
      </c>
      <c r="M118" s="9">
        <v>115638.29</v>
      </c>
      <c r="N118" s="7">
        <v>0</v>
      </c>
    </row>
    <row r="119" spans="1:14" ht="16" x14ac:dyDescent="0.2">
      <c r="A119" s="6">
        <v>118</v>
      </c>
      <c r="B119" s="7">
        <v>15698028</v>
      </c>
      <c r="C119" s="6" t="s">
        <v>132</v>
      </c>
      <c r="D119" s="7">
        <v>506</v>
      </c>
      <c r="E119" s="6" t="s">
        <v>754</v>
      </c>
      <c r="F119" s="6" t="s">
        <v>16</v>
      </c>
      <c r="G119" s="7">
        <v>41</v>
      </c>
      <c r="H119" s="7">
        <v>1</v>
      </c>
      <c r="I119" s="8">
        <v>0</v>
      </c>
      <c r="J119" s="7">
        <v>2</v>
      </c>
      <c r="K119" s="7">
        <v>1</v>
      </c>
      <c r="L119" s="7">
        <v>0</v>
      </c>
      <c r="M119" s="9">
        <v>31766.3</v>
      </c>
      <c r="N119" s="7">
        <v>0</v>
      </c>
    </row>
    <row r="120" spans="1:14" ht="16" x14ac:dyDescent="0.2">
      <c r="A120" s="6">
        <v>119</v>
      </c>
      <c r="B120" s="7">
        <v>15661670</v>
      </c>
      <c r="C120" s="6" t="s">
        <v>133</v>
      </c>
      <c r="D120" s="7">
        <v>524</v>
      </c>
      <c r="E120" s="6" t="s">
        <v>26</v>
      </c>
      <c r="F120" s="6" t="s">
        <v>16</v>
      </c>
      <c r="G120" s="7">
        <v>31</v>
      </c>
      <c r="H120" s="7">
        <v>8</v>
      </c>
      <c r="I120" s="8">
        <v>107818.63</v>
      </c>
      <c r="J120" s="7">
        <v>1</v>
      </c>
      <c r="K120" s="7">
        <v>1</v>
      </c>
      <c r="L120" s="7">
        <v>0</v>
      </c>
      <c r="M120" s="9">
        <v>199725.39</v>
      </c>
      <c r="N120" s="7">
        <v>1</v>
      </c>
    </row>
    <row r="121" spans="1:14" ht="16" x14ac:dyDescent="0.2">
      <c r="A121" s="6">
        <v>120</v>
      </c>
      <c r="B121" s="7">
        <v>15600781</v>
      </c>
      <c r="C121" s="6" t="s">
        <v>134</v>
      </c>
      <c r="D121" s="7">
        <v>699</v>
      </c>
      <c r="E121" s="6" t="s">
        <v>26</v>
      </c>
      <c r="F121" s="6" t="s">
        <v>23</v>
      </c>
      <c r="G121" s="7">
        <v>34</v>
      </c>
      <c r="H121" s="7">
        <v>4</v>
      </c>
      <c r="I121" s="8">
        <v>185173.81</v>
      </c>
      <c r="J121" s="7">
        <v>2</v>
      </c>
      <c r="K121" s="7">
        <v>1</v>
      </c>
      <c r="L121" s="7">
        <v>0</v>
      </c>
      <c r="M121" s="9">
        <v>120834.48</v>
      </c>
      <c r="N121" s="7">
        <v>0</v>
      </c>
    </row>
    <row r="122" spans="1:14" ht="16" x14ac:dyDescent="0.2">
      <c r="A122" s="6">
        <v>121</v>
      </c>
      <c r="B122" s="7">
        <v>15682472</v>
      </c>
      <c r="C122" s="6" t="s">
        <v>135</v>
      </c>
      <c r="D122" s="7">
        <v>828</v>
      </c>
      <c r="E122" s="6" t="s">
        <v>754</v>
      </c>
      <c r="F122" s="6" t="s">
        <v>23</v>
      </c>
      <c r="G122" s="7">
        <v>34</v>
      </c>
      <c r="H122" s="7">
        <v>8</v>
      </c>
      <c r="I122" s="8">
        <v>129433.34</v>
      </c>
      <c r="J122" s="7">
        <v>2</v>
      </c>
      <c r="K122" s="7">
        <v>0</v>
      </c>
      <c r="L122" s="7">
        <v>0</v>
      </c>
      <c r="M122" s="9">
        <v>38131.769999999997</v>
      </c>
      <c r="N122" s="7">
        <v>0</v>
      </c>
    </row>
    <row r="123" spans="1:14" ht="16" x14ac:dyDescent="0.2">
      <c r="A123" s="6">
        <v>122</v>
      </c>
      <c r="B123" s="7">
        <v>15580203</v>
      </c>
      <c r="C123" s="6" t="s">
        <v>136</v>
      </c>
      <c r="D123" s="7">
        <v>674</v>
      </c>
      <c r="E123" s="6" t="s">
        <v>755</v>
      </c>
      <c r="F123" s="6" t="s">
        <v>23</v>
      </c>
      <c r="G123" s="7">
        <v>39</v>
      </c>
      <c r="H123" s="7">
        <v>6</v>
      </c>
      <c r="I123" s="8">
        <v>120193.42</v>
      </c>
      <c r="J123" s="7">
        <v>1</v>
      </c>
      <c r="K123" s="7">
        <v>0</v>
      </c>
      <c r="L123" s="7">
        <v>0</v>
      </c>
      <c r="M123" s="9">
        <v>100130.95</v>
      </c>
      <c r="N123" s="7">
        <v>0</v>
      </c>
    </row>
    <row r="124" spans="1:14" ht="16" x14ac:dyDescent="0.2">
      <c r="A124" s="6">
        <v>123</v>
      </c>
      <c r="B124" s="7">
        <v>15690673</v>
      </c>
      <c r="C124" s="6" t="s">
        <v>58</v>
      </c>
      <c r="D124" s="7">
        <v>656</v>
      </c>
      <c r="E124" s="6" t="s">
        <v>754</v>
      </c>
      <c r="F124" s="6" t="s">
        <v>16</v>
      </c>
      <c r="G124" s="7">
        <v>39</v>
      </c>
      <c r="H124" s="7">
        <v>6</v>
      </c>
      <c r="I124" s="8">
        <v>0</v>
      </c>
      <c r="J124" s="7">
        <v>2</v>
      </c>
      <c r="K124" s="7">
        <v>1</v>
      </c>
      <c r="L124" s="7">
        <v>0</v>
      </c>
      <c r="M124" s="9">
        <v>141069.88</v>
      </c>
      <c r="N124" s="7">
        <v>0</v>
      </c>
    </row>
    <row r="125" spans="1:14" ht="16" x14ac:dyDescent="0.2">
      <c r="A125" s="6">
        <v>124</v>
      </c>
      <c r="B125" s="7">
        <v>15760085</v>
      </c>
      <c r="C125" s="6" t="s">
        <v>137</v>
      </c>
      <c r="D125" s="7">
        <v>684</v>
      </c>
      <c r="E125" s="6" t="s">
        <v>26</v>
      </c>
      <c r="F125" s="6" t="s">
        <v>16</v>
      </c>
      <c r="G125" s="7">
        <v>48</v>
      </c>
      <c r="H125" s="7">
        <v>10</v>
      </c>
      <c r="I125" s="8">
        <v>126384.42</v>
      </c>
      <c r="J125" s="7">
        <v>1</v>
      </c>
      <c r="K125" s="7">
        <v>1</v>
      </c>
      <c r="L125" s="7">
        <v>1</v>
      </c>
      <c r="M125" s="9">
        <v>198129.36</v>
      </c>
      <c r="N125" s="7">
        <v>0</v>
      </c>
    </row>
    <row r="126" spans="1:14" ht="16" x14ac:dyDescent="0.2">
      <c r="A126" s="6">
        <v>125</v>
      </c>
      <c r="B126" s="7">
        <v>15779659</v>
      </c>
      <c r="C126" s="6" t="s">
        <v>138</v>
      </c>
      <c r="D126" s="7">
        <v>625</v>
      </c>
      <c r="E126" s="6" t="s">
        <v>754</v>
      </c>
      <c r="F126" s="6" t="s">
        <v>16</v>
      </c>
      <c r="G126" s="7">
        <v>28</v>
      </c>
      <c r="H126" s="7">
        <v>3</v>
      </c>
      <c r="I126" s="8">
        <v>0</v>
      </c>
      <c r="J126" s="7">
        <v>1</v>
      </c>
      <c r="K126" s="7">
        <v>0</v>
      </c>
      <c r="L126" s="7">
        <v>0</v>
      </c>
      <c r="M126" s="9">
        <v>183646.41</v>
      </c>
      <c r="N126" s="7">
        <v>0</v>
      </c>
    </row>
    <row r="127" spans="1:14" ht="16" x14ac:dyDescent="0.2">
      <c r="A127" s="6">
        <v>126</v>
      </c>
      <c r="B127" s="7">
        <v>15627360</v>
      </c>
      <c r="C127" s="6" t="s">
        <v>139</v>
      </c>
      <c r="D127" s="7">
        <v>432</v>
      </c>
      <c r="E127" s="6" t="s">
        <v>754</v>
      </c>
      <c r="F127" s="6" t="s">
        <v>23</v>
      </c>
      <c r="G127" s="7">
        <v>42</v>
      </c>
      <c r="H127" s="7">
        <v>9</v>
      </c>
      <c r="I127" s="8">
        <v>152603.45000000001</v>
      </c>
      <c r="J127" s="7">
        <v>1</v>
      </c>
      <c r="K127" s="7">
        <v>1</v>
      </c>
      <c r="L127" s="7">
        <v>0</v>
      </c>
      <c r="M127" s="9">
        <v>110265.24</v>
      </c>
      <c r="N127" s="7">
        <v>1</v>
      </c>
    </row>
    <row r="128" spans="1:14" ht="16" x14ac:dyDescent="0.2">
      <c r="A128" s="6">
        <v>127</v>
      </c>
      <c r="B128" s="7">
        <v>15671137</v>
      </c>
      <c r="C128" s="6" t="s">
        <v>140</v>
      </c>
      <c r="D128" s="7">
        <v>549</v>
      </c>
      <c r="E128" s="6" t="s">
        <v>754</v>
      </c>
      <c r="F128" s="6" t="s">
        <v>16</v>
      </c>
      <c r="G128" s="7">
        <v>52</v>
      </c>
      <c r="H128" s="7">
        <v>1</v>
      </c>
      <c r="I128" s="8">
        <v>0</v>
      </c>
      <c r="J128" s="7">
        <v>1</v>
      </c>
      <c r="K128" s="7">
        <v>0</v>
      </c>
      <c r="L128" s="7">
        <v>1</v>
      </c>
      <c r="M128" s="9">
        <v>8636.0499999999993</v>
      </c>
      <c r="N128" s="7">
        <v>1</v>
      </c>
    </row>
    <row r="129" spans="1:14" ht="16" x14ac:dyDescent="0.2">
      <c r="A129" s="6">
        <v>128</v>
      </c>
      <c r="B129" s="7">
        <v>15782688</v>
      </c>
      <c r="C129" s="6" t="s">
        <v>141</v>
      </c>
      <c r="D129" s="7">
        <v>625</v>
      </c>
      <c r="E129" s="6" t="s">
        <v>26</v>
      </c>
      <c r="F129" s="6" t="s">
        <v>23</v>
      </c>
      <c r="G129" s="7">
        <v>56</v>
      </c>
      <c r="H129" s="7">
        <v>0</v>
      </c>
      <c r="I129" s="8">
        <v>148507.24</v>
      </c>
      <c r="J129" s="7">
        <v>1</v>
      </c>
      <c r="K129" s="7">
        <v>1</v>
      </c>
      <c r="L129" s="7">
        <v>0</v>
      </c>
      <c r="M129" s="9">
        <v>46824.08</v>
      </c>
      <c r="N129" s="7">
        <v>1</v>
      </c>
    </row>
    <row r="130" spans="1:14" ht="16" x14ac:dyDescent="0.2">
      <c r="A130" s="6">
        <v>129</v>
      </c>
      <c r="B130" s="7">
        <v>15575492</v>
      </c>
      <c r="C130" s="6" t="s">
        <v>136</v>
      </c>
      <c r="D130" s="7">
        <v>828</v>
      </c>
      <c r="E130" s="6" t="s">
        <v>754</v>
      </c>
      <c r="F130" s="6" t="s">
        <v>16</v>
      </c>
      <c r="G130" s="7">
        <v>41</v>
      </c>
      <c r="H130" s="7">
        <v>7</v>
      </c>
      <c r="I130" s="8">
        <v>0</v>
      </c>
      <c r="J130" s="7">
        <v>2</v>
      </c>
      <c r="K130" s="7">
        <v>1</v>
      </c>
      <c r="L130" s="7">
        <v>0</v>
      </c>
      <c r="M130" s="9">
        <v>171378.77</v>
      </c>
      <c r="N130" s="7">
        <v>0</v>
      </c>
    </row>
    <row r="131" spans="1:14" ht="16" x14ac:dyDescent="0.2">
      <c r="A131" s="6">
        <v>130</v>
      </c>
      <c r="B131" s="7">
        <v>15591607</v>
      </c>
      <c r="C131" s="6" t="s">
        <v>142</v>
      </c>
      <c r="D131" s="7">
        <v>770</v>
      </c>
      <c r="E131" s="6" t="s">
        <v>754</v>
      </c>
      <c r="F131" s="6" t="s">
        <v>23</v>
      </c>
      <c r="G131" s="7">
        <v>24</v>
      </c>
      <c r="H131" s="7">
        <v>9</v>
      </c>
      <c r="I131" s="8">
        <v>101827.07</v>
      </c>
      <c r="J131" s="7">
        <v>1</v>
      </c>
      <c r="K131" s="7">
        <v>1</v>
      </c>
      <c r="L131" s="7">
        <v>0</v>
      </c>
      <c r="M131" s="9">
        <v>167256.35</v>
      </c>
      <c r="N131" s="7">
        <v>0</v>
      </c>
    </row>
    <row r="132" spans="1:14" ht="16" x14ac:dyDescent="0.2">
      <c r="A132" s="6">
        <v>131</v>
      </c>
      <c r="B132" s="7">
        <v>15740404</v>
      </c>
      <c r="C132" s="6" t="s">
        <v>27</v>
      </c>
      <c r="D132" s="7">
        <v>758</v>
      </c>
      <c r="E132" s="6" t="s">
        <v>754</v>
      </c>
      <c r="F132" s="6" t="s">
        <v>16</v>
      </c>
      <c r="G132" s="7">
        <v>34</v>
      </c>
      <c r="H132" s="7">
        <v>3</v>
      </c>
      <c r="I132" s="8">
        <v>0</v>
      </c>
      <c r="J132" s="7">
        <v>2</v>
      </c>
      <c r="K132" s="7">
        <v>1</v>
      </c>
      <c r="L132" s="7">
        <v>1</v>
      </c>
      <c r="M132" s="9">
        <v>124226.16</v>
      </c>
      <c r="N132" s="7">
        <v>0</v>
      </c>
    </row>
    <row r="133" spans="1:14" ht="16" x14ac:dyDescent="0.2">
      <c r="A133" s="6">
        <v>132</v>
      </c>
      <c r="B133" s="7">
        <v>15718369</v>
      </c>
      <c r="C133" s="6" t="s">
        <v>143</v>
      </c>
      <c r="D133" s="7">
        <v>795</v>
      </c>
      <c r="E133" s="6" t="s">
        <v>26</v>
      </c>
      <c r="F133" s="6" t="s">
        <v>16</v>
      </c>
      <c r="G133" s="7">
        <v>33</v>
      </c>
      <c r="H133" s="7">
        <v>9</v>
      </c>
      <c r="I133" s="8">
        <v>130862.43</v>
      </c>
      <c r="J133" s="7">
        <v>1</v>
      </c>
      <c r="K133" s="7">
        <v>1</v>
      </c>
      <c r="L133" s="7">
        <v>1</v>
      </c>
      <c r="M133" s="9">
        <v>114935.21</v>
      </c>
      <c r="N133" s="7">
        <v>0</v>
      </c>
    </row>
    <row r="134" spans="1:14" ht="16" x14ac:dyDescent="0.2">
      <c r="A134" s="6">
        <v>133</v>
      </c>
      <c r="B134" s="7">
        <v>15677871</v>
      </c>
      <c r="C134" s="6" t="s">
        <v>144</v>
      </c>
      <c r="D134" s="7">
        <v>687</v>
      </c>
      <c r="E134" s="6" t="s">
        <v>754</v>
      </c>
      <c r="F134" s="6" t="s">
        <v>23</v>
      </c>
      <c r="G134" s="7">
        <v>38</v>
      </c>
      <c r="H134" s="7">
        <v>9</v>
      </c>
      <c r="I134" s="8">
        <v>122570.87</v>
      </c>
      <c r="J134" s="7">
        <v>1</v>
      </c>
      <c r="K134" s="7">
        <v>1</v>
      </c>
      <c r="L134" s="7">
        <v>1</v>
      </c>
      <c r="M134" s="9">
        <v>35608.879999999997</v>
      </c>
      <c r="N134" s="7">
        <v>0</v>
      </c>
    </row>
    <row r="135" spans="1:14" ht="16" x14ac:dyDescent="0.2">
      <c r="A135" s="6">
        <v>134</v>
      </c>
      <c r="B135" s="7">
        <v>15642004</v>
      </c>
      <c r="C135" s="6" t="s">
        <v>145</v>
      </c>
      <c r="D135" s="7">
        <v>686</v>
      </c>
      <c r="E135" s="6" t="s">
        <v>754</v>
      </c>
      <c r="F135" s="6" t="s">
        <v>23</v>
      </c>
      <c r="G135" s="7">
        <v>25</v>
      </c>
      <c r="H135" s="7">
        <v>1</v>
      </c>
      <c r="I135" s="8">
        <v>0</v>
      </c>
      <c r="J135" s="7">
        <v>2</v>
      </c>
      <c r="K135" s="7">
        <v>0</v>
      </c>
      <c r="L135" s="7">
        <v>1</v>
      </c>
      <c r="M135" s="9">
        <v>16459.37</v>
      </c>
      <c r="N135" s="7">
        <v>0</v>
      </c>
    </row>
    <row r="136" spans="1:14" ht="16" x14ac:dyDescent="0.2">
      <c r="A136" s="6">
        <v>135</v>
      </c>
      <c r="B136" s="7">
        <v>15712543</v>
      </c>
      <c r="C136" s="6" t="s">
        <v>146</v>
      </c>
      <c r="D136" s="7">
        <v>789</v>
      </c>
      <c r="E136" s="6" t="s">
        <v>26</v>
      </c>
      <c r="F136" s="6" t="s">
        <v>23</v>
      </c>
      <c r="G136" s="7">
        <v>39</v>
      </c>
      <c r="H136" s="7">
        <v>7</v>
      </c>
      <c r="I136" s="8">
        <v>124828.46</v>
      </c>
      <c r="J136" s="7">
        <v>2</v>
      </c>
      <c r="K136" s="7">
        <v>1</v>
      </c>
      <c r="L136" s="7">
        <v>1</v>
      </c>
      <c r="M136" s="9">
        <v>124411.08</v>
      </c>
      <c r="N136" s="7">
        <v>0</v>
      </c>
    </row>
    <row r="137" spans="1:14" ht="16" x14ac:dyDescent="0.2">
      <c r="A137" s="6">
        <v>136</v>
      </c>
      <c r="B137" s="7">
        <v>15584518</v>
      </c>
      <c r="C137" s="6" t="s">
        <v>147</v>
      </c>
      <c r="D137" s="7">
        <v>589</v>
      </c>
      <c r="E137" s="6" t="s">
        <v>26</v>
      </c>
      <c r="F137" s="6" t="s">
        <v>16</v>
      </c>
      <c r="G137" s="7">
        <v>50</v>
      </c>
      <c r="H137" s="7">
        <v>5</v>
      </c>
      <c r="I137" s="8">
        <v>144895.04999999999</v>
      </c>
      <c r="J137" s="7">
        <v>2</v>
      </c>
      <c r="K137" s="7">
        <v>1</v>
      </c>
      <c r="L137" s="7">
        <v>1</v>
      </c>
      <c r="M137" s="9">
        <v>34941.230000000003</v>
      </c>
      <c r="N137" s="7">
        <v>0</v>
      </c>
    </row>
    <row r="138" spans="1:14" ht="16" x14ac:dyDescent="0.2">
      <c r="A138" s="6">
        <v>137</v>
      </c>
      <c r="B138" s="7">
        <v>15802381</v>
      </c>
      <c r="C138" s="6" t="s">
        <v>148</v>
      </c>
      <c r="D138" s="7">
        <v>461</v>
      </c>
      <c r="E138" s="6" t="s">
        <v>26</v>
      </c>
      <c r="F138" s="6" t="s">
        <v>16</v>
      </c>
      <c r="G138" s="7">
        <v>34</v>
      </c>
      <c r="H138" s="7">
        <v>5</v>
      </c>
      <c r="I138" s="8">
        <v>63663.93</v>
      </c>
      <c r="J138" s="7">
        <v>1</v>
      </c>
      <c r="K138" s="7">
        <v>0</v>
      </c>
      <c r="L138" s="7">
        <v>1</v>
      </c>
      <c r="M138" s="9">
        <v>167784.28</v>
      </c>
      <c r="N138" s="7">
        <v>0</v>
      </c>
    </row>
    <row r="139" spans="1:14" ht="16" x14ac:dyDescent="0.2">
      <c r="A139" s="6">
        <v>138</v>
      </c>
      <c r="B139" s="7">
        <v>15610156</v>
      </c>
      <c r="C139" s="6" t="s">
        <v>149</v>
      </c>
      <c r="D139" s="7">
        <v>637</v>
      </c>
      <c r="E139" s="6" t="s">
        <v>754</v>
      </c>
      <c r="F139" s="6" t="s">
        <v>23</v>
      </c>
      <c r="G139" s="7">
        <v>40</v>
      </c>
      <c r="H139" s="7">
        <v>2</v>
      </c>
      <c r="I139" s="8">
        <v>133463.1</v>
      </c>
      <c r="J139" s="7">
        <v>1</v>
      </c>
      <c r="K139" s="7">
        <v>0</v>
      </c>
      <c r="L139" s="7">
        <v>1</v>
      </c>
      <c r="M139" s="9">
        <v>93165.34</v>
      </c>
      <c r="N139" s="7">
        <v>0</v>
      </c>
    </row>
    <row r="140" spans="1:14" ht="16" x14ac:dyDescent="0.2">
      <c r="A140" s="6">
        <v>139</v>
      </c>
      <c r="B140" s="7">
        <v>15594408</v>
      </c>
      <c r="C140" s="6" t="s">
        <v>150</v>
      </c>
      <c r="D140" s="7">
        <v>584</v>
      </c>
      <c r="E140" s="6" t="s">
        <v>755</v>
      </c>
      <c r="F140" s="6" t="s">
        <v>16</v>
      </c>
      <c r="G140" s="7">
        <v>48</v>
      </c>
      <c r="H140" s="7">
        <v>2</v>
      </c>
      <c r="I140" s="8">
        <v>213146.2</v>
      </c>
      <c r="J140" s="7">
        <v>1</v>
      </c>
      <c r="K140" s="7">
        <v>1</v>
      </c>
      <c r="L140" s="7">
        <v>0</v>
      </c>
      <c r="M140" s="9">
        <v>75161.25</v>
      </c>
      <c r="N140" s="7">
        <v>1</v>
      </c>
    </row>
    <row r="141" spans="1:14" ht="16" x14ac:dyDescent="0.2">
      <c r="A141" s="6">
        <v>140</v>
      </c>
      <c r="B141" s="7">
        <v>15640905</v>
      </c>
      <c r="C141" s="6" t="s">
        <v>151</v>
      </c>
      <c r="D141" s="7">
        <v>579</v>
      </c>
      <c r="E141" s="6" t="s">
        <v>755</v>
      </c>
      <c r="F141" s="6" t="s">
        <v>16</v>
      </c>
      <c r="G141" s="7">
        <v>35</v>
      </c>
      <c r="H141" s="7">
        <v>1</v>
      </c>
      <c r="I141" s="8">
        <v>129490.36</v>
      </c>
      <c r="J141" s="7">
        <v>2</v>
      </c>
      <c r="K141" s="7">
        <v>0</v>
      </c>
      <c r="L141" s="7">
        <v>1</v>
      </c>
      <c r="M141" s="9">
        <v>8590.83</v>
      </c>
      <c r="N141" s="7">
        <v>1</v>
      </c>
    </row>
    <row r="142" spans="1:14" ht="16" x14ac:dyDescent="0.2">
      <c r="A142" s="6">
        <v>141</v>
      </c>
      <c r="B142" s="7">
        <v>15698932</v>
      </c>
      <c r="C142" s="6" t="s">
        <v>152</v>
      </c>
      <c r="D142" s="7">
        <v>756</v>
      </c>
      <c r="E142" s="6" t="s">
        <v>26</v>
      </c>
      <c r="F142" s="6" t="s">
        <v>23</v>
      </c>
      <c r="G142" s="7">
        <v>44</v>
      </c>
      <c r="H142" s="7">
        <v>10</v>
      </c>
      <c r="I142" s="8">
        <v>137452.09</v>
      </c>
      <c r="J142" s="7">
        <v>1</v>
      </c>
      <c r="K142" s="7">
        <v>1</v>
      </c>
      <c r="L142" s="7">
        <v>0</v>
      </c>
      <c r="M142" s="9">
        <v>189543.9</v>
      </c>
      <c r="N142" s="7">
        <v>0</v>
      </c>
    </row>
    <row r="143" spans="1:14" ht="16" x14ac:dyDescent="0.2">
      <c r="A143" s="6">
        <v>142</v>
      </c>
      <c r="B143" s="7">
        <v>15724944</v>
      </c>
      <c r="C143" s="6" t="s">
        <v>153</v>
      </c>
      <c r="D143" s="7">
        <v>663</v>
      </c>
      <c r="E143" s="6" t="s">
        <v>754</v>
      </c>
      <c r="F143" s="6" t="s">
        <v>23</v>
      </c>
      <c r="G143" s="7">
        <v>34</v>
      </c>
      <c r="H143" s="7">
        <v>7</v>
      </c>
      <c r="I143" s="8">
        <v>0</v>
      </c>
      <c r="J143" s="7">
        <v>2</v>
      </c>
      <c r="K143" s="7">
        <v>1</v>
      </c>
      <c r="L143" s="7">
        <v>1</v>
      </c>
      <c r="M143" s="9">
        <v>180427.24</v>
      </c>
      <c r="N143" s="7">
        <v>0</v>
      </c>
    </row>
    <row r="144" spans="1:14" ht="16" x14ac:dyDescent="0.2">
      <c r="A144" s="6">
        <v>143</v>
      </c>
      <c r="B144" s="7">
        <v>15628145</v>
      </c>
      <c r="C144" s="6" t="s">
        <v>154</v>
      </c>
      <c r="D144" s="7">
        <v>682</v>
      </c>
      <c r="E144" s="6" t="s">
        <v>754</v>
      </c>
      <c r="F144" s="6" t="s">
        <v>16</v>
      </c>
      <c r="G144" s="7">
        <v>43</v>
      </c>
      <c r="H144" s="7">
        <v>5</v>
      </c>
      <c r="I144" s="8">
        <v>125851.93</v>
      </c>
      <c r="J144" s="7">
        <v>1</v>
      </c>
      <c r="K144" s="7">
        <v>1</v>
      </c>
      <c r="L144" s="7">
        <v>1</v>
      </c>
      <c r="M144" s="9">
        <v>193318.33</v>
      </c>
      <c r="N144" s="7">
        <v>0</v>
      </c>
    </row>
    <row r="145" spans="1:14" ht="16" x14ac:dyDescent="0.2">
      <c r="A145" s="6">
        <v>144</v>
      </c>
      <c r="B145" s="7">
        <v>15713483</v>
      </c>
      <c r="C145" s="6" t="s">
        <v>155</v>
      </c>
      <c r="D145" s="7">
        <v>793</v>
      </c>
      <c r="E145" s="6" t="s">
        <v>755</v>
      </c>
      <c r="F145" s="6" t="s">
        <v>23</v>
      </c>
      <c r="G145" s="7">
        <v>52</v>
      </c>
      <c r="H145" s="7">
        <v>2</v>
      </c>
      <c r="I145" s="8">
        <v>0</v>
      </c>
      <c r="J145" s="7">
        <v>1</v>
      </c>
      <c r="K145" s="7">
        <v>1</v>
      </c>
      <c r="L145" s="7">
        <v>0</v>
      </c>
      <c r="M145" s="9">
        <v>159123.82</v>
      </c>
      <c r="N145" s="7">
        <v>1</v>
      </c>
    </row>
    <row r="146" spans="1:14" ht="16" x14ac:dyDescent="0.2">
      <c r="A146" s="6">
        <v>145</v>
      </c>
      <c r="B146" s="7">
        <v>15612350</v>
      </c>
      <c r="C146" s="6" t="s">
        <v>156</v>
      </c>
      <c r="D146" s="7">
        <v>691</v>
      </c>
      <c r="E146" s="6" t="s">
        <v>754</v>
      </c>
      <c r="F146" s="6" t="s">
        <v>16</v>
      </c>
      <c r="G146" s="7">
        <v>31</v>
      </c>
      <c r="H146" s="7">
        <v>5</v>
      </c>
      <c r="I146" s="8">
        <v>40915.550000000003</v>
      </c>
      <c r="J146" s="7">
        <v>1</v>
      </c>
      <c r="K146" s="7">
        <v>1</v>
      </c>
      <c r="L146" s="7">
        <v>0</v>
      </c>
      <c r="M146" s="9">
        <v>126213.84</v>
      </c>
      <c r="N146" s="7">
        <v>1</v>
      </c>
    </row>
    <row r="147" spans="1:14" ht="16" x14ac:dyDescent="0.2">
      <c r="A147" s="6">
        <v>146</v>
      </c>
      <c r="B147" s="7">
        <v>15800703</v>
      </c>
      <c r="C147" s="6" t="s">
        <v>157</v>
      </c>
      <c r="D147" s="7">
        <v>485</v>
      </c>
      <c r="E147" s="6" t="s">
        <v>755</v>
      </c>
      <c r="F147" s="6" t="s">
        <v>16</v>
      </c>
      <c r="G147" s="7">
        <v>21</v>
      </c>
      <c r="H147" s="7">
        <v>5</v>
      </c>
      <c r="I147" s="8">
        <v>113157.22</v>
      </c>
      <c r="J147" s="7">
        <v>1</v>
      </c>
      <c r="K147" s="7">
        <v>1</v>
      </c>
      <c r="L147" s="7">
        <v>1</v>
      </c>
      <c r="M147" s="9">
        <v>54141.5</v>
      </c>
      <c r="N147" s="7">
        <v>0</v>
      </c>
    </row>
    <row r="148" spans="1:14" ht="16" x14ac:dyDescent="0.2">
      <c r="A148" s="6">
        <v>147</v>
      </c>
      <c r="B148" s="7">
        <v>15705707</v>
      </c>
      <c r="C148" s="6" t="s">
        <v>158</v>
      </c>
      <c r="D148" s="7">
        <v>635</v>
      </c>
      <c r="E148" s="6" t="s">
        <v>755</v>
      </c>
      <c r="F148" s="6" t="s">
        <v>16</v>
      </c>
      <c r="G148" s="7">
        <v>29</v>
      </c>
      <c r="H148" s="7">
        <v>8</v>
      </c>
      <c r="I148" s="8">
        <v>138296.94</v>
      </c>
      <c r="J148" s="7">
        <v>2</v>
      </c>
      <c r="K148" s="7">
        <v>1</v>
      </c>
      <c r="L148" s="7">
        <v>0</v>
      </c>
      <c r="M148" s="9">
        <v>141075.51</v>
      </c>
      <c r="N148" s="7">
        <v>0</v>
      </c>
    </row>
    <row r="149" spans="1:14" ht="16" x14ac:dyDescent="0.2">
      <c r="A149" s="6">
        <v>148</v>
      </c>
      <c r="B149" s="7">
        <v>15754105</v>
      </c>
      <c r="C149" s="6" t="s">
        <v>159</v>
      </c>
      <c r="D149" s="7">
        <v>650</v>
      </c>
      <c r="E149" s="6" t="s">
        <v>754</v>
      </c>
      <c r="F149" s="6" t="s">
        <v>23</v>
      </c>
      <c r="G149" s="7">
        <v>37</v>
      </c>
      <c r="H149" s="7">
        <v>5</v>
      </c>
      <c r="I149" s="8">
        <v>106967.18</v>
      </c>
      <c r="J149" s="7">
        <v>1</v>
      </c>
      <c r="K149" s="7">
        <v>0</v>
      </c>
      <c r="L149" s="7">
        <v>0</v>
      </c>
      <c r="M149" s="9">
        <v>24495.03</v>
      </c>
      <c r="N149" s="7">
        <v>0</v>
      </c>
    </row>
    <row r="150" spans="1:14" ht="16" x14ac:dyDescent="0.2">
      <c r="A150" s="6">
        <v>149</v>
      </c>
      <c r="B150" s="7">
        <v>15703264</v>
      </c>
      <c r="C150" s="6" t="s">
        <v>160</v>
      </c>
      <c r="D150" s="7">
        <v>735</v>
      </c>
      <c r="E150" s="6" t="s">
        <v>754</v>
      </c>
      <c r="F150" s="6" t="s">
        <v>23</v>
      </c>
      <c r="G150" s="7">
        <v>44</v>
      </c>
      <c r="H150" s="7">
        <v>9</v>
      </c>
      <c r="I150" s="8">
        <v>120681.63</v>
      </c>
      <c r="J150" s="7">
        <v>1</v>
      </c>
      <c r="K150" s="7">
        <v>1</v>
      </c>
      <c r="L150" s="7">
        <v>0</v>
      </c>
      <c r="M150" s="9">
        <v>74836.34</v>
      </c>
      <c r="N150" s="7">
        <v>0</v>
      </c>
    </row>
    <row r="151" spans="1:14" ht="16" x14ac:dyDescent="0.2">
      <c r="A151" s="6">
        <v>150</v>
      </c>
      <c r="B151" s="7">
        <v>15794413</v>
      </c>
      <c r="C151" s="6" t="s">
        <v>161</v>
      </c>
      <c r="D151" s="7">
        <v>416</v>
      </c>
      <c r="E151" s="6" t="s">
        <v>754</v>
      </c>
      <c r="F151" s="6" t="s">
        <v>23</v>
      </c>
      <c r="G151" s="7">
        <v>32</v>
      </c>
      <c r="H151" s="7">
        <v>0</v>
      </c>
      <c r="I151" s="8">
        <v>0</v>
      </c>
      <c r="J151" s="7">
        <v>2</v>
      </c>
      <c r="K151" s="7">
        <v>0</v>
      </c>
      <c r="L151" s="7">
        <v>1</v>
      </c>
      <c r="M151" s="9">
        <v>878.87</v>
      </c>
      <c r="N151" s="7">
        <v>0</v>
      </c>
    </row>
    <row r="152" spans="1:14" ht="16" x14ac:dyDescent="0.2">
      <c r="A152" s="6">
        <v>151</v>
      </c>
      <c r="B152" s="7">
        <v>15650237</v>
      </c>
      <c r="C152" s="6" t="s">
        <v>162</v>
      </c>
      <c r="D152" s="7">
        <v>754</v>
      </c>
      <c r="E152" s="6" t="s">
        <v>755</v>
      </c>
      <c r="F152" s="6" t="s">
        <v>16</v>
      </c>
      <c r="G152" s="7">
        <v>32</v>
      </c>
      <c r="H152" s="7">
        <v>7</v>
      </c>
      <c r="I152" s="8">
        <v>0</v>
      </c>
      <c r="J152" s="7">
        <v>2</v>
      </c>
      <c r="K152" s="7">
        <v>1</v>
      </c>
      <c r="L152" s="7">
        <v>0</v>
      </c>
      <c r="M152" s="9">
        <v>89520.75</v>
      </c>
      <c r="N152" s="7">
        <v>0</v>
      </c>
    </row>
    <row r="153" spans="1:14" ht="16" x14ac:dyDescent="0.2">
      <c r="A153" s="6">
        <v>152</v>
      </c>
      <c r="B153" s="7">
        <v>15759618</v>
      </c>
      <c r="C153" s="6" t="s">
        <v>163</v>
      </c>
      <c r="D153" s="7">
        <v>535</v>
      </c>
      <c r="E153" s="6" t="s">
        <v>754</v>
      </c>
      <c r="F153" s="6" t="s">
        <v>16</v>
      </c>
      <c r="G153" s="7">
        <v>48</v>
      </c>
      <c r="H153" s="7">
        <v>9</v>
      </c>
      <c r="I153" s="8">
        <v>0</v>
      </c>
      <c r="J153" s="7">
        <v>1</v>
      </c>
      <c r="K153" s="7">
        <v>1</v>
      </c>
      <c r="L153" s="7">
        <v>0</v>
      </c>
      <c r="M153" s="9">
        <v>149892.79</v>
      </c>
      <c r="N153" s="7">
        <v>1</v>
      </c>
    </row>
    <row r="154" spans="1:14" ht="16" x14ac:dyDescent="0.2">
      <c r="A154" s="6">
        <v>153</v>
      </c>
      <c r="B154" s="7">
        <v>15811589</v>
      </c>
      <c r="C154" s="6" t="s">
        <v>164</v>
      </c>
      <c r="D154" s="7">
        <v>716</v>
      </c>
      <c r="E154" s="6" t="s">
        <v>755</v>
      </c>
      <c r="F154" s="6" t="s">
        <v>23</v>
      </c>
      <c r="G154" s="7">
        <v>42</v>
      </c>
      <c r="H154" s="7">
        <v>8</v>
      </c>
      <c r="I154" s="8">
        <v>0</v>
      </c>
      <c r="J154" s="7">
        <v>2</v>
      </c>
      <c r="K154" s="7">
        <v>1</v>
      </c>
      <c r="L154" s="7">
        <v>0</v>
      </c>
      <c r="M154" s="9">
        <v>180800.42</v>
      </c>
      <c r="N154" s="7">
        <v>0</v>
      </c>
    </row>
    <row r="155" spans="1:14" ht="16" x14ac:dyDescent="0.2">
      <c r="A155" s="6">
        <v>154</v>
      </c>
      <c r="B155" s="7">
        <v>15689044</v>
      </c>
      <c r="C155" s="6" t="s">
        <v>165</v>
      </c>
      <c r="D155" s="7">
        <v>539</v>
      </c>
      <c r="E155" s="6" t="s">
        <v>754</v>
      </c>
      <c r="F155" s="6" t="s">
        <v>23</v>
      </c>
      <c r="G155" s="7">
        <v>37</v>
      </c>
      <c r="H155" s="7">
        <v>2</v>
      </c>
      <c r="I155" s="8">
        <v>127609.59</v>
      </c>
      <c r="J155" s="7">
        <v>1</v>
      </c>
      <c r="K155" s="7">
        <v>1</v>
      </c>
      <c r="L155" s="7">
        <v>0</v>
      </c>
      <c r="M155" s="9">
        <v>98646.22</v>
      </c>
      <c r="N155" s="7">
        <v>0</v>
      </c>
    </row>
    <row r="156" spans="1:14" ht="16" x14ac:dyDescent="0.2">
      <c r="A156" s="6">
        <v>155</v>
      </c>
      <c r="B156" s="7">
        <v>15709368</v>
      </c>
      <c r="C156" s="6" t="s">
        <v>166</v>
      </c>
      <c r="D156" s="7">
        <v>614</v>
      </c>
      <c r="E156" s="6" t="s">
        <v>754</v>
      </c>
      <c r="F156" s="6" t="s">
        <v>16</v>
      </c>
      <c r="G156" s="7">
        <v>43</v>
      </c>
      <c r="H156" s="7">
        <v>6</v>
      </c>
      <c r="I156" s="8">
        <v>0</v>
      </c>
      <c r="J156" s="7">
        <v>2</v>
      </c>
      <c r="K156" s="7">
        <v>1</v>
      </c>
      <c r="L156" s="7">
        <v>1</v>
      </c>
      <c r="M156" s="9">
        <v>109041.53</v>
      </c>
      <c r="N156" s="7">
        <v>0</v>
      </c>
    </row>
    <row r="157" spans="1:14" ht="16" x14ac:dyDescent="0.2">
      <c r="A157" s="6">
        <v>156</v>
      </c>
      <c r="B157" s="7">
        <v>15679145</v>
      </c>
      <c r="C157" s="6" t="s">
        <v>167</v>
      </c>
      <c r="D157" s="7">
        <v>706</v>
      </c>
      <c r="E157" s="6" t="s">
        <v>755</v>
      </c>
      <c r="F157" s="6" t="s">
        <v>23</v>
      </c>
      <c r="G157" s="7">
        <v>57</v>
      </c>
      <c r="H157" s="7">
        <v>7</v>
      </c>
      <c r="I157" s="8">
        <v>0</v>
      </c>
      <c r="J157" s="7">
        <v>1</v>
      </c>
      <c r="K157" s="7">
        <v>1</v>
      </c>
      <c r="L157" s="7">
        <v>0</v>
      </c>
      <c r="M157" s="9">
        <v>17941.16</v>
      </c>
      <c r="N157" s="7">
        <v>1</v>
      </c>
    </row>
    <row r="158" spans="1:14" ht="16" x14ac:dyDescent="0.2">
      <c r="A158" s="6">
        <v>157</v>
      </c>
      <c r="B158" s="7">
        <v>15655007</v>
      </c>
      <c r="C158" s="6" t="s">
        <v>148</v>
      </c>
      <c r="D158" s="7">
        <v>758</v>
      </c>
      <c r="E158" s="6" t="s">
        <v>754</v>
      </c>
      <c r="F158" s="6" t="s">
        <v>16</v>
      </c>
      <c r="G158" s="7">
        <v>33</v>
      </c>
      <c r="H158" s="7">
        <v>7</v>
      </c>
      <c r="I158" s="8">
        <v>0</v>
      </c>
      <c r="J158" s="7">
        <v>2</v>
      </c>
      <c r="K158" s="7">
        <v>0</v>
      </c>
      <c r="L158" s="7">
        <v>0</v>
      </c>
      <c r="M158" s="9">
        <v>82996.47</v>
      </c>
      <c r="N158" s="7">
        <v>0</v>
      </c>
    </row>
    <row r="159" spans="1:14" ht="16" x14ac:dyDescent="0.2">
      <c r="A159" s="6">
        <v>158</v>
      </c>
      <c r="B159" s="7">
        <v>15623595</v>
      </c>
      <c r="C159" s="6" t="s">
        <v>168</v>
      </c>
      <c r="D159" s="7">
        <v>586</v>
      </c>
      <c r="E159" s="6" t="s">
        <v>755</v>
      </c>
      <c r="F159" s="6" t="s">
        <v>16</v>
      </c>
      <c r="G159" s="7">
        <v>28</v>
      </c>
      <c r="H159" s="7">
        <v>2</v>
      </c>
      <c r="I159" s="8">
        <v>0</v>
      </c>
      <c r="J159" s="7">
        <v>2</v>
      </c>
      <c r="K159" s="7">
        <v>1</v>
      </c>
      <c r="L159" s="7">
        <v>1</v>
      </c>
      <c r="M159" s="9">
        <v>92067.35</v>
      </c>
      <c r="N159" s="7">
        <v>0</v>
      </c>
    </row>
    <row r="160" spans="1:14" ht="16" x14ac:dyDescent="0.2">
      <c r="A160" s="6">
        <v>159</v>
      </c>
      <c r="B160" s="7">
        <v>15589975</v>
      </c>
      <c r="C160" s="6" t="s">
        <v>44</v>
      </c>
      <c r="D160" s="7">
        <v>646</v>
      </c>
      <c r="E160" s="6" t="s">
        <v>754</v>
      </c>
      <c r="F160" s="6" t="s">
        <v>16</v>
      </c>
      <c r="G160" s="7">
        <v>73</v>
      </c>
      <c r="H160" s="7">
        <v>6</v>
      </c>
      <c r="I160" s="8">
        <v>97259.25</v>
      </c>
      <c r="J160" s="7">
        <v>1</v>
      </c>
      <c r="K160" s="7">
        <v>0</v>
      </c>
      <c r="L160" s="7">
        <v>1</v>
      </c>
      <c r="M160" s="9">
        <v>104719.66</v>
      </c>
      <c r="N160" s="7">
        <v>0</v>
      </c>
    </row>
    <row r="161" spans="1:14" ht="16" x14ac:dyDescent="0.2">
      <c r="A161" s="6">
        <v>160</v>
      </c>
      <c r="B161" s="7">
        <v>15804017</v>
      </c>
      <c r="C161" s="6" t="s">
        <v>169</v>
      </c>
      <c r="D161" s="7">
        <v>631</v>
      </c>
      <c r="E161" s="6" t="s">
        <v>26</v>
      </c>
      <c r="F161" s="6" t="s">
        <v>16</v>
      </c>
      <c r="G161" s="7">
        <v>33</v>
      </c>
      <c r="H161" s="7">
        <v>4</v>
      </c>
      <c r="I161" s="8">
        <v>123246.7</v>
      </c>
      <c r="J161" s="7">
        <v>1</v>
      </c>
      <c r="K161" s="7">
        <v>0</v>
      </c>
      <c r="L161" s="7">
        <v>0</v>
      </c>
      <c r="M161" s="9">
        <v>112687.57</v>
      </c>
      <c r="N161" s="7">
        <v>0</v>
      </c>
    </row>
    <row r="162" spans="1:14" ht="16" x14ac:dyDescent="0.2">
      <c r="A162" s="6">
        <v>161</v>
      </c>
      <c r="B162" s="7">
        <v>15692132</v>
      </c>
      <c r="C162" s="6" t="s">
        <v>170</v>
      </c>
      <c r="D162" s="7">
        <v>717</v>
      </c>
      <c r="E162" s="6" t="s">
        <v>755</v>
      </c>
      <c r="F162" s="6" t="s">
        <v>16</v>
      </c>
      <c r="G162" s="7">
        <v>22</v>
      </c>
      <c r="H162" s="7">
        <v>6</v>
      </c>
      <c r="I162" s="8">
        <v>101060.25</v>
      </c>
      <c r="J162" s="7">
        <v>1</v>
      </c>
      <c r="K162" s="7">
        <v>0</v>
      </c>
      <c r="L162" s="7">
        <v>1</v>
      </c>
      <c r="M162" s="9">
        <v>84699.56</v>
      </c>
      <c r="N162" s="7">
        <v>0</v>
      </c>
    </row>
    <row r="163" spans="1:14" ht="16" x14ac:dyDescent="0.2">
      <c r="A163" s="6">
        <v>162</v>
      </c>
      <c r="B163" s="7">
        <v>15641122</v>
      </c>
      <c r="C163" s="6" t="s">
        <v>171</v>
      </c>
      <c r="D163" s="7">
        <v>684</v>
      </c>
      <c r="E163" s="6" t="s">
        <v>754</v>
      </c>
      <c r="F163" s="6" t="s">
        <v>23</v>
      </c>
      <c r="G163" s="7">
        <v>30</v>
      </c>
      <c r="H163" s="7">
        <v>2</v>
      </c>
      <c r="I163" s="8">
        <v>0</v>
      </c>
      <c r="J163" s="7">
        <v>2</v>
      </c>
      <c r="K163" s="7">
        <v>1</v>
      </c>
      <c r="L163" s="7">
        <v>0</v>
      </c>
      <c r="M163" s="9">
        <v>83473.820000000007</v>
      </c>
      <c r="N163" s="7">
        <v>0</v>
      </c>
    </row>
    <row r="164" spans="1:14" ht="16" x14ac:dyDescent="0.2">
      <c r="A164" s="6">
        <v>163</v>
      </c>
      <c r="B164" s="7">
        <v>15630910</v>
      </c>
      <c r="C164" s="6" t="s">
        <v>172</v>
      </c>
      <c r="D164" s="7">
        <v>800</v>
      </c>
      <c r="E164" s="6" t="s">
        <v>754</v>
      </c>
      <c r="F164" s="6" t="s">
        <v>16</v>
      </c>
      <c r="G164" s="7">
        <v>49</v>
      </c>
      <c r="H164" s="7">
        <v>7</v>
      </c>
      <c r="I164" s="8">
        <v>108007.36</v>
      </c>
      <c r="J164" s="7">
        <v>1</v>
      </c>
      <c r="K164" s="7">
        <v>0</v>
      </c>
      <c r="L164" s="7">
        <v>0</v>
      </c>
      <c r="M164" s="9">
        <v>47125.11</v>
      </c>
      <c r="N164" s="7">
        <v>0</v>
      </c>
    </row>
    <row r="165" spans="1:14" ht="16" x14ac:dyDescent="0.2">
      <c r="A165" s="6">
        <v>164</v>
      </c>
      <c r="B165" s="7">
        <v>15680772</v>
      </c>
      <c r="C165" s="6" t="s">
        <v>95</v>
      </c>
      <c r="D165" s="7">
        <v>721</v>
      </c>
      <c r="E165" s="6" t="s">
        <v>755</v>
      </c>
      <c r="F165" s="6" t="s">
        <v>16</v>
      </c>
      <c r="G165" s="7">
        <v>36</v>
      </c>
      <c r="H165" s="7">
        <v>2</v>
      </c>
      <c r="I165" s="8">
        <v>0</v>
      </c>
      <c r="J165" s="7">
        <v>2</v>
      </c>
      <c r="K165" s="7">
        <v>1</v>
      </c>
      <c r="L165" s="7">
        <v>1</v>
      </c>
      <c r="M165" s="9">
        <v>106977.8</v>
      </c>
      <c r="N165" s="7">
        <v>0</v>
      </c>
    </row>
    <row r="166" spans="1:14" ht="16" x14ac:dyDescent="0.2">
      <c r="A166" s="6">
        <v>165</v>
      </c>
      <c r="B166" s="7">
        <v>15658929</v>
      </c>
      <c r="C166" s="6" t="s">
        <v>173</v>
      </c>
      <c r="D166" s="7">
        <v>683</v>
      </c>
      <c r="E166" s="6" t="s">
        <v>755</v>
      </c>
      <c r="F166" s="6" t="s">
        <v>23</v>
      </c>
      <c r="G166" s="7">
        <v>29</v>
      </c>
      <c r="H166" s="7">
        <v>0</v>
      </c>
      <c r="I166" s="8">
        <v>133702.89000000001</v>
      </c>
      <c r="J166" s="7">
        <v>1</v>
      </c>
      <c r="K166" s="7">
        <v>1</v>
      </c>
      <c r="L166" s="7">
        <v>0</v>
      </c>
      <c r="M166" s="9">
        <v>55582.54</v>
      </c>
      <c r="N166" s="7">
        <v>1</v>
      </c>
    </row>
    <row r="167" spans="1:14" ht="16" x14ac:dyDescent="0.2">
      <c r="A167" s="6">
        <v>166</v>
      </c>
      <c r="B167" s="7">
        <v>15585388</v>
      </c>
      <c r="C167" s="6" t="s">
        <v>174</v>
      </c>
      <c r="D167" s="7">
        <v>660</v>
      </c>
      <c r="E167" s="6" t="s">
        <v>26</v>
      </c>
      <c r="F167" s="6" t="s">
        <v>23</v>
      </c>
      <c r="G167" s="7">
        <v>31</v>
      </c>
      <c r="H167" s="7">
        <v>9</v>
      </c>
      <c r="I167" s="8">
        <v>125189.75</v>
      </c>
      <c r="J167" s="7">
        <v>2</v>
      </c>
      <c r="K167" s="7">
        <v>1</v>
      </c>
      <c r="L167" s="7">
        <v>1</v>
      </c>
      <c r="M167" s="9">
        <v>139874.43</v>
      </c>
      <c r="N167" s="7">
        <v>0</v>
      </c>
    </row>
    <row r="168" spans="1:14" ht="16" x14ac:dyDescent="0.2">
      <c r="A168" s="6">
        <v>167</v>
      </c>
      <c r="B168" s="7">
        <v>15724623</v>
      </c>
      <c r="C168" s="6" t="s">
        <v>175</v>
      </c>
      <c r="D168" s="7">
        <v>704</v>
      </c>
      <c r="E168" s="6" t="s">
        <v>26</v>
      </c>
      <c r="F168" s="6" t="s">
        <v>16</v>
      </c>
      <c r="G168" s="7">
        <v>24</v>
      </c>
      <c r="H168" s="7">
        <v>7</v>
      </c>
      <c r="I168" s="8">
        <v>113034.22</v>
      </c>
      <c r="J168" s="7">
        <v>1</v>
      </c>
      <c r="K168" s="7">
        <v>1</v>
      </c>
      <c r="L168" s="7">
        <v>0</v>
      </c>
      <c r="M168" s="9">
        <v>162503.48000000001</v>
      </c>
      <c r="N168" s="7">
        <v>1</v>
      </c>
    </row>
    <row r="169" spans="1:14" ht="16" x14ac:dyDescent="0.2">
      <c r="A169" s="6">
        <v>168</v>
      </c>
      <c r="B169" s="7">
        <v>15588537</v>
      </c>
      <c r="C169" s="6" t="s">
        <v>176</v>
      </c>
      <c r="D169" s="7">
        <v>615</v>
      </c>
      <c r="E169" s="6" t="s">
        <v>755</v>
      </c>
      <c r="F169" s="6" t="s">
        <v>16</v>
      </c>
      <c r="G169" s="7">
        <v>41</v>
      </c>
      <c r="H169" s="7">
        <v>9</v>
      </c>
      <c r="I169" s="8">
        <v>109013.23</v>
      </c>
      <c r="J169" s="7">
        <v>1</v>
      </c>
      <c r="K169" s="7">
        <v>1</v>
      </c>
      <c r="L169" s="7">
        <v>0</v>
      </c>
      <c r="M169" s="9">
        <v>196499.96</v>
      </c>
      <c r="N169" s="7">
        <v>0</v>
      </c>
    </row>
    <row r="170" spans="1:14" ht="16" x14ac:dyDescent="0.2">
      <c r="A170" s="6">
        <v>169</v>
      </c>
      <c r="B170" s="7">
        <v>15574692</v>
      </c>
      <c r="C170" s="6" t="s">
        <v>177</v>
      </c>
      <c r="D170" s="7">
        <v>667</v>
      </c>
      <c r="E170" s="6" t="s">
        <v>755</v>
      </c>
      <c r="F170" s="6" t="s">
        <v>16</v>
      </c>
      <c r="G170" s="7">
        <v>39</v>
      </c>
      <c r="H170" s="7">
        <v>2</v>
      </c>
      <c r="I170" s="8">
        <v>0</v>
      </c>
      <c r="J170" s="7">
        <v>2</v>
      </c>
      <c r="K170" s="7">
        <v>1</v>
      </c>
      <c r="L170" s="7">
        <v>0</v>
      </c>
      <c r="M170" s="9">
        <v>40721.24</v>
      </c>
      <c r="N170" s="7">
        <v>1</v>
      </c>
    </row>
    <row r="171" spans="1:14" ht="16" x14ac:dyDescent="0.2">
      <c r="A171" s="6">
        <v>170</v>
      </c>
      <c r="B171" s="7">
        <v>15611325</v>
      </c>
      <c r="C171" s="6" t="s">
        <v>178</v>
      </c>
      <c r="D171" s="7">
        <v>682</v>
      </c>
      <c r="E171" s="6" t="s">
        <v>26</v>
      </c>
      <c r="F171" s="6" t="s">
        <v>23</v>
      </c>
      <c r="G171" s="7">
        <v>24</v>
      </c>
      <c r="H171" s="7">
        <v>9</v>
      </c>
      <c r="I171" s="8">
        <v>57929.81</v>
      </c>
      <c r="J171" s="7">
        <v>2</v>
      </c>
      <c r="K171" s="7">
        <v>0</v>
      </c>
      <c r="L171" s="7">
        <v>0</v>
      </c>
      <c r="M171" s="9">
        <v>53134.3</v>
      </c>
      <c r="N171" s="7">
        <v>0</v>
      </c>
    </row>
    <row r="172" spans="1:14" ht="16" x14ac:dyDescent="0.2">
      <c r="A172" s="6">
        <v>171</v>
      </c>
      <c r="B172" s="7">
        <v>15587562</v>
      </c>
      <c r="C172" s="6" t="s">
        <v>179</v>
      </c>
      <c r="D172" s="7">
        <v>484</v>
      </c>
      <c r="E172" s="6" t="s">
        <v>754</v>
      </c>
      <c r="F172" s="6" t="s">
        <v>16</v>
      </c>
      <c r="G172" s="7">
        <v>29</v>
      </c>
      <c r="H172" s="7">
        <v>4</v>
      </c>
      <c r="I172" s="8">
        <v>130114.39</v>
      </c>
      <c r="J172" s="7">
        <v>1</v>
      </c>
      <c r="K172" s="7">
        <v>1</v>
      </c>
      <c r="L172" s="7">
        <v>0</v>
      </c>
      <c r="M172" s="9">
        <v>164017.89000000001</v>
      </c>
      <c r="N172" s="7">
        <v>0</v>
      </c>
    </row>
    <row r="173" spans="1:14" ht="16" x14ac:dyDescent="0.2">
      <c r="A173" s="6">
        <v>172</v>
      </c>
      <c r="B173" s="7">
        <v>15613172</v>
      </c>
      <c r="C173" s="6" t="s">
        <v>180</v>
      </c>
      <c r="D173" s="7">
        <v>628</v>
      </c>
      <c r="E173" s="6" t="s">
        <v>26</v>
      </c>
      <c r="F173" s="6" t="s">
        <v>23</v>
      </c>
      <c r="G173" s="7">
        <v>27</v>
      </c>
      <c r="H173" s="7">
        <v>5</v>
      </c>
      <c r="I173" s="8">
        <v>95826.49</v>
      </c>
      <c r="J173" s="7">
        <v>2</v>
      </c>
      <c r="K173" s="7">
        <v>1</v>
      </c>
      <c r="L173" s="7">
        <v>0</v>
      </c>
      <c r="M173" s="9">
        <v>155996.96</v>
      </c>
      <c r="N173" s="7">
        <v>0</v>
      </c>
    </row>
    <row r="174" spans="1:14" ht="16" x14ac:dyDescent="0.2">
      <c r="A174" s="6">
        <v>173</v>
      </c>
      <c r="B174" s="7">
        <v>15651022</v>
      </c>
      <c r="C174" s="6" t="s">
        <v>181</v>
      </c>
      <c r="D174" s="7">
        <v>480</v>
      </c>
      <c r="E174" s="6" t="s">
        <v>26</v>
      </c>
      <c r="F174" s="6" t="s">
        <v>23</v>
      </c>
      <c r="G174" s="7">
        <v>44</v>
      </c>
      <c r="H174" s="7">
        <v>10</v>
      </c>
      <c r="I174" s="8">
        <v>129608.57</v>
      </c>
      <c r="J174" s="7">
        <v>1</v>
      </c>
      <c r="K174" s="7">
        <v>1</v>
      </c>
      <c r="L174" s="7">
        <v>0</v>
      </c>
      <c r="M174" s="9">
        <v>5472.7</v>
      </c>
      <c r="N174" s="7">
        <v>1</v>
      </c>
    </row>
    <row r="175" spans="1:14" ht="16" x14ac:dyDescent="0.2">
      <c r="A175" s="6">
        <v>174</v>
      </c>
      <c r="B175" s="7">
        <v>15586310</v>
      </c>
      <c r="C175" s="6" t="s">
        <v>182</v>
      </c>
      <c r="D175" s="7">
        <v>578</v>
      </c>
      <c r="E175" s="6" t="s">
        <v>754</v>
      </c>
      <c r="F175" s="6" t="s">
        <v>23</v>
      </c>
      <c r="G175" s="7">
        <v>30</v>
      </c>
      <c r="H175" s="7">
        <v>4</v>
      </c>
      <c r="I175" s="8">
        <v>169462.09</v>
      </c>
      <c r="J175" s="7">
        <v>1</v>
      </c>
      <c r="K175" s="7">
        <v>1</v>
      </c>
      <c r="L175" s="7">
        <v>0</v>
      </c>
      <c r="M175" s="9">
        <v>112187.11</v>
      </c>
      <c r="N175" s="7">
        <v>0</v>
      </c>
    </row>
    <row r="176" spans="1:14" ht="16" x14ac:dyDescent="0.2">
      <c r="A176" s="6">
        <v>175</v>
      </c>
      <c r="B176" s="7">
        <v>15625524</v>
      </c>
      <c r="C176" s="6" t="s">
        <v>183</v>
      </c>
      <c r="D176" s="7">
        <v>512</v>
      </c>
      <c r="E176" s="6" t="s">
        <v>754</v>
      </c>
      <c r="F176" s="6" t="s">
        <v>23</v>
      </c>
      <c r="G176" s="7">
        <v>40</v>
      </c>
      <c r="H176" s="7">
        <v>5</v>
      </c>
      <c r="I176" s="8">
        <v>0</v>
      </c>
      <c r="J176" s="7">
        <v>2</v>
      </c>
      <c r="K176" s="7">
        <v>1</v>
      </c>
      <c r="L176" s="7">
        <v>1</v>
      </c>
      <c r="M176" s="9">
        <v>146457.82999999999</v>
      </c>
      <c r="N176" s="7">
        <v>0</v>
      </c>
    </row>
    <row r="177" spans="1:14" ht="16" x14ac:dyDescent="0.2">
      <c r="A177" s="6">
        <v>176</v>
      </c>
      <c r="B177" s="7">
        <v>15755209</v>
      </c>
      <c r="C177" s="6" t="s">
        <v>117</v>
      </c>
      <c r="D177" s="7">
        <v>484</v>
      </c>
      <c r="E177" s="6" t="s">
        <v>755</v>
      </c>
      <c r="F177" s="6" t="s">
        <v>16</v>
      </c>
      <c r="G177" s="7">
        <v>35</v>
      </c>
      <c r="H177" s="7">
        <v>7</v>
      </c>
      <c r="I177" s="8">
        <v>133868.21</v>
      </c>
      <c r="J177" s="7">
        <v>1</v>
      </c>
      <c r="K177" s="7">
        <v>1</v>
      </c>
      <c r="L177" s="7">
        <v>1</v>
      </c>
      <c r="M177" s="9">
        <v>27286.1</v>
      </c>
      <c r="N177" s="7">
        <v>0</v>
      </c>
    </row>
    <row r="178" spans="1:14" ht="16" x14ac:dyDescent="0.2">
      <c r="A178" s="6">
        <v>177</v>
      </c>
      <c r="B178" s="7">
        <v>15645248</v>
      </c>
      <c r="C178" s="6" t="s">
        <v>184</v>
      </c>
      <c r="D178" s="7">
        <v>510</v>
      </c>
      <c r="E178" s="6" t="s">
        <v>754</v>
      </c>
      <c r="F178" s="6" t="s">
        <v>16</v>
      </c>
      <c r="G178" s="7">
        <v>30</v>
      </c>
      <c r="H178" s="7">
        <v>0</v>
      </c>
      <c r="I178" s="8">
        <v>0</v>
      </c>
      <c r="J178" s="7">
        <v>2</v>
      </c>
      <c r="K178" s="7">
        <v>1</v>
      </c>
      <c r="L178" s="7">
        <v>1</v>
      </c>
      <c r="M178" s="9">
        <v>130553.47</v>
      </c>
      <c r="N178" s="7">
        <v>0</v>
      </c>
    </row>
    <row r="179" spans="1:14" ht="16" x14ac:dyDescent="0.2">
      <c r="A179" s="6">
        <v>178</v>
      </c>
      <c r="B179" s="7">
        <v>15790355</v>
      </c>
      <c r="C179" s="6" t="s">
        <v>185</v>
      </c>
      <c r="D179" s="7">
        <v>606</v>
      </c>
      <c r="E179" s="6" t="s">
        <v>26</v>
      </c>
      <c r="F179" s="6" t="s">
        <v>23</v>
      </c>
      <c r="G179" s="7">
        <v>36</v>
      </c>
      <c r="H179" s="7">
        <v>5</v>
      </c>
      <c r="I179" s="8">
        <v>190479.48</v>
      </c>
      <c r="J179" s="7">
        <v>2</v>
      </c>
      <c r="K179" s="7">
        <v>0</v>
      </c>
      <c r="L179" s="7">
        <v>0</v>
      </c>
      <c r="M179" s="9">
        <v>179351.89</v>
      </c>
      <c r="N179" s="7">
        <v>0</v>
      </c>
    </row>
    <row r="180" spans="1:14" ht="16" x14ac:dyDescent="0.2">
      <c r="A180" s="6">
        <v>179</v>
      </c>
      <c r="B180" s="7">
        <v>15762615</v>
      </c>
      <c r="C180" s="6" t="s">
        <v>186</v>
      </c>
      <c r="D180" s="7">
        <v>597</v>
      </c>
      <c r="E180" s="6" t="s">
        <v>755</v>
      </c>
      <c r="F180" s="6" t="s">
        <v>16</v>
      </c>
      <c r="G180" s="7">
        <v>40</v>
      </c>
      <c r="H180" s="7">
        <v>8</v>
      </c>
      <c r="I180" s="8">
        <v>101993.12</v>
      </c>
      <c r="J180" s="7">
        <v>1</v>
      </c>
      <c r="K180" s="7">
        <v>0</v>
      </c>
      <c r="L180" s="7">
        <v>1</v>
      </c>
      <c r="M180" s="9">
        <v>94774.12</v>
      </c>
      <c r="N180" s="7">
        <v>0</v>
      </c>
    </row>
    <row r="181" spans="1:14" ht="16" x14ac:dyDescent="0.2">
      <c r="A181" s="6">
        <v>180</v>
      </c>
      <c r="B181" s="7">
        <v>15625426</v>
      </c>
      <c r="C181" s="6" t="s">
        <v>187</v>
      </c>
      <c r="D181" s="7">
        <v>754</v>
      </c>
      <c r="E181" s="6" t="s">
        <v>26</v>
      </c>
      <c r="F181" s="6" t="s">
        <v>16</v>
      </c>
      <c r="G181" s="7">
        <v>55</v>
      </c>
      <c r="H181" s="7">
        <v>3</v>
      </c>
      <c r="I181" s="8">
        <v>161608.81</v>
      </c>
      <c r="J181" s="7">
        <v>1</v>
      </c>
      <c r="K181" s="7">
        <v>1</v>
      </c>
      <c r="L181" s="7">
        <v>0</v>
      </c>
      <c r="M181" s="9">
        <v>8080.85</v>
      </c>
      <c r="N181" s="7">
        <v>1</v>
      </c>
    </row>
    <row r="182" spans="1:14" ht="16" x14ac:dyDescent="0.2">
      <c r="A182" s="6">
        <v>181</v>
      </c>
      <c r="B182" s="7">
        <v>15716334</v>
      </c>
      <c r="C182" s="6" t="s">
        <v>188</v>
      </c>
      <c r="D182" s="7">
        <v>850</v>
      </c>
      <c r="E182" s="6" t="s">
        <v>755</v>
      </c>
      <c r="F182" s="6" t="s">
        <v>16</v>
      </c>
      <c r="G182" s="7">
        <v>45</v>
      </c>
      <c r="H182" s="7">
        <v>2</v>
      </c>
      <c r="I182" s="8">
        <v>122311.21</v>
      </c>
      <c r="J182" s="7">
        <v>1</v>
      </c>
      <c r="K182" s="7">
        <v>1</v>
      </c>
      <c r="L182" s="7">
        <v>1</v>
      </c>
      <c r="M182" s="9">
        <v>19482.5</v>
      </c>
      <c r="N182" s="7">
        <v>0</v>
      </c>
    </row>
    <row r="183" spans="1:14" ht="16" x14ac:dyDescent="0.2">
      <c r="A183" s="6">
        <v>182</v>
      </c>
      <c r="B183" s="7">
        <v>15789669</v>
      </c>
      <c r="C183" s="6" t="s">
        <v>189</v>
      </c>
      <c r="D183" s="7">
        <v>510</v>
      </c>
      <c r="E183" s="6" t="s">
        <v>754</v>
      </c>
      <c r="F183" s="6" t="s">
        <v>23</v>
      </c>
      <c r="G183" s="7">
        <v>65</v>
      </c>
      <c r="H183" s="7">
        <v>2</v>
      </c>
      <c r="I183" s="8">
        <v>0</v>
      </c>
      <c r="J183" s="7">
        <v>2</v>
      </c>
      <c r="K183" s="7">
        <v>1</v>
      </c>
      <c r="L183" s="7">
        <v>1</v>
      </c>
      <c r="M183" s="9">
        <v>48071.61</v>
      </c>
      <c r="N183" s="7">
        <v>0</v>
      </c>
    </row>
    <row r="184" spans="1:14" ht="16" x14ac:dyDescent="0.2">
      <c r="A184" s="6">
        <v>183</v>
      </c>
      <c r="B184" s="7">
        <v>15621075</v>
      </c>
      <c r="C184" s="6" t="s">
        <v>190</v>
      </c>
      <c r="D184" s="7">
        <v>778</v>
      </c>
      <c r="E184" s="6" t="s">
        <v>26</v>
      </c>
      <c r="F184" s="6" t="s">
        <v>16</v>
      </c>
      <c r="G184" s="7">
        <v>45</v>
      </c>
      <c r="H184" s="7">
        <v>1</v>
      </c>
      <c r="I184" s="8">
        <v>162150.42000000001</v>
      </c>
      <c r="J184" s="7">
        <v>2</v>
      </c>
      <c r="K184" s="7">
        <v>1</v>
      </c>
      <c r="L184" s="7">
        <v>0</v>
      </c>
      <c r="M184" s="9">
        <v>174531.27</v>
      </c>
      <c r="N184" s="7">
        <v>0</v>
      </c>
    </row>
    <row r="185" spans="1:14" ht="16" x14ac:dyDescent="0.2">
      <c r="A185" s="6">
        <v>184</v>
      </c>
      <c r="B185" s="7">
        <v>15810845</v>
      </c>
      <c r="C185" s="6" t="s">
        <v>125</v>
      </c>
      <c r="D185" s="7">
        <v>636</v>
      </c>
      <c r="E185" s="6" t="s">
        <v>754</v>
      </c>
      <c r="F185" s="6" t="s">
        <v>23</v>
      </c>
      <c r="G185" s="7">
        <v>42</v>
      </c>
      <c r="H185" s="7">
        <v>2</v>
      </c>
      <c r="I185" s="8">
        <v>0</v>
      </c>
      <c r="J185" s="7">
        <v>2</v>
      </c>
      <c r="K185" s="7">
        <v>1</v>
      </c>
      <c r="L185" s="7">
        <v>1</v>
      </c>
      <c r="M185" s="9">
        <v>55470.78</v>
      </c>
      <c r="N185" s="7">
        <v>0</v>
      </c>
    </row>
    <row r="186" spans="1:14" ht="16" x14ac:dyDescent="0.2">
      <c r="A186" s="6">
        <v>185</v>
      </c>
      <c r="B186" s="7">
        <v>15719377</v>
      </c>
      <c r="C186" s="6" t="s">
        <v>144</v>
      </c>
      <c r="D186" s="7">
        <v>804</v>
      </c>
      <c r="E186" s="6" t="s">
        <v>754</v>
      </c>
      <c r="F186" s="6" t="s">
        <v>16</v>
      </c>
      <c r="G186" s="7">
        <v>50</v>
      </c>
      <c r="H186" s="7">
        <v>4</v>
      </c>
      <c r="I186" s="8">
        <v>0</v>
      </c>
      <c r="J186" s="7">
        <v>1</v>
      </c>
      <c r="K186" s="7">
        <v>1</v>
      </c>
      <c r="L186" s="7">
        <v>1</v>
      </c>
      <c r="M186" s="9">
        <v>8546.8700000000008</v>
      </c>
      <c r="N186" s="7">
        <v>1</v>
      </c>
    </row>
    <row r="187" spans="1:14" ht="16" x14ac:dyDescent="0.2">
      <c r="A187" s="6">
        <v>186</v>
      </c>
      <c r="B187" s="7">
        <v>15654506</v>
      </c>
      <c r="C187" s="6" t="s">
        <v>191</v>
      </c>
      <c r="D187" s="7">
        <v>514</v>
      </c>
      <c r="E187" s="6" t="s">
        <v>754</v>
      </c>
      <c r="F187" s="6" t="s">
        <v>23</v>
      </c>
      <c r="G187" s="7">
        <v>32</v>
      </c>
      <c r="H187" s="7">
        <v>8</v>
      </c>
      <c r="I187" s="8">
        <v>0</v>
      </c>
      <c r="J187" s="7">
        <v>2</v>
      </c>
      <c r="K187" s="7">
        <v>1</v>
      </c>
      <c r="L187" s="7">
        <v>0</v>
      </c>
      <c r="M187" s="9">
        <v>95857.18</v>
      </c>
      <c r="N187" s="7">
        <v>0</v>
      </c>
    </row>
    <row r="188" spans="1:14" ht="16" x14ac:dyDescent="0.2">
      <c r="A188" s="6">
        <v>187</v>
      </c>
      <c r="B188" s="7">
        <v>15771977</v>
      </c>
      <c r="C188" s="6" t="s">
        <v>192</v>
      </c>
      <c r="D188" s="7">
        <v>730</v>
      </c>
      <c r="E188" s="6" t="s">
        <v>754</v>
      </c>
      <c r="F188" s="6" t="s">
        <v>16</v>
      </c>
      <c r="G188" s="7">
        <v>39</v>
      </c>
      <c r="H188" s="7">
        <v>1</v>
      </c>
      <c r="I188" s="8">
        <v>99010.67</v>
      </c>
      <c r="J188" s="7">
        <v>1</v>
      </c>
      <c r="K188" s="7">
        <v>1</v>
      </c>
      <c r="L188" s="7">
        <v>0</v>
      </c>
      <c r="M188" s="9">
        <v>194945.8</v>
      </c>
      <c r="N188" s="7">
        <v>0</v>
      </c>
    </row>
    <row r="189" spans="1:14" ht="16" x14ac:dyDescent="0.2">
      <c r="A189" s="6">
        <v>188</v>
      </c>
      <c r="B189" s="7">
        <v>15708710</v>
      </c>
      <c r="C189" s="6" t="s">
        <v>193</v>
      </c>
      <c r="D189" s="7">
        <v>525</v>
      </c>
      <c r="E189" s="6" t="s">
        <v>755</v>
      </c>
      <c r="F189" s="6" t="s">
        <v>16</v>
      </c>
      <c r="G189" s="7">
        <v>37</v>
      </c>
      <c r="H189" s="7">
        <v>0</v>
      </c>
      <c r="I189" s="8">
        <v>0</v>
      </c>
      <c r="J189" s="7">
        <v>1</v>
      </c>
      <c r="K189" s="7">
        <v>0</v>
      </c>
      <c r="L189" s="7">
        <v>1</v>
      </c>
      <c r="M189" s="9">
        <v>131521.72</v>
      </c>
      <c r="N189" s="7">
        <v>0</v>
      </c>
    </row>
    <row r="190" spans="1:14" ht="16" x14ac:dyDescent="0.2">
      <c r="A190" s="6">
        <v>189</v>
      </c>
      <c r="B190" s="7">
        <v>15726676</v>
      </c>
      <c r="C190" s="6" t="s">
        <v>194</v>
      </c>
      <c r="D190" s="7">
        <v>616</v>
      </c>
      <c r="E190" s="6" t="s">
        <v>755</v>
      </c>
      <c r="F190" s="6" t="s">
        <v>23</v>
      </c>
      <c r="G190" s="7">
        <v>30</v>
      </c>
      <c r="H190" s="7">
        <v>5</v>
      </c>
      <c r="I190" s="8">
        <v>0</v>
      </c>
      <c r="J190" s="7">
        <v>2</v>
      </c>
      <c r="K190" s="7">
        <v>0</v>
      </c>
      <c r="L190" s="7">
        <v>1</v>
      </c>
      <c r="M190" s="9">
        <v>196108.51</v>
      </c>
      <c r="N190" s="7">
        <v>0</v>
      </c>
    </row>
    <row r="191" spans="1:14" ht="16" x14ac:dyDescent="0.2">
      <c r="A191" s="6">
        <v>190</v>
      </c>
      <c r="B191" s="7">
        <v>15587421</v>
      </c>
      <c r="C191" s="6" t="s">
        <v>195</v>
      </c>
      <c r="D191" s="7">
        <v>687</v>
      </c>
      <c r="E191" s="6" t="s">
        <v>26</v>
      </c>
      <c r="F191" s="6" t="s">
        <v>16</v>
      </c>
      <c r="G191" s="7">
        <v>34</v>
      </c>
      <c r="H191" s="7">
        <v>7</v>
      </c>
      <c r="I191" s="8">
        <v>111388.18</v>
      </c>
      <c r="J191" s="7">
        <v>2</v>
      </c>
      <c r="K191" s="7">
        <v>1</v>
      </c>
      <c r="L191" s="7">
        <v>0</v>
      </c>
      <c r="M191" s="9">
        <v>148564.76</v>
      </c>
      <c r="N191" s="7">
        <v>0</v>
      </c>
    </row>
    <row r="192" spans="1:14" ht="16" x14ac:dyDescent="0.2">
      <c r="A192" s="6">
        <v>191</v>
      </c>
      <c r="B192" s="7">
        <v>15726931</v>
      </c>
      <c r="C192" s="6" t="s">
        <v>196</v>
      </c>
      <c r="D192" s="7">
        <v>715</v>
      </c>
      <c r="E192" s="6" t="s">
        <v>754</v>
      </c>
      <c r="F192" s="6" t="s">
        <v>16</v>
      </c>
      <c r="G192" s="7">
        <v>41</v>
      </c>
      <c r="H192" s="7">
        <v>8</v>
      </c>
      <c r="I192" s="8">
        <v>56214.85</v>
      </c>
      <c r="J192" s="7">
        <v>2</v>
      </c>
      <c r="K192" s="7">
        <v>0</v>
      </c>
      <c r="L192" s="7">
        <v>0</v>
      </c>
      <c r="M192" s="9">
        <v>92982.61</v>
      </c>
      <c r="N192" s="7">
        <v>1</v>
      </c>
    </row>
    <row r="193" spans="1:14" ht="16" x14ac:dyDescent="0.2">
      <c r="A193" s="6">
        <v>192</v>
      </c>
      <c r="B193" s="7">
        <v>15771086</v>
      </c>
      <c r="C193" s="6" t="s">
        <v>113</v>
      </c>
      <c r="D193" s="7">
        <v>512</v>
      </c>
      <c r="E193" s="6" t="s">
        <v>754</v>
      </c>
      <c r="F193" s="6" t="s">
        <v>16</v>
      </c>
      <c r="G193" s="7">
        <v>36</v>
      </c>
      <c r="H193" s="7">
        <v>3</v>
      </c>
      <c r="I193" s="8">
        <v>84327.77</v>
      </c>
      <c r="J193" s="7">
        <v>2</v>
      </c>
      <c r="K193" s="7">
        <v>1</v>
      </c>
      <c r="L193" s="7">
        <v>0</v>
      </c>
      <c r="M193" s="9">
        <v>17675.36</v>
      </c>
      <c r="N193" s="7">
        <v>0</v>
      </c>
    </row>
    <row r="194" spans="1:14" ht="16" x14ac:dyDescent="0.2">
      <c r="A194" s="6">
        <v>193</v>
      </c>
      <c r="B194" s="7">
        <v>15756850</v>
      </c>
      <c r="C194" s="6" t="s">
        <v>197</v>
      </c>
      <c r="D194" s="7">
        <v>479</v>
      </c>
      <c r="E194" s="6" t="s">
        <v>754</v>
      </c>
      <c r="F194" s="6" t="s">
        <v>23</v>
      </c>
      <c r="G194" s="7">
        <v>40</v>
      </c>
      <c r="H194" s="7">
        <v>1</v>
      </c>
      <c r="I194" s="8">
        <v>0</v>
      </c>
      <c r="J194" s="7">
        <v>2</v>
      </c>
      <c r="K194" s="7">
        <v>0</v>
      </c>
      <c r="L194" s="7">
        <v>0</v>
      </c>
      <c r="M194" s="9">
        <v>114996.43</v>
      </c>
      <c r="N194" s="7">
        <v>0</v>
      </c>
    </row>
    <row r="195" spans="1:14" ht="16" x14ac:dyDescent="0.2">
      <c r="A195" s="6">
        <v>194</v>
      </c>
      <c r="B195" s="7">
        <v>15702741</v>
      </c>
      <c r="C195" s="6" t="s">
        <v>198</v>
      </c>
      <c r="D195" s="7">
        <v>601</v>
      </c>
      <c r="E195" s="6" t="s">
        <v>754</v>
      </c>
      <c r="F195" s="6" t="s">
        <v>23</v>
      </c>
      <c r="G195" s="7">
        <v>32</v>
      </c>
      <c r="H195" s="7">
        <v>8</v>
      </c>
      <c r="I195" s="8">
        <v>93012.89</v>
      </c>
      <c r="J195" s="7">
        <v>1</v>
      </c>
      <c r="K195" s="7">
        <v>1</v>
      </c>
      <c r="L195" s="7">
        <v>0</v>
      </c>
      <c r="M195" s="9">
        <v>86957.42</v>
      </c>
      <c r="N195" s="7">
        <v>0</v>
      </c>
    </row>
    <row r="196" spans="1:14" ht="16" x14ac:dyDescent="0.2">
      <c r="A196" s="6">
        <v>195</v>
      </c>
      <c r="B196" s="7">
        <v>15679200</v>
      </c>
      <c r="C196" s="6" t="s">
        <v>199</v>
      </c>
      <c r="D196" s="7">
        <v>580</v>
      </c>
      <c r="E196" s="6" t="s">
        <v>755</v>
      </c>
      <c r="F196" s="6" t="s">
        <v>23</v>
      </c>
      <c r="G196" s="7">
        <v>29</v>
      </c>
      <c r="H196" s="7">
        <v>9</v>
      </c>
      <c r="I196" s="8">
        <v>61710.44</v>
      </c>
      <c r="J196" s="7">
        <v>2</v>
      </c>
      <c r="K196" s="7">
        <v>1</v>
      </c>
      <c r="L196" s="7">
        <v>0</v>
      </c>
      <c r="M196" s="9">
        <v>128077.8</v>
      </c>
      <c r="N196" s="7">
        <v>0</v>
      </c>
    </row>
    <row r="197" spans="1:14" ht="16" x14ac:dyDescent="0.2">
      <c r="A197" s="6">
        <v>196</v>
      </c>
      <c r="B197" s="7">
        <v>15594815</v>
      </c>
      <c r="C197" s="6" t="s">
        <v>200</v>
      </c>
      <c r="D197" s="7">
        <v>807</v>
      </c>
      <c r="E197" s="6" t="s">
        <v>754</v>
      </c>
      <c r="F197" s="6" t="s">
        <v>23</v>
      </c>
      <c r="G197" s="7">
        <v>35</v>
      </c>
      <c r="H197" s="7">
        <v>3</v>
      </c>
      <c r="I197" s="8">
        <v>174790.15</v>
      </c>
      <c r="J197" s="7">
        <v>1</v>
      </c>
      <c r="K197" s="7">
        <v>1</v>
      </c>
      <c r="L197" s="7">
        <v>1</v>
      </c>
      <c r="M197" s="9">
        <v>600.36</v>
      </c>
      <c r="N197" s="7">
        <v>0</v>
      </c>
    </row>
    <row r="198" spans="1:14" ht="16" x14ac:dyDescent="0.2">
      <c r="A198" s="6">
        <v>197</v>
      </c>
      <c r="B198" s="7">
        <v>15635905</v>
      </c>
      <c r="C198" s="6" t="s">
        <v>201</v>
      </c>
      <c r="D198" s="7">
        <v>616</v>
      </c>
      <c r="E198" s="6" t="s">
        <v>755</v>
      </c>
      <c r="F198" s="6" t="s">
        <v>16</v>
      </c>
      <c r="G198" s="7">
        <v>32</v>
      </c>
      <c r="H198" s="7">
        <v>6</v>
      </c>
      <c r="I198" s="8">
        <v>0</v>
      </c>
      <c r="J198" s="7">
        <v>2</v>
      </c>
      <c r="K198" s="7">
        <v>1</v>
      </c>
      <c r="L198" s="7">
        <v>1</v>
      </c>
      <c r="M198" s="9">
        <v>43001.46</v>
      </c>
      <c r="N198" s="7">
        <v>0</v>
      </c>
    </row>
    <row r="199" spans="1:14" ht="16" x14ac:dyDescent="0.2">
      <c r="A199" s="6">
        <v>198</v>
      </c>
      <c r="B199" s="7">
        <v>15777892</v>
      </c>
      <c r="C199" s="6" t="s">
        <v>202</v>
      </c>
      <c r="D199" s="7">
        <v>721</v>
      </c>
      <c r="E199" s="6" t="s">
        <v>26</v>
      </c>
      <c r="F199" s="6" t="s">
        <v>23</v>
      </c>
      <c r="G199" s="7">
        <v>37</v>
      </c>
      <c r="H199" s="7">
        <v>3</v>
      </c>
      <c r="I199" s="8">
        <v>107720.64</v>
      </c>
      <c r="J199" s="7">
        <v>1</v>
      </c>
      <c r="K199" s="7">
        <v>1</v>
      </c>
      <c r="L199" s="7">
        <v>1</v>
      </c>
      <c r="M199" s="9">
        <v>158591.12</v>
      </c>
      <c r="N199" s="7">
        <v>0</v>
      </c>
    </row>
    <row r="200" spans="1:14" ht="16" x14ac:dyDescent="0.2">
      <c r="A200" s="6">
        <v>199</v>
      </c>
      <c r="B200" s="7">
        <v>15656176</v>
      </c>
      <c r="C200" s="6" t="s">
        <v>203</v>
      </c>
      <c r="D200" s="7">
        <v>501</v>
      </c>
      <c r="E200" s="6" t="s">
        <v>754</v>
      </c>
      <c r="F200" s="6" t="s">
        <v>23</v>
      </c>
      <c r="G200" s="7">
        <v>57</v>
      </c>
      <c r="H200" s="7">
        <v>10</v>
      </c>
      <c r="I200" s="8">
        <v>0</v>
      </c>
      <c r="J200" s="7">
        <v>2</v>
      </c>
      <c r="K200" s="7">
        <v>1</v>
      </c>
      <c r="L200" s="7">
        <v>1</v>
      </c>
      <c r="M200" s="9">
        <v>47847.19</v>
      </c>
      <c r="N200" s="7">
        <v>0</v>
      </c>
    </row>
    <row r="201" spans="1:14" ht="16" x14ac:dyDescent="0.2">
      <c r="A201" s="6">
        <v>200</v>
      </c>
      <c r="B201" s="7">
        <v>15811127</v>
      </c>
      <c r="C201" s="6" t="s">
        <v>204</v>
      </c>
      <c r="D201" s="7">
        <v>521</v>
      </c>
      <c r="E201" s="6" t="s">
        <v>754</v>
      </c>
      <c r="F201" s="6" t="s">
        <v>23</v>
      </c>
      <c r="G201" s="7">
        <v>35</v>
      </c>
      <c r="H201" s="7">
        <v>6</v>
      </c>
      <c r="I201" s="8">
        <v>96423.84</v>
      </c>
      <c r="J201" s="7">
        <v>1</v>
      </c>
      <c r="K201" s="7">
        <v>1</v>
      </c>
      <c r="L201" s="7">
        <v>0</v>
      </c>
      <c r="M201" s="9">
        <v>10488.44</v>
      </c>
      <c r="N201" s="7">
        <v>0</v>
      </c>
    </row>
    <row r="202" spans="1:14" ht="16" x14ac:dyDescent="0.2">
      <c r="A202" s="6">
        <v>201</v>
      </c>
      <c r="B202" s="7">
        <v>15604482</v>
      </c>
      <c r="C202" s="6" t="s">
        <v>205</v>
      </c>
      <c r="D202" s="7">
        <v>850</v>
      </c>
      <c r="E202" s="6" t="s">
        <v>755</v>
      </c>
      <c r="F202" s="6" t="s">
        <v>23</v>
      </c>
      <c r="G202" s="7">
        <v>30</v>
      </c>
      <c r="H202" s="7">
        <v>2</v>
      </c>
      <c r="I202" s="8">
        <v>141040.01</v>
      </c>
      <c r="J202" s="7">
        <v>1</v>
      </c>
      <c r="K202" s="7">
        <v>1</v>
      </c>
      <c r="L202" s="7">
        <v>1</v>
      </c>
      <c r="M202" s="9">
        <v>5978.2</v>
      </c>
      <c r="N202" s="7">
        <v>0</v>
      </c>
    </row>
    <row r="203" spans="1:14" ht="16" x14ac:dyDescent="0.2">
      <c r="A203" s="6">
        <v>202</v>
      </c>
      <c r="B203" s="7">
        <v>15622911</v>
      </c>
      <c r="C203" s="6" t="s">
        <v>206</v>
      </c>
      <c r="D203" s="7">
        <v>759</v>
      </c>
      <c r="E203" s="6" t="s">
        <v>754</v>
      </c>
      <c r="F203" s="6" t="s">
        <v>23</v>
      </c>
      <c r="G203" s="7">
        <v>42</v>
      </c>
      <c r="H203" s="7">
        <v>4</v>
      </c>
      <c r="I203" s="8">
        <v>105420.18</v>
      </c>
      <c r="J203" s="7">
        <v>1</v>
      </c>
      <c r="K203" s="7">
        <v>0</v>
      </c>
      <c r="L203" s="7">
        <v>1</v>
      </c>
      <c r="M203" s="9">
        <v>121409.06</v>
      </c>
      <c r="N203" s="7">
        <v>0</v>
      </c>
    </row>
    <row r="204" spans="1:14" ht="16" x14ac:dyDescent="0.2">
      <c r="A204" s="6">
        <v>203</v>
      </c>
      <c r="B204" s="7">
        <v>15600974</v>
      </c>
      <c r="C204" s="6" t="s">
        <v>27</v>
      </c>
      <c r="D204" s="7">
        <v>516</v>
      </c>
      <c r="E204" s="6" t="s">
        <v>755</v>
      </c>
      <c r="F204" s="6" t="s">
        <v>23</v>
      </c>
      <c r="G204" s="7">
        <v>50</v>
      </c>
      <c r="H204" s="7">
        <v>5</v>
      </c>
      <c r="I204" s="8">
        <v>0</v>
      </c>
      <c r="J204" s="7">
        <v>1</v>
      </c>
      <c r="K204" s="7">
        <v>0</v>
      </c>
      <c r="L204" s="7">
        <v>1</v>
      </c>
      <c r="M204" s="9">
        <v>146145.93</v>
      </c>
      <c r="N204" s="7">
        <v>1</v>
      </c>
    </row>
    <row r="205" spans="1:14" ht="16" x14ac:dyDescent="0.2">
      <c r="A205" s="6">
        <v>204</v>
      </c>
      <c r="B205" s="7">
        <v>15727868</v>
      </c>
      <c r="C205" s="6" t="s">
        <v>207</v>
      </c>
      <c r="D205" s="7">
        <v>711</v>
      </c>
      <c r="E205" s="6" t="s">
        <v>754</v>
      </c>
      <c r="F205" s="6" t="s">
        <v>16</v>
      </c>
      <c r="G205" s="7">
        <v>38</v>
      </c>
      <c r="H205" s="7">
        <v>2</v>
      </c>
      <c r="I205" s="8">
        <v>129022.06</v>
      </c>
      <c r="J205" s="7">
        <v>2</v>
      </c>
      <c r="K205" s="7">
        <v>1</v>
      </c>
      <c r="L205" s="7">
        <v>1</v>
      </c>
      <c r="M205" s="9">
        <v>14374.86</v>
      </c>
      <c r="N205" s="7">
        <v>1</v>
      </c>
    </row>
    <row r="206" spans="1:14" ht="16" x14ac:dyDescent="0.2">
      <c r="A206" s="6">
        <v>205</v>
      </c>
      <c r="B206" s="7">
        <v>15627801</v>
      </c>
      <c r="C206" s="6" t="s">
        <v>208</v>
      </c>
      <c r="D206" s="7"/>
      <c r="E206" s="6" t="s">
        <v>755</v>
      </c>
      <c r="F206" s="6" t="s">
        <v>23</v>
      </c>
      <c r="G206" s="7">
        <v>33</v>
      </c>
      <c r="H206" s="7">
        <v>3</v>
      </c>
      <c r="I206" s="8">
        <v>176666.62</v>
      </c>
      <c r="J206" s="7">
        <v>1</v>
      </c>
      <c r="K206" s="7">
        <v>1</v>
      </c>
      <c r="L206" s="7">
        <v>0</v>
      </c>
      <c r="M206" s="9">
        <v>94670.77</v>
      </c>
      <c r="N206" s="7">
        <v>0</v>
      </c>
    </row>
    <row r="207" spans="1:14" ht="16" x14ac:dyDescent="0.2">
      <c r="A207" s="6">
        <v>206</v>
      </c>
      <c r="B207" s="7">
        <v>15773039</v>
      </c>
      <c r="C207" s="6" t="s">
        <v>209</v>
      </c>
      <c r="D207" s="7">
        <v>550</v>
      </c>
      <c r="E207" s="6" t="s">
        <v>754</v>
      </c>
      <c r="F207" s="6" t="s">
        <v>23</v>
      </c>
      <c r="G207" s="7">
        <v>37</v>
      </c>
      <c r="H207" s="7">
        <v>3</v>
      </c>
      <c r="I207" s="8">
        <v>0</v>
      </c>
      <c r="J207" s="7">
        <v>1</v>
      </c>
      <c r="K207" s="7">
        <v>1</v>
      </c>
      <c r="L207" s="7">
        <v>1</v>
      </c>
      <c r="M207" s="9">
        <v>179670.31</v>
      </c>
      <c r="N207" s="7">
        <v>0</v>
      </c>
    </row>
    <row r="208" spans="1:14" ht="16" x14ac:dyDescent="0.2">
      <c r="A208" s="6">
        <v>207</v>
      </c>
      <c r="B208" s="7">
        <v>15755262</v>
      </c>
      <c r="C208" s="6" t="s">
        <v>39</v>
      </c>
      <c r="D208" s="7">
        <v>608</v>
      </c>
      <c r="E208" s="6" t="s">
        <v>755</v>
      </c>
      <c r="F208" s="6" t="s">
        <v>16</v>
      </c>
      <c r="G208" s="7">
        <v>41</v>
      </c>
      <c r="H208" s="7">
        <v>3</v>
      </c>
      <c r="I208" s="8">
        <v>89763.839999999997</v>
      </c>
      <c r="J208" s="7">
        <v>1</v>
      </c>
      <c r="K208" s="7">
        <v>0</v>
      </c>
      <c r="L208" s="7">
        <v>0</v>
      </c>
      <c r="M208" s="9">
        <v>199304.74</v>
      </c>
      <c r="N208" s="7">
        <v>1</v>
      </c>
    </row>
    <row r="209" spans="1:14" ht="16" x14ac:dyDescent="0.2">
      <c r="A209" s="6">
        <v>208</v>
      </c>
      <c r="B209" s="7">
        <v>15679531</v>
      </c>
      <c r="C209" s="6" t="s">
        <v>210</v>
      </c>
      <c r="D209" s="7">
        <v>618</v>
      </c>
      <c r="E209" s="6" t="s">
        <v>754</v>
      </c>
      <c r="F209" s="6" t="s">
        <v>23</v>
      </c>
      <c r="G209" s="7">
        <v>34</v>
      </c>
      <c r="H209" s="7">
        <v>5</v>
      </c>
      <c r="I209" s="8">
        <v>134954.53</v>
      </c>
      <c r="J209" s="7">
        <v>1</v>
      </c>
      <c r="K209" s="7">
        <v>1</v>
      </c>
      <c r="L209" s="7">
        <v>1</v>
      </c>
      <c r="M209" s="9">
        <v>151954.39000000001</v>
      </c>
      <c r="N209" s="7">
        <v>0</v>
      </c>
    </row>
    <row r="210" spans="1:14" ht="16" x14ac:dyDescent="0.2">
      <c r="A210" s="6">
        <v>209</v>
      </c>
      <c r="B210" s="7">
        <v>15684181</v>
      </c>
      <c r="C210" s="6" t="s">
        <v>211</v>
      </c>
      <c r="D210" s="7">
        <v>643</v>
      </c>
      <c r="E210" s="6" t="s">
        <v>754</v>
      </c>
      <c r="F210" s="6" t="s">
        <v>23</v>
      </c>
      <c r="G210" s="7">
        <v>45</v>
      </c>
      <c r="H210" s="7">
        <v>5</v>
      </c>
      <c r="I210" s="8">
        <v>0</v>
      </c>
      <c r="J210" s="7">
        <v>1</v>
      </c>
      <c r="K210" s="7">
        <v>1</v>
      </c>
      <c r="L210" s="7">
        <v>0</v>
      </c>
      <c r="M210" s="9">
        <v>142513.5</v>
      </c>
      <c r="N210" s="7">
        <v>1</v>
      </c>
    </row>
    <row r="211" spans="1:14" ht="16" x14ac:dyDescent="0.2">
      <c r="A211" s="6">
        <v>210</v>
      </c>
      <c r="B211" s="7">
        <v>15612087</v>
      </c>
      <c r="C211" s="6" t="s">
        <v>212</v>
      </c>
      <c r="D211" s="7">
        <v>671</v>
      </c>
      <c r="E211" s="6" t="s">
        <v>754</v>
      </c>
      <c r="F211" s="6" t="s">
        <v>23</v>
      </c>
      <c r="G211" s="7">
        <v>45</v>
      </c>
      <c r="H211" s="7">
        <v>2</v>
      </c>
      <c r="I211" s="8">
        <v>106376.85</v>
      </c>
      <c r="J211" s="7">
        <v>1</v>
      </c>
      <c r="K211" s="7">
        <v>0</v>
      </c>
      <c r="L211" s="7">
        <v>1</v>
      </c>
      <c r="M211" s="9">
        <v>158264.62</v>
      </c>
      <c r="N211" s="7">
        <v>0</v>
      </c>
    </row>
    <row r="212" spans="1:14" ht="16" x14ac:dyDescent="0.2">
      <c r="A212" s="6">
        <v>211</v>
      </c>
      <c r="B212" s="7">
        <v>15752047</v>
      </c>
      <c r="C212" s="6"/>
      <c r="D212" s="7">
        <v>689</v>
      </c>
      <c r="E212" s="6" t="s">
        <v>758</v>
      </c>
      <c r="F212" s="6" t="s">
        <v>23</v>
      </c>
      <c r="G212" s="7">
        <v>33</v>
      </c>
      <c r="H212" s="7">
        <v>2</v>
      </c>
      <c r="I212" s="8">
        <v>161814.64000000001</v>
      </c>
      <c r="J212" s="7">
        <v>2</v>
      </c>
      <c r="K212" s="7">
        <v>1</v>
      </c>
      <c r="L212" s="7">
        <v>0</v>
      </c>
      <c r="M212" s="9">
        <v>169381.9</v>
      </c>
      <c r="N212" s="7">
        <v>0</v>
      </c>
    </row>
    <row r="213" spans="1:14" ht="16" x14ac:dyDescent="0.2">
      <c r="A213" s="6">
        <v>212</v>
      </c>
      <c r="B213" s="7">
        <v>15624592</v>
      </c>
      <c r="C213" s="6" t="s">
        <v>213</v>
      </c>
      <c r="D213" s="7">
        <v>603</v>
      </c>
      <c r="E213" s="6" t="s">
        <v>754</v>
      </c>
      <c r="F213" s="6" t="s">
        <v>23</v>
      </c>
      <c r="G213" s="7">
        <v>31</v>
      </c>
      <c r="H213" s="7">
        <v>8</v>
      </c>
      <c r="I213" s="8">
        <v>0</v>
      </c>
      <c r="J213" s="7">
        <v>2</v>
      </c>
      <c r="K213" s="7">
        <v>1</v>
      </c>
      <c r="L213" s="7">
        <v>1</v>
      </c>
      <c r="M213" s="9">
        <v>169915.02</v>
      </c>
      <c r="N213" s="7">
        <v>0</v>
      </c>
    </row>
    <row r="214" spans="1:14" ht="16" x14ac:dyDescent="0.2">
      <c r="A214" s="6">
        <v>213</v>
      </c>
      <c r="B214" s="7">
        <v>15573152</v>
      </c>
      <c r="C214" s="6" t="s">
        <v>214</v>
      </c>
      <c r="D214" s="7">
        <v>620</v>
      </c>
      <c r="E214" s="6" t="s">
        <v>754</v>
      </c>
      <c r="F214" s="6" t="s">
        <v>16</v>
      </c>
      <c r="G214" s="7">
        <v>41</v>
      </c>
      <c r="H214" s="7">
        <v>9</v>
      </c>
      <c r="I214" s="8">
        <v>0</v>
      </c>
      <c r="J214" s="7">
        <v>2</v>
      </c>
      <c r="K214" s="7">
        <v>0</v>
      </c>
      <c r="L214" s="7">
        <v>0</v>
      </c>
      <c r="M214" s="9">
        <v>88852.47</v>
      </c>
      <c r="N214" s="7">
        <v>0</v>
      </c>
    </row>
    <row r="215" spans="1:14" ht="16" x14ac:dyDescent="0.2">
      <c r="A215" s="6">
        <v>214</v>
      </c>
      <c r="B215" s="7">
        <v>15594917</v>
      </c>
      <c r="C215" s="6" t="s">
        <v>215</v>
      </c>
      <c r="D215" s="7">
        <v>676</v>
      </c>
      <c r="E215" s="6" t="s">
        <v>754</v>
      </c>
      <c r="F215" s="6" t="s">
        <v>16</v>
      </c>
      <c r="G215" s="7">
        <v>34</v>
      </c>
      <c r="H215" s="7">
        <v>1</v>
      </c>
      <c r="I215" s="8">
        <v>63095.01</v>
      </c>
      <c r="J215" s="7">
        <v>1</v>
      </c>
      <c r="K215" s="7">
        <v>1</v>
      </c>
      <c r="L215" s="7">
        <v>1</v>
      </c>
      <c r="M215" s="9">
        <v>40645.81</v>
      </c>
      <c r="N215" s="7">
        <v>0</v>
      </c>
    </row>
    <row r="216" spans="1:14" ht="16" x14ac:dyDescent="0.2">
      <c r="A216" s="6">
        <v>215</v>
      </c>
      <c r="B216" s="7">
        <v>15785542</v>
      </c>
      <c r="C216" s="6" t="s">
        <v>216</v>
      </c>
      <c r="D216" s="7"/>
      <c r="E216" s="6" t="s">
        <v>758</v>
      </c>
      <c r="F216" s="6" t="s">
        <v>23</v>
      </c>
      <c r="G216" s="7">
        <v>26</v>
      </c>
      <c r="H216" s="7">
        <v>4</v>
      </c>
      <c r="I216" s="8">
        <v>118287.01</v>
      </c>
      <c r="J216" s="7">
        <v>2</v>
      </c>
      <c r="K216" s="7">
        <v>0</v>
      </c>
      <c r="L216" s="7">
        <v>0</v>
      </c>
      <c r="M216" s="9" t="s">
        <v>753</v>
      </c>
      <c r="N216" s="7">
        <v>0</v>
      </c>
    </row>
    <row r="217" spans="1:14" ht="16" x14ac:dyDescent="0.2">
      <c r="A217" s="6">
        <v>216</v>
      </c>
      <c r="B217" s="7">
        <v>15723488</v>
      </c>
      <c r="C217" s="6" t="s">
        <v>55</v>
      </c>
      <c r="D217" s="7">
        <v>668</v>
      </c>
      <c r="E217" s="6" t="s">
        <v>758</v>
      </c>
      <c r="F217" s="6" t="s">
        <v>23</v>
      </c>
      <c r="G217" s="7">
        <v>47</v>
      </c>
      <c r="H217" s="7">
        <v>7</v>
      </c>
      <c r="I217" s="8">
        <v>106854.21</v>
      </c>
      <c r="J217" s="7">
        <v>1</v>
      </c>
      <c r="K217" s="7">
        <v>0</v>
      </c>
      <c r="L217" s="7">
        <v>1</v>
      </c>
      <c r="M217" s="9">
        <v>157959.01999999999</v>
      </c>
      <c r="N217" s="7">
        <v>1</v>
      </c>
    </row>
    <row r="218" spans="1:14" ht="16" x14ac:dyDescent="0.2">
      <c r="A218" s="6">
        <v>217</v>
      </c>
      <c r="B218" s="7">
        <v>15680920</v>
      </c>
      <c r="C218" s="6" t="s">
        <v>217</v>
      </c>
      <c r="D218" s="7">
        <v>695</v>
      </c>
      <c r="E218" s="6" t="s">
        <v>754</v>
      </c>
      <c r="F218" s="6" t="s">
        <v>23</v>
      </c>
      <c r="G218" s="7">
        <v>46</v>
      </c>
      <c r="H218" s="7">
        <v>7</v>
      </c>
      <c r="I218" s="8">
        <v>49512.55</v>
      </c>
      <c r="J218" s="7">
        <v>1</v>
      </c>
      <c r="K218" s="7">
        <v>1</v>
      </c>
      <c r="L218" s="7">
        <v>0</v>
      </c>
      <c r="M218" s="9">
        <v>133007.34</v>
      </c>
      <c r="N218" s="7">
        <v>0</v>
      </c>
    </row>
    <row r="219" spans="1:14" ht="16" x14ac:dyDescent="0.2">
      <c r="A219" s="6">
        <v>218</v>
      </c>
      <c r="B219" s="7">
        <v>15786308</v>
      </c>
      <c r="C219" s="6" t="s">
        <v>218</v>
      </c>
      <c r="D219" s="7">
        <v>730</v>
      </c>
      <c r="E219" s="6" t="s">
        <v>755</v>
      </c>
      <c r="F219" s="6" t="s">
        <v>16</v>
      </c>
      <c r="G219" s="7">
        <v>33</v>
      </c>
      <c r="H219" s="7">
        <v>9</v>
      </c>
      <c r="I219" s="8">
        <v>0</v>
      </c>
      <c r="J219" s="7">
        <v>2</v>
      </c>
      <c r="K219" s="7">
        <v>0</v>
      </c>
      <c r="L219" s="7">
        <v>0</v>
      </c>
      <c r="M219" s="9">
        <v>176576.62</v>
      </c>
      <c r="N219" s="7">
        <v>0</v>
      </c>
    </row>
    <row r="220" spans="1:14" ht="16" x14ac:dyDescent="0.2">
      <c r="A220" s="6">
        <v>219</v>
      </c>
      <c r="B220" s="7">
        <v>15659366</v>
      </c>
      <c r="C220" s="6" t="s">
        <v>219</v>
      </c>
      <c r="D220" s="7">
        <v>807</v>
      </c>
      <c r="E220" s="6" t="s">
        <v>754</v>
      </c>
      <c r="F220" s="6" t="s">
        <v>23</v>
      </c>
      <c r="G220" s="7">
        <v>43</v>
      </c>
      <c r="H220" s="7">
        <v>1</v>
      </c>
      <c r="I220" s="8">
        <v>105799.32</v>
      </c>
      <c r="J220" s="7">
        <v>2</v>
      </c>
      <c r="K220" s="7">
        <v>1</v>
      </c>
      <c r="L220" s="7">
        <v>0</v>
      </c>
      <c r="M220" s="9">
        <v>34888.04</v>
      </c>
      <c r="N220" s="7">
        <v>1</v>
      </c>
    </row>
    <row r="221" spans="1:14" ht="16" x14ac:dyDescent="0.2">
      <c r="A221" s="6">
        <v>220</v>
      </c>
      <c r="B221" s="7">
        <v>15774854</v>
      </c>
      <c r="C221" s="6" t="s">
        <v>139</v>
      </c>
      <c r="D221" s="7">
        <v>592</v>
      </c>
      <c r="E221" s="6" t="s">
        <v>754</v>
      </c>
      <c r="F221" s="6" t="s">
        <v>23</v>
      </c>
      <c r="G221" s="7">
        <v>54</v>
      </c>
      <c r="H221" s="7">
        <v>8</v>
      </c>
      <c r="I221" s="8">
        <v>0</v>
      </c>
      <c r="J221" s="7">
        <v>1</v>
      </c>
      <c r="K221" s="7">
        <v>1</v>
      </c>
      <c r="L221" s="7">
        <v>1</v>
      </c>
      <c r="M221" s="9">
        <v>28737.71</v>
      </c>
      <c r="N221" s="7">
        <v>1</v>
      </c>
    </row>
    <row r="222" spans="1:14" ht="16" x14ac:dyDescent="0.2">
      <c r="A222" s="6">
        <v>221</v>
      </c>
      <c r="B222" s="7">
        <v>15725311</v>
      </c>
      <c r="C222" s="6" t="s">
        <v>220</v>
      </c>
      <c r="D222" s="7">
        <v>726</v>
      </c>
      <c r="E222" s="6" t="s">
        <v>754</v>
      </c>
      <c r="F222" s="6" t="s">
        <v>16</v>
      </c>
      <c r="G222" s="7">
        <v>31</v>
      </c>
      <c r="H222" s="7">
        <v>9</v>
      </c>
      <c r="I222" s="8">
        <v>114722.05</v>
      </c>
      <c r="J222" s="7">
        <v>2</v>
      </c>
      <c r="K222" s="7">
        <v>1</v>
      </c>
      <c r="L222" s="7">
        <v>1</v>
      </c>
      <c r="M222" s="9">
        <v>98178.57</v>
      </c>
      <c r="N222" s="7">
        <v>0</v>
      </c>
    </row>
    <row r="223" spans="1:14" ht="16" x14ac:dyDescent="0.2">
      <c r="A223" s="6">
        <v>222</v>
      </c>
      <c r="B223" s="7">
        <v>15787155</v>
      </c>
      <c r="C223" s="6" t="s">
        <v>221</v>
      </c>
      <c r="D223" s="7">
        <v>514</v>
      </c>
      <c r="E223" s="6" t="s">
        <v>755</v>
      </c>
      <c r="F223" s="6" t="s">
        <v>23</v>
      </c>
      <c r="G223" s="7">
        <v>30</v>
      </c>
      <c r="H223" s="7">
        <v>7</v>
      </c>
      <c r="I223" s="8">
        <v>0</v>
      </c>
      <c r="J223" s="7">
        <v>1</v>
      </c>
      <c r="K223" s="7">
        <v>0</v>
      </c>
      <c r="L223" s="7">
        <v>1</v>
      </c>
      <c r="M223" s="9">
        <v>125010.24000000001</v>
      </c>
      <c r="N223" s="7">
        <v>0</v>
      </c>
    </row>
    <row r="224" spans="1:14" ht="16" x14ac:dyDescent="0.2">
      <c r="A224" s="6">
        <v>223</v>
      </c>
      <c r="B224" s="7">
        <v>15727829</v>
      </c>
      <c r="C224" s="6" t="s">
        <v>222</v>
      </c>
      <c r="D224" s="7">
        <v>567</v>
      </c>
      <c r="E224" s="6" t="s">
        <v>754</v>
      </c>
      <c r="F224" s="6" t="s">
        <v>23</v>
      </c>
      <c r="G224" s="7">
        <v>42</v>
      </c>
      <c r="H224" s="7">
        <v>2</v>
      </c>
      <c r="I224" s="8">
        <v>0</v>
      </c>
      <c r="J224" s="7">
        <v>2</v>
      </c>
      <c r="K224" s="7">
        <v>1</v>
      </c>
      <c r="L224" s="7">
        <v>1</v>
      </c>
      <c r="M224" s="9">
        <v>167984.61</v>
      </c>
      <c r="N224" s="7">
        <v>0</v>
      </c>
    </row>
    <row r="225" spans="1:14" ht="16" x14ac:dyDescent="0.2">
      <c r="A225" s="6">
        <v>224</v>
      </c>
      <c r="B225" s="7">
        <v>15733247</v>
      </c>
      <c r="C225" s="6" t="s">
        <v>223</v>
      </c>
      <c r="D225" s="7">
        <v>850</v>
      </c>
      <c r="E225" s="6" t="s">
        <v>754</v>
      </c>
      <c r="F225" s="6" t="s">
        <v>23</v>
      </c>
      <c r="G225" s="7">
        <v>33</v>
      </c>
      <c r="H225" s="7">
        <v>10</v>
      </c>
      <c r="I225" s="8">
        <v>0</v>
      </c>
      <c r="J225" s="7">
        <v>1</v>
      </c>
      <c r="K225" s="7">
        <v>1</v>
      </c>
      <c r="L225" s="7">
        <v>0</v>
      </c>
      <c r="M225" s="9">
        <v>4861.72</v>
      </c>
      <c r="N225" s="7">
        <v>1</v>
      </c>
    </row>
    <row r="226" spans="1:14" ht="16" x14ac:dyDescent="0.2">
      <c r="A226" s="6">
        <v>225</v>
      </c>
      <c r="B226" s="7">
        <v>15568748</v>
      </c>
      <c r="C226" s="6" t="s">
        <v>224</v>
      </c>
      <c r="D226" s="7">
        <v>671</v>
      </c>
      <c r="E226" s="6" t="s">
        <v>758</v>
      </c>
      <c r="F226" s="6" t="s">
        <v>23</v>
      </c>
      <c r="G226" s="7">
        <v>45</v>
      </c>
      <c r="H226" s="7">
        <v>6</v>
      </c>
      <c r="I226" s="8">
        <v>99564.22</v>
      </c>
      <c r="J226" s="7">
        <v>1</v>
      </c>
      <c r="K226" s="7">
        <v>1</v>
      </c>
      <c r="L226" s="7">
        <v>1</v>
      </c>
      <c r="M226" s="9">
        <v>108872.45</v>
      </c>
      <c r="N226" s="7">
        <v>1</v>
      </c>
    </row>
    <row r="227" spans="1:14" ht="16" x14ac:dyDescent="0.2">
      <c r="A227" s="6">
        <v>226</v>
      </c>
      <c r="B227" s="7">
        <v>15699029</v>
      </c>
      <c r="C227" s="6" t="s">
        <v>225</v>
      </c>
      <c r="D227" s="7">
        <v>670</v>
      </c>
      <c r="E227" s="6" t="s">
        <v>754</v>
      </c>
      <c r="F227" s="6" t="s">
        <v>23</v>
      </c>
      <c r="G227" s="7">
        <v>37</v>
      </c>
      <c r="H227" s="7">
        <v>4</v>
      </c>
      <c r="I227" s="8">
        <v>170557.91</v>
      </c>
      <c r="J227" s="7">
        <v>2</v>
      </c>
      <c r="K227" s="7">
        <v>1</v>
      </c>
      <c r="L227" s="7">
        <v>0</v>
      </c>
      <c r="M227" s="9">
        <v>198252.88</v>
      </c>
      <c r="N227" s="7">
        <v>0</v>
      </c>
    </row>
    <row r="228" spans="1:14" ht="16" x14ac:dyDescent="0.2">
      <c r="A228" s="6">
        <v>227</v>
      </c>
      <c r="B228" s="7">
        <v>15774393</v>
      </c>
      <c r="C228" s="6" t="s">
        <v>226</v>
      </c>
      <c r="D228" s="7">
        <v>694</v>
      </c>
      <c r="E228" s="6" t="s">
        <v>754</v>
      </c>
      <c r="F228" s="6" t="s">
        <v>16</v>
      </c>
      <c r="G228" s="7">
        <v>30</v>
      </c>
      <c r="H228" s="7">
        <v>9</v>
      </c>
      <c r="I228" s="8">
        <v>0</v>
      </c>
      <c r="J228" s="7">
        <v>2</v>
      </c>
      <c r="K228" s="7">
        <v>1</v>
      </c>
      <c r="L228" s="7">
        <v>1</v>
      </c>
      <c r="M228" s="9">
        <v>26960.31</v>
      </c>
      <c r="N228" s="7">
        <v>0</v>
      </c>
    </row>
    <row r="229" spans="1:14" ht="16" x14ac:dyDescent="0.2">
      <c r="A229" s="6">
        <v>228</v>
      </c>
      <c r="B229" s="7">
        <v>15676895</v>
      </c>
      <c r="C229" s="6" t="s">
        <v>227</v>
      </c>
      <c r="D229" s="7">
        <v>547</v>
      </c>
      <c r="E229" s="6" t="s">
        <v>758</v>
      </c>
      <c r="F229" s="6" t="s">
        <v>16</v>
      </c>
      <c r="G229" s="7">
        <v>39</v>
      </c>
      <c r="H229" s="7">
        <v>6</v>
      </c>
      <c r="I229" s="8">
        <v>74596.149999999994</v>
      </c>
      <c r="J229" s="7">
        <v>3</v>
      </c>
      <c r="K229" s="7">
        <v>1</v>
      </c>
      <c r="L229" s="7">
        <v>1</v>
      </c>
      <c r="M229" s="9">
        <v>85746.52</v>
      </c>
      <c r="N229" s="7">
        <v>1</v>
      </c>
    </row>
    <row r="230" spans="1:14" ht="16" x14ac:dyDescent="0.2">
      <c r="A230" s="6">
        <v>229</v>
      </c>
      <c r="B230" s="7">
        <v>15637753</v>
      </c>
      <c r="C230" s="6" t="s">
        <v>228</v>
      </c>
      <c r="D230" s="7">
        <v>751</v>
      </c>
      <c r="E230" s="6" t="s">
        <v>758</v>
      </c>
      <c r="F230" s="6" t="s">
        <v>23</v>
      </c>
      <c r="G230" s="7">
        <v>50</v>
      </c>
      <c r="H230" s="7">
        <v>2</v>
      </c>
      <c r="I230" s="8">
        <v>96888.39</v>
      </c>
      <c r="J230" s="7">
        <v>1</v>
      </c>
      <c r="K230" s="7">
        <v>1</v>
      </c>
      <c r="L230" s="7">
        <v>0</v>
      </c>
      <c r="M230" s="9">
        <v>77206.25</v>
      </c>
      <c r="N230" s="7">
        <v>1</v>
      </c>
    </row>
    <row r="231" spans="1:14" ht="16" x14ac:dyDescent="0.2">
      <c r="A231" s="6">
        <v>230</v>
      </c>
      <c r="B231" s="7">
        <v>15605461</v>
      </c>
      <c r="C231" s="6" t="s">
        <v>229</v>
      </c>
      <c r="D231" s="7">
        <v>594</v>
      </c>
      <c r="E231" s="6" t="s">
        <v>758</v>
      </c>
      <c r="F231" s="6" t="s">
        <v>16</v>
      </c>
      <c r="G231" s="7">
        <v>29</v>
      </c>
      <c r="H231" s="7">
        <v>3</v>
      </c>
      <c r="I231" s="8">
        <v>130830.22</v>
      </c>
      <c r="J231" s="7">
        <v>1</v>
      </c>
      <c r="K231" s="7">
        <v>1</v>
      </c>
      <c r="L231" s="7">
        <v>0</v>
      </c>
      <c r="M231" s="9">
        <v>61048.53</v>
      </c>
      <c r="N231" s="7">
        <v>0</v>
      </c>
    </row>
    <row r="232" spans="1:14" ht="16" x14ac:dyDescent="0.2">
      <c r="A232" s="6">
        <v>231</v>
      </c>
      <c r="B232" s="7">
        <v>15808473</v>
      </c>
      <c r="C232" s="6" t="s">
        <v>230</v>
      </c>
      <c r="D232" s="7">
        <v>673</v>
      </c>
      <c r="E232" s="6" t="s">
        <v>754</v>
      </c>
      <c r="F232" s="6" t="s">
        <v>23</v>
      </c>
      <c r="G232" s="7">
        <v>72</v>
      </c>
      <c r="H232" s="7">
        <v>1</v>
      </c>
      <c r="I232" s="8">
        <v>0</v>
      </c>
      <c r="J232" s="7">
        <v>2</v>
      </c>
      <c r="K232" s="7">
        <v>0</v>
      </c>
      <c r="L232" s="7">
        <v>1</v>
      </c>
      <c r="M232" s="9">
        <v>111981.19</v>
      </c>
      <c r="N232" s="7">
        <v>0</v>
      </c>
    </row>
    <row r="233" spans="1:14" ht="16" x14ac:dyDescent="0.2">
      <c r="A233" s="6">
        <v>232</v>
      </c>
      <c r="B233" s="7">
        <v>15627000</v>
      </c>
      <c r="C233" s="6" t="s">
        <v>231</v>
      </c>
      <c r="D233" s="7">
        <v>610</v>
      </c>
      <c r="E233" s="6" t="s">
        <v>754</v>
      </c>
      <c r="F233" s="6" t="s">
        <v>23</v>
      </c>
      <c r="G233" s="7">
        <v>40</v>
      </c>
      <c r="H233" s="7">
        <v>0</v>
      </c>
      <c r="I233" s="8">
        <v>0</v>
      </c>
      <c r="J233" s="7">
        <v>2</v>
      </c>
      <c r="K233" s="7">
        <v>1</v>
      </c>
      <c r="L233" s="7">
        <v>0</v>
      </c>
      <c r="M233" s="9">
        <v>62232.6</v>
      </c>
      <c r="N233" s="7">
        <v>0</v>
      </c>
    </row>
    <row r="234" spans="1:14" ht="16" x14ac:dyDescent="0.2">
      <c r="A234" s="6">
        <v>233</v>
      </c>
      <c r="B234" s="7">
        <v>15787174</v>
      </c>
      <c r="C234" s="6" t="s">
        <v>232</v>
      </c>
      <c r="D234" s="7">
        <v>512</v>
      </c>
      <c r="E234" s="6" t="s">
        <v>754</v>
      </c>
      <c r="F234" s="6" t="s">
        <v>16</v>
      </c>
      <c r="G234" s="7">
        <v>37</v>
      </c>
      <c r="H234" s="7">
        <v>1</v>
      </c>
      <c r="I234" s="8">
        <v>0</v>
      </c>
      <c r="J234" s="7">
        <v>2</v>
      </c>
      <c r="K234" s="7">
        <v>0</v>
      </c>
      <c r="L234" s="7">
        <v>1</v>
      </c>
      <c r="M234" s="9">
        <v>156105.03</v>
      </c>
      <c r="N234" s="7">
        <v>0</v>
      </c>
    </row>
    <row r="235" spans="1:14" ht="16" x14ac:dyDescent="0.2">
      <c r="A235" s="6">
        <v>234</v>
      </c>
      <c r="B235" s="7">
        <v>15723886</v>
      </c>
      <c r="C235" s="6" t="s">
        <v>233</v>
      </c>
      <c r="D235" s="7">
        <v>767</v>
      </c>
      <c r="E235" s="6" t="s">
        <v>758</v>
      </c>
      <c r="F235" s="6" t="s">
        <v>23</v>
      </c>
      <c r="G235" s="7">
        <v>20</v>
      </c>
      <c r="H235" s="7">
        <v>3</v>
      </c>
      <c r="I235" s="8">
        <v>119714.25</v>
      </c>
      <c r="J235" s="7">
        <v>2</v>
      </c>
      <c r="K235" s="7">
        <v>0</v>
      </c>
      <c r="L235" s="7">
        <v>1</v>
      </c>
      <c r="M235" s="9">
        <v>150135.38</v>
      </c>
      <c r="N235" s="7">
        <v>0</v>
      </c>
    </row>
    <row r="236" spans="1:14" ht="16" x14ac:dyDescent="0.2">
      <c r="A236" s="6">
        <v>235</v>
      </c>
      <c r="B236" s="7">
        <v>15704769</v>
      </c>
      <c r="C236" s="6" t="s">
        <v>234</v>
      </c>
      <c r="D236" s="7">
        <v>585</v>
      </c>
      <c r="E236" s="6" t="s">
        <v>754</v>
      </c>
      <c r="F236" s="6" t="s">
        <v>16</v>
      </c>
      <c r="G236" s="7">
        <v>67</v>
      </c>
      <c r="H236" s="7">
        <v>5</v>
      </c>
      <c r="I236" s="8">
        <v>113978.97</v>
      </c>
      <c r="J236" s="7">
        <v>2</v>
      </c>
      <c r="K236" s="7">
        <v>0</v>
      </c>
      <c r="L236" s="7">
        <v>1</v>
      </c>
      <c r="M236" s="9">
        <v>93146.11</v>
      </c>
      <c r="N236" s="7">
        <v>0</v>
      </c>
    </row>
    <row r="237" spans="1:14" ht="16" x14ac:dyDescent="0.2">
      <c r="A237" s="6">
        <v>236</v>
      </c>
      <c r="B237" s="7">
        <v>15772896</v>
      </c>
      <c r="C237" s="6" t="s">
        <v>235</v>
      </c>
      <c r="D237" s="7">
        <v>763</v>
      </c>
      <c r="E237" s="6" t="s">
        <v>758</v>
      </c>
      <c r="F237" s="6" t="s">
        <v>23</v>
      </c>
      <c r="G237" s="7">
        <v>42</v>
      </c>
      <c r="H237" s="7">
        <v>6</v>
      </c>
      <c r="I237" s="8">
        <v>100160.75</v>
      </c>
      <c r="J237" s="7">
        <v>1</v>
      </c>
      <c r="K237" s="7">
        <v>1</v>
      </c>
      <c r="L237" s="7">
        <v>0</v>
      </c>
      <c r="M237" s="9">
        <v>33462.94</v>
      </c>
      <c r="N237" s="7">
        <v>1</v>
      </c>
    </row>
    <row r="238" spans="1:14" ht="16" x14ac:dyDescent="0.2">
      <c r="A238" s="6">
        <v>237</v>
      </c>
      <c r="B238" s="7">
        <v>15711540</v>
      </c>
      <c r="C238" s="6" t="s">
        <v>236</v>
      </c>
      <c r="D238" s="7">
        <v>712</v>
      </c>
      <c r="E238" s="6" t="s">
        <v>754</v>
      </c>
      <c r="F238" s="6" t="s">
        <v>16</v>
      </c>
      <c r="G238" s="7">
        <v>29</v>
      </c>
      <c r="H238" s="7">
        <v>2</v>
      </c>
      <c r="I238" s="8">
        <v>0</v>
      </c>
      <c r="J238" s="7">
        <v>1</v>
      </c>
      <c r="K238" s="7">
        <v>1</v>
      </c>
      <c r="L238" s="7">
        <v>1</v>
      </c>
      <c r="M238" s="9">
        <v>144375</v>
      </c>
      <c r="N238" s="7">
        <v>0</v>
      </c>
    </row>
    <row r="239" spans="1:14" ht="16" x14ac:dyDescent="0.2">
      <c r="A239" s="6">
        <v>238</v>
      </c>
      <c r="B239" s="7">
        <v>15764866</v>
      </c>
      <c r="C239" s="6" t="s">
        <v>237</v>
      </c>
      <c r="D239" s="7">
        <v>539</v>
      </c>
      <c r="E239" s="6" t="s">
        <v>758</v>
      </c>
      <c r="F239" s="6" t="s">
        <v>16</v>
      </c>
      <c r="G239" s="7">
        <v>43</v>
      </c>
      <c r="H239" s="7">
        <v>3</v>
      </c>
      <c r="I239" s="8">
        <v>116220.5</v>
      </c>
      <c r="J239" s="7">
        <v>3</v>
      </c>
      <c r="K239" s="7">
        <v>1</v>
      </c>
      <c r="L239" s="7">
        <v>0</v>
      </c>
      <c r="M239" s="9">
        <v>55803.96</v>
      </c>
      <c r="N239" s="7">
        <v>1</v>
      </c>
    </row>
    <row r="240" spans="1:14" ht="16" x14ac:dyDescent="0.2">
      <c r="A240" s="6">
        <v>239</v>
      </c>
      <c r="B240" s="7">
        <v>15794056</v>
      </c>
      <c r="C240" s="6" t="s">
        <v>238</v>
      </c>
      <c r="D240" s="7">
        <v>668</v>
      </c>
      <c r="E240" s="6" t="s">
        <v>754</v>
      </c>
      <c r="F240" s="6" t="s">
        <v>16</v>
      </c>
      <c r="G240" s="7">
        <v>46</v>
      </c>
      <c r="H240" s="7">
        <v>2</v>
      </c>
      <c r="I240" s="8">
        <v>0</v>
      </c>
      <c r="J240" s="7">
        <v>3</v>
      </c>
      <c r="K240" s="7">
        <v>1</v>
      </c>
      <c r="L240" s="7">
        <v>0</v>
      </c>
      <c r="M240" s="9">
        <v>89048.46</v>
      </c>
      <c r="N240" s="7">
        <v>1</v>
      </c>
    </row>
    <row r="241" spans="1:14" ht="16" x14ac:dyDescent="0.2">
      <c r="A241" s="6">
        <v>240</v>
      </c>
      <c r="B241" s="7">
        <v>15795149</v>
      </c>
      <c r="C241" s="6" t="s">
        <v>239</v>
      </c>
      <c r="D241" s="7">
        <v>703</v>
      </c>
      <c r="E241" s="6" t="s">
        <v>754</v>
      </c>
      <c r="F241" s="6" t="s">
        <v>23</v>
      </c>
      <c r="G241" s="7">
        <v>28</v>
      </c>
      <c r="H241" s="7">
        <v>2</v>
      </c>
      <c r="I241" s="8">
        <v>81173.83</v>
      </c>
      <c r="J241" s="7">
        <v>2</v>
      </c>
      <c r="K241" s="7">
        <v>0</v>
      </c>
      <c r="L241" s="7">
        <v>1</v>
      </c>
      <c r="M241" s="9">
        <v>162812.16</v>
      </c>
      <c r="N241" s="7">
        <v>0</v>
      </c>
    </row>
    <row r="242" spans="1:14" ht="16" x14ac:dyDescent="0.2">
      <c r="A242" s="6">
        <v>241</v>
      </c>
      <c r="B242" s="7">
        <v>15812009</v>
      </c>
      <c r="C242" s="6" t="s">
        <v>240</v>
      </c>
      <c r="D242" s="7">
        <v>662</v>
      </c>
      <c r="E242" s="6" t="s">
        <v>755</v>
      </c>
      <c r="F242" s="6" t="s">
        <v>23</v>
      </c>
      <c r="G242" s="7">
        <v>38</v>
      </c>
      <c r="H242" s="7">
        <v>4</v>
      </c>
      <c r="I242" s="8">
        <v>0</v>
      </c>
      <c r="J242" s="7">
        <v>2</v>
      </c>
      <c r="K242" s="7">
        <v>1</v>
      </c>
      <c r="L242" s="7">
        <v>0</v>
      </c>
      <c r="M242" s="9">
        <v>136259.65</v>
      </c>
      <c r="N242" s="7">
        <v>0</v>
      </c>
    </row>
    <row r="243" spans="1:14" ht="16" x14ac:dyDescent="0.2">
      <c r="A243" s="6">
        <v>242</v>
      </c>
      <c r="B243" s="7">
        <v>15651001</v>
      </c>
      <c r="C243" s="6" t="s">
        <v>75</v>
      </c>
      <c r="D243" s="7">
        <v>725</v>
      </c>
      <c r="E243" s="6" t="s">
        <v>758</v>
      </c>
      <c r="F243" s="6" t="s">
        <v>16</v>
      </c>
      <c r="G243" s="7">
        <v>39</v>
      </c>
      <c r="H243" s="7">
        <v>5</v>
      </c>
      <c r="I243" s="8">
        <v>116803.8</v>
      </c>
      <c r="J243" s="7">
        <v>1</v>
      </c>
      <c r="K243" s="7">
        <v>1</v>
      </c>
      <c r="L243" s="7">
        <v>0</v>
      </c>
      <c r="M243" s="9">
        <v>124052.97</v>
      </c>
      <c r="N243" s="7">
        <v>0</v>
      </c>
    </row>
    <row r="244" spans="1:14" ht="16" x14ac:dyDescent="0.2">
      <c r="A244" s="6">
        <v>243</v>
      </c>
      <c r="B244" s="7">
        <v>15813844</v>
      </c>
      <c r="C244" s="6" t="s">
        <v>241</v>
      </c>
      <c r="D244" s="7">
        <v>703</v>
      </c>
      <c r="E244" s="6" t="s">
        <v>754</v>
      </c>
      <c r="F244" s="6" t="s">
        <v>23</v>
      </c>
      <c r="G244" s="7">
        <v>37</v>
      </c>
      <c r="H244" s="7">
        <v>8</v>
      </c>
      <c r="I244" s="8">
        <v>105961.68</v>
      </c>
      <c r="J244" s="7">
        <v>2</v>
      </c>
      <c r="K244" s="7">
        <v>0</v>
      </c>
      <c r="L244" s="7">
        <v>1</v>
      </c>
      <c r="M244" s="9">
        <v>74158.8</v>
      </c>
      <c r="N244" s="7">
        <v>0</v>
      </c>
    </row>
    <row r="245" spans="1:14" ht="16" x14ac:dyDescent="0.2">
      <c r="A245" s="6">
        <v>244</v>
      </c>
      <c r="B245" s="7">
        <v>15596175</v>
      </c>
      <c r="C245" s="6" t="s">
        <v>242</v>
      </c>
      <c r="D245" s="7">
        <v>659</v>
      </c>
      <c r="E245" s="6" t="s">
        <v>758</v>
      </c>
      <c r="F245" s="6" t="s">
        <v>23</v>
      </c>
      <c r="G245" s="7">
        <v>67</v>
      </c>
      <c r="H245" s="7">
        <v>6</v>
      </c>
      <c r="I245" s="8">
        <v>117411.6</v>
      </c>
      <c r="J245" s="7">
        <v>1</v>
      </c>
      <c r="K245" s="7">
        <v>1</v>
      </c>
      <c r="L245" s="7">
        <v>1</v>
      </c>
      <c r="M245" s="9">
        <v>45071.09</v>
      </c>
      <c r="N245" s="7">
        <v>1</v>
      </c>
    </row>
    <row r="246" spans="1:14" ht="16" x14ac:dyDescent="0.2">
      <c r="A246" s="6">
        <v>245</v>
      </c>
      <c r="B246" s="7">
        <v>15576269</v>
      </c>
      <c r="C246" s="6" t="s">
        <v>243</v>
      </c>
      <c r="D246" s="7">
        <v>523</v>
      </c>
      <c r="E246" s="6" t="s">
        <v>755</v>
      </c>
      <c r="F246" s="6" t="s">
        <v>23</v>
      </c>
      <c r="G246" s="7">
        <v>34</v>
      </c>
      <c r="H246" s="7">
        <v>7</v>
      </c>
      <c r="I246" s="8">
        <v>0</v>
      </c>
      <c r="J246" s="7">
        <v>2</v>
      </c>
      <c r="K246" s="7">
        <v>1</v>
      </c>
      <c r="L246" s="7">
        <v>0</v>
      </c>
      <c r="M246" s="9">
        <v>62030.06</v>
      </c>
      <c r="N246" s="7">
        <v>0</v>
      </c>
    </row>
    <row r="247" spans="1:14" ht="16" x14ac:dyDescent="0.2">
      <c r="A247" s="6">
        <v>246</v>
      </c>
      <c r="B247" s="7">
        <v>15797219</v>
      </c>
      <c r="C247" s="6" t="s">
        <v>244</v>
      </c>
      <c r="D247" s="7">
        <v>635</v>
      </c>
      <c r="E247" s="6" t="s">
        <v>754</v>
      </c>
      <c r="F247" s="6" t="s">
        <v>16</v>
      </c>
      <c r="G247" s="7">
        <v>40</v>
      </c>
      <c r="H247" s="7">
        <v>10</v>
      </c>
      <c r="I247" s="8">
        <v>123497.58</v>
      </c>
      <c r="J247" s="7">
        <v>1</v>
      </c>
      <c r="K247" s="7">
        <v>1</v>
      </c>
      <c r="L247" s="7">
        <v>0</v>
      </c>
      <c r="M247" s="9">
        <v>131953.23000000001</v>
      </c>
      <c r="N247" s="7">
        <v>1</v>
      </c>
    </row>
    <row r="248" spans="1:14" ht="16" x14ac:dyDescent="0.2">
      <c r="A248" s="6">
        <v>247</v>
      </c>
      <c r="B248" s="7">
        <v>15685500</v>
      </c>
      <c r="C248" s="6" t="s">
        <v>245</v>
      </c>
      <c r="D248" s="7">
        <v>772</v>
      </c>
      <c r="E248" s="6" t="s">
        <v>758</v>
      </c>
      <c r="F248" s="6" t="s">
        <v>23</v>
      </c>
      <c r="G248" s="7">
        <v>26</v>
      </c>
      <c r="H248" s="7">
        <v>7</v>
      </c>
      <c r="I248" s="8">
        <v>152400.51</v>
      </c>
      <c r="J248" s="7">
        <v>2</v>
      </c>
      <c r="K248" s="7">
        <v>1</v>
      </c>
      <c r="L248" s="7">
        <v>0</v>
      </c>
      <c r="M248" s="9">
        <v>79414</v>
      </c>
      <c r="N248" s="7">
        <v>0</v>
      </c>
    </row>
    <row r="249" spans="1:14" ht="16" x14ac:dyDescent="0.2">
      <c r="A249" s="6">
        <v>248</v>
      </c>
      <c r="B249" s="7">
        <v>15599792</v>
      </c>
      <c r="C249" s="6" t="s">
        <v>246</v>
      </c>
      <c r="D249" s="7">
        <v>545</v>
      </c>
      <c r="E249" s="6" t="s">
        <v>754</v>
      </c>
      <c r="F249" s="6" t="s">
        <v>16</v>
      </c>
      <c r="G249" s="7">
        <v>26</v>
      </c>
      <c r="H249" s="7">
        <v>1</v>
      </c>
      <c r="I249" s="8">
        <v>0</v>
      </c>
      <c r="J249" s="7">
        <v>2</v>
      </c>
      <c r="K249" s="7">
        <v>1</v>
      </c>
      <c r="L249" s="7">
        <v>1</v>
      </c>
      <c r="M249" s="9">
        <v>199638.56</v>
      </c>
      <c r="N249" s="7">
        <v>0</v>
      </c>
    </row>
    <row r="250" spans="1:14" ht="16" x14ac:dyDescent="0.2">
      <c r="A250" s="6">
        <v>249</v>
      </c>
      <c r="B250" s="7">
        <v>15657566</v>
      </c>
      <c r="C250" s="6" t="s">
        <v>247</v>
      </c>
      <c r="D250" s="7">
        <v>634</v>
      </c>
      <c r="E250" s="6" t="s">
        <v>26</v>
      </c>
      <c r="F250" s="6" t="s">
        <v>23</v>
      </c>
      <c r="G250" s="7">
        <v>24</v>
      </c>
      <c r="H250" s="7">
        <v>8</v>
      </c>
      <c r="I250" s="8">
        <v>103097.85</v>
      </c>
      <c r="J250" s="7">
        <v>1</v>
      </c>
      <c r="K250" s="7">
        <v>1</v>
      </c>
      <c r="L250" s="7">
        <v>1</v>
      </c>
      <c r="M250" s="9">
        <v>157577.29</v>
      </c>
      <c r="N250" s="7">
        <v>0</v>
      </c>
    </row>
    <row r="251" spans="1:14" ht="16" x14ac:dyDescent="0.2">
      <c r="A251" s="6">
        <v>250</v>
      </c>
      <c r="B251" s="7">
        <v>15772423</v>
      </c>
      <c r="C251" s="6" t="s">
        <v>248</v>
      </c>
      <c r="D251" s="7">
        <v>739</v>
      </c>
      <c r="E251" s="6" t="s">
        <v>26</v>
      </c>
      <c r="F251" s="6" t="s">
        <v>23</v>
      </c>
      <c r="G251" s="7">
        <v>54</v>
      </c>
      <c r="H251" s="7">
        <v>8</v>
      </c>
      <c r="I251" s="8">
        <v>126418.14</v>
      </c>
      <c r="J251" s="7">
        <v>1</v>
      </c>
      <c r="K251" s="7">
        <v>1</v>
      </c>
      <c r="L251" s="7">
        <v>0</v>
      </c>
      <c r="M251" s="9">
        <v>134420.75</v>
      </c>
      <c r="N251" s="7">
        <v>1</v>
      </c>
    </row>
    <row r="252" spans="1:14" ht="16" x14ac:dyDescent="0.2">
      <c r="A252" s="6">
        <v>251</v>
      </c>
      <c r="B252" s="7">
        <v>15628112</v>
      </c>
      <c r="C252" s="6" t="s">
        <v>249</v>
      </c>
      <c r="D252" s="7">
        <v>771</v>
      </c>
      <c r="E252" s="6" t="s">
        <v>26</v>
      </c>
      <c r="F252" s="6" t="s">
        <v>16</v>
      </c>
      <c r="G252" s="7">
        <v>36</v>
      </c>
      <c r="H252" s="7">
        <v>5</v>
      </c>
      <c r="I252" s="8">
        <v>77846.899999999994</v>
      </c>
      <c r="J252" s="7">
        <v>1</v>
      </c>
      <c r="K252" s="7">
        <v>0</v>
      </c>
      <c r="L252" s="7">
        <v>0</v>
      </c>
      <c r="M252" s="9">
        <v>99805.99</v>
      </c>
      <c r="N252" s="7">
        <v>0</v>
      </c>
    </row>
    <row r="253" spans="1:14" ht="16" x14ac:dyDescent="0.2">
      <c r="A253" s="6">
        <v>252</v>
      </c>
      <c r="B253" s="7">
        <v>15753754</v>
      </c>
      <c r="C253" s="6" t="s">
        <v>250</v>
      </c>
      <c r="D253" s="7">
        <v>587</v>
      </c>
      <c r="E253" s="6" t="s">
        <v>755</v>
      </c>
      <c r="F253" s="6" t="s">
        <v>16</v>
      </c>
      <c r="G253" s="7">
        <v>34</v>
      </c>
      <c r="H253" s="7">
        <v>1</v>
      </c>
      <c r="I253" s="8">
        <v>0</v>
      </c>
      <c r="J253" s="7">
        <v>2</v>
      </c>
      <c r="K253" s="7">
        <v>1</v>
      </c>
      <c r="L253" s="7">
        <v>1</v>
      </c>
      <c r="M253" s="9">
        <v>97932.68</v>
      </c>
      <c r="N253" s="7">
        <v>0</v>
      </c>
    </row>
    <row r="254" spans="1:14" ht="16" x14ac:dyDescent="0.2">
      <c r="A254" s="6">
        <v>253</v>
      </c>
      <c r="B254" s="7">
        <v>15793726</v>
      </c>
      <c r="C254" s="6" t="s">
        <v>251</v>
      </c>
      <c r="D254" s="7">
        <v>681</v>
      </c>
      <c r="E254" s="6" t="s">
        <v>754</v>
      </c>
      <c r="F254" s="6" t="s">
        <v>16</v>
      </c>
      <c r="G254" s="7">
        <v>79</v>
      </c>
      <c r="H254" s="7">
        <v>0</v>
      </c>
      <c r="I254" s="8">
        <v>0</v>
      </c>
      <c r="J254" s="7">
        <v>2</v>
      </c>
      <c r="K254" s="7">
        <v>0</v>
      </c>
      <c r="L254" s="7">
        <v>1</v>
      </c>
      <c r="M254" s="9">
        <v>170968.99</v>
      </c>
      <c r="N254" s="7">
        <v>0</v>
      </c>
    </row>
    <row r="255" spans="1:14" ht="16" x14ac:dyDescent="0.2">
      <c r="A255" s="6">
        <v>254</v>
      </c>
      <c r="B255" s="7">
        <v>15694717</v>
      </c>
      <c r="C255" s="6" t="s">
        <v>209</v>
      </c>
      <c r="D255" s="7">
        <v>544</v>
      </c>
      <c r="E255" s="6" t="s">
        <v>26</v>
      </c>
      <c r="F255" s="6" t="s">
        <v>23</v>
      </c>
      <c r="G255" s="7">
        <v>37</v>
      </c>
      <c r="H255" s="7">
        <v>2</v>
      </c>
      <c r="I255" s="8">
        <v>79731.91</v>
      </c>
      <c r="J255" s="7">
        <v>1</v>
      </c>
      <c r="K255" s="7">
        <v>1</v>
      </c>
      <c r="L255" s="7">
        <v>1</v>
      </c>
      <c r="M255" s="9">
        <v>57558.95</v>
      </c>
      <c r="N255" s="7">
        <v>0</v>
      </c>
    </row>
    <row r="256" spans="1:14" ht="16" x14ac:dyDescent="0.2">
      <c r="A256" s="6">
        <v>255</v>
      </c>
      <c r="B256" s="7">
        <v>15665834</v>
      </c>
      <c r="C256" s="6" t="s">
        <v>252</v>
      </c>
      <c r="D256" s="7">
        <v>696</v>
      </c>
      <c r="E256" s="6" t="s">
        <v>755</v>
      </c>
      <c r="F256" s="6" t="s">
        <v>23</v>
      </c>
      <c r="G256" s="7">
        <v>28</v>
      </c>
      <c r="H256" s="7">
        <v>8</v>
      </c>
      <c r="I256" s="8">
        <v>0</v>
      </c>
      <c r="J256" s="7">
        <v>1</v>
      </c>
      <c r="K256" s="7">
        <v>0</v>
      </c>
      <c r="L256" s="7">
        <v>0</v>
      </c>
      <c r="M256" s="9">
        <v>176713.47</v>
      </c>
      <c r="N256" s="7">
        <v>0</v>
      </c>
    </row>
    <row r="257" spans="1:14" ht="16" x14ac:dyDescent="0.2">
      <c r="A257" s="6">
        <v>256</v>
      </c>
      <c r="B257" s="7">
        <v>15765297</v>
      </c>
      <c r="C257" s="6" t="s">
        <v>253</v>
      </c>
      <c r="D257" s="7">
        <v>766</v>
      </c>
      <c r="E257" s="6" t="s">
        <v>755</v>
      </c>
      <c r="F257" s="6" t="s">
        <v>23</v>
      </c>
      <c r="G257" s="7">
        <v>41</v>
      </c>
      <c r="H257" s="7">
        <v>0</v>
      </c>
      <c r="I257" s="8">
        <v>0</v>
      </c>
      <c r="J257" s="7">
        <v>2</v>
      </c>
      <c r="K257" s="7">
        <v>0</v>
      </c>
      <c r="L257" s="7">
        <v>1</v>
      </c>
      <c r="M257" s="9">
        <v>34283.230000000003</v>
      </c>
      <c r="N257" s="7">
        <v>0</v>
      </c>
    </row>
    <row r="258" spans="1:14" ht="16" x14ac:dyDescent="0.2">
      <c r="A258" s="6">
        <v>257</v>
      </c>
      <c r="B258" s="7">
        <v>15636684</v>
      </c>
      <c r="C258" s="6" t="s">
        <v>254</v>
      </c>
      <c r="D258" s="7">
        <v>727</v>
      </c>
      <c r="E258" s="6" t="s">
        <v>754</v>
      </c>
      <c r="F258" s="6" t="s">
        <v>23</v>
      </c>
      <c r="G258" s="7">
        <v>34</v>
      </c>
      <c r="H258" s="7">
        <v>10</v>
      </c>
      <c r="I258" s="8">
        <v>0</v>
      </c>
      <c r="J258" s="7">
        <v>2</v>
      </c>
      <c r="K258" s="7">
        <v>1</v>
      </c>
      <c r="L258" s="7">
        <v>1</v>
      </c>
      <c r="M258" s="9">
        <v>198637.34</v>
      </c>
      <c r="N258" s="7">
        <v>0</v>
      </c>
    </row>
    <row r="259" spans="1:14" ht="16" x14ac:dyDescent="0.2">
      <c r="A259" s="6">
        <v>258</v>
      </c>
      <c r="B259" s="7">
        <v>15592979</v>
      </c>
      <c r="C259" s="6" t="s">
        <v>255</v>
      </c>
      <c r="D259" s="7">
        <v>671</v>
      </c>
      <c r="E259" s="6" t="s">
        <v>26</v>
      </c>
      <c r="F259" s="6" t="s">
        <v>16</v>
      </c>
      <c r="G259" s="7">
        <v>34</v>
      </c>
      <c r="H259" s="7">
        <v>6</v>
      </c>
      <c r="I259" s="8">
        <v>37266.67</v>
      </c>
      <c r="J259" s="7">
        <v>2</v>
      </c>
      <c r="K259" s="7">
        <v>0</v>
      </c>
      <c r="L259" s="7">
        <v>0</v>
      </c>
      <c r="M259" s="9">
        <v>156917.12</v>
      </c>
      <c r="N259" s="7">
        <v>0</v>
      </c>
    </row>
    <row r="260" spans="1:14" ht="16" x14ac:dyDescent="0.2">
      <c r="A260" s="6">
        <v>259</v>
      </c>
      <c r="B260" s="7">
        <v>15750803</v>
      </c>
      <c r="C260" s="6" t="s">
        <v>256</v>
      </c>
      <c r="D260" s="7">
        <v>693</v>
      </c>
      <c r="E260" s="6" t="s">
        <v>754</v>
      </c>
      <c r="F260" s="6" t="s">
        <v>16</v>
      </c>
      <c r="G260" s="7">
        <v>30</v>
      </c>
      <c r="H260" s="7">
        <v>6</v>
      </c>
      <c r="I260" s="8">
        <v>127992.25</v>
      </c>
      <c r="J260" s="7">
        <v>1</v>
      </c>
      <c r="K260" s="7">
        <v>1</v>
      </c>
      <c r="L260" s="7">
        <v>1</v>
      </c>
      <c r="M260" s="9">
        <v>50457.2</v>
      </c>
      <c r="N260" s="7">
        <v>0</v>
      </c>
    </row>
    <row r="261" spans="1:14" ht="16" x14ac:dyDescent="0.2">
      <c r="A261" s="6">
        <v>260</v>
      </c>
      <c r="B261" s="7">
        <v>15607178</v>
      </c>
      <c r="C261" s="6" t="s">
        <v>131</v>
      </c>
      <c r="D261" s="7">
        <v>850</v>
      </c>
      <c r="E261" s="6" t="s">
        <v>26</v>
      </c>
      <c r="F261" s="6" t="s">
        <v>23</v>
      </c>
      <c r="G261" s="7">
        <v>38</v>
      </c>
      <c r="H261" s="7">
        <v>3</v>
      </c>
      <c r="I261" s="8">
        <v>54901.01</v>
      </c>
      <c r="J261" s="7">
        <v>1</v>
      </c>
      <c r="K261" s="7">
        <v>1</v>
      </c>
      <c r="L261" s="7">
        <v>1</v>
      </c>
      <c r="M261" s="9">
        <v>140075.54999999999</v>
      </c>
      <c r="N261" s="7">
        <v>0</v>
      </c>
    </row>
    <row r="262" spans="1:14" ht="16" x14ac:dyDescent="0.2">
      <c r="A262" s="6">
        <v>261</v>
      </c>
      <c r="B262" s="7">
        <v>15713853</v>
      </c>
      <c r="C262" s="6" t="s">
        <v>257</v>
      </c>
      <c r="D262" s="7">
        <v>732</v>
      </c>
      <c r="E262" s="6" t="s">
        <v>26</v>
      </c>
      <c r="F262" s="6" t="s">
        <v>23</v>
      </c>
      <c r="G262" s="7">
        <v>42</v>
      </c>
      <c r="H262" s="7">
        <v>9</v>
      </c>
      <c r="I262" s="8">
        <v>108748.08</v>
      </c>
      <c r="J262" s="7">
        <v>2</v>
      </c>
      <c r="K262" s="7">
        <v>1</v>
      </c>
      <c r="L262" s="7">
        <v>1</v>
      </c>
      <c r="M262" s="9">
        <v>65323.11</v>
      </c>
      <c r="N262" s="7">
        <v>0</v>
      </c>
    </row>
    <row r="263" spans="1:14" ht="16" x14ac:dyDescent="0.2">
      <c r="A263" s="6">
        <v>262</v>
      </c>
      <c r="B263" s="7">
        <v>15673481</v>
      </c>
      <c r="C263" s="6" t="s">
        <v>258</v>
      </c>
      <c r="D263" s="7">
        <v>726</v>
      </c>
      <c r="E263" s="6" t="s">
        <v>755</v>
      </c>
      <c r="F263" s="6" t="s">
        <v>16</v>
      </c>
      <c r="G263" s="7">
        <v>48</v>
      </c>
      <c r="H263" s="7">
        <v>6</v>
      </c>
      <c r="I263" s="8">
        <v>99906.19</v>
      </c>
      <c r="J263" s="7">
        <v>1</v>
      </c>
      <c r="K263" s="7">
        <v>1</v>
      </c>
      <c r="L263" s="7">
        <v>0</v>
      </c>
      <c r="M263" s="9">
        <v>64323.24</v>
      </c>
      <c r="N263" s="7">
        <v>0</v>
      </c>
    </row>
    <row r="264" spans="1:14" ht="16" x14ac:dyDescent="0.2">
      <c r="A264" s="6">
        <v>263</v>
      </c>
      <c r="B264" s="7">
        <v>15686776</v>
      </c>
      <c r="C264" s="6" t="s">
        <v>259</v>
      </c>
      <c r="D264" s="7">
        <v>557</v>
      </c>
      <c r="E264" s="6" t="s">
        <v>754</v>
      </c>
      <c r="F264" s="6" t="s">
        <v>16</v>
      </c>
      <c r="G264" s="7">
        <v>32</v>
      </c>
      <c r="H264" s="7">
        <v>6</v>
      </c>
      <c r="I264" s="8">
        <v>184686.41</v>
      </c>
      <c r="J264" s="7">
        <v>2</v>
      </c>
      <c r="K264" s="7">
        <v>1</v>
      </c>
      <c r="L264" s="7">
        <v>0</v>
      </c>
      <c r="M264" s="9">
        <v>14956.44</v>
      </c>
      <c r="N264" s="7">
        <v>0</v>
      </c>
    </row>
    <row r="265" spans="1:14" ht="16" x14ac:dyDescent="0.2">
      <c r="A265" s="6">
        <v>264</v>
      </c>
      <c r="B265" s="7">
        <v>15673693</v>
      </c>
      <c r="C265" s="6" t="s">
        <v>260</v>
      </c>
      <c r="D265" s="7">
        <v>682</v>
      </c>
      <c r="E265" s="6" t="s">
        <v>754</v>
      </c>
      <c r="F265" s="6" t="s">
        <v>16</v>
      </c>
      <c r="G265" s="7">
        <v>26</v>
      </c>
      <c r="H265" s="7">
        <v>0</v>
      </c>
      <c r="I265" s="8">
        <v>110654.02</v>
      </c>
      <c r="J265" s="7">
        <v>1</v>
      </c>
      <c r="K265" s="7">
        <v>0</v>
      </c>
      <c r="L265" s="7">
        <v>1</v>
      </c>
      <c r="M265" s="9">
        <v>111879.21</v>
      </c>
      <c r="N265" s="7">
        <v>0</v>
      </c>
    </row>
    <row r="266" spans="1:14" ht="16" x14ac:dyDescent="0.2">
      <c r="A266" s="6">
        <v>265</v>
      </c>
      <c r="B266" s="7">
        <v>15700696</v>
      </c>
      <c r="C266" s="6" t="s">
        <v>261</v>
      </c>
      <c r="D266" s="7">
        <v>738</v>
      </c>
      <c r="E266" s="6" t="s">
        <v>755</v>
      </c>
      <c r="F266" s="6" t="s">
        <v>23</v>
      </c>
      <c r="G266" s="7">
        <v>31</v>
      </c>
      <c r="H266" s="7">
        <v>9</v>
      </c>
      <c r="I266" s="8">
        <v>79019.8</v>
      </c>
      <c r="J266" s="7">
        <v>1</v>
      </c>
      <c r="K266" s="7">
        <v>1</v>
      </c>
      <c r="L266" s="7">
        <v>1</v>
      </c>
      <c r="M266" s="9">
        <v>18606.23</v>
      </c>
      <c r="N266" s="7">
        <v>0</v>
      </c>
    </row>
    <row r="267" spans="1:14" ht="16" x14ac:dyDescent="0.2">
      <c r="A267" s="6">
        <v>266</v>
      </c>
      <c r="B267" s="7">
        <v>15813163</v>
      </c>
      <c r="C267" s="6" t="s">
        <v>262</v>
      </c>
      <c r="D267" s="7">
        <v>531</v>
      </c>
      <c r="E267" s="6" t="s">
        <v>755</v>
      </c>
      <c r="F267" s="6" t="s">
        <v>16</v>
      </c>
      <c r="G267" s="7">
        <v>36</v>
      </c>
      <c r="H267" s="7">
        <v>9</v>
      </c>
      <c r="I267" s="8">
        <v>99240.51</v>
      </c>
      <c r="J267" s="7">
        <v>1</v>
      </c>
      <c r="K267" s="7">
        <v>1</v>
      </c>
      <c r="L267" s="7">
        <v>0</v>
      </c>
      <c r="M267" s="9">
        <v>123137.01</v>
      </c>
      <c r="N267" s="7">
        <v>0</v>
      </c>
    </row>
    <row r="268" spans="1:14" ht="16" x14ac:dyDescent="0.2">
      <c r="A268" s="6">
        <v>267</v>
      </c>
      <c r="B268" s="7">
        <v>15653857</v>
      </c>
      <c r="C268" s="6" t="s">
        <v>263</v>
      </c>
      <c r="D268" s="7">
        <v>498</v>
      </c>
      <c r="E268" s="6" t="s">
        <v>15</v>
      </c>
      <c r="F268" s="6" t="s">
        <v>23</v>
      </c>
      <c r="G268" s="7">
        <v>34</v>
      </c>
      <c r="H268" s="7">
        <v>2</v>
      </c>
      <c r="I268" s="8">
        <v>0</v>
      </c>
      <c r="J268" s="7">
        <v>2</v>
      </c>
      <c r="K268" s="7">
        <v>1</v>
      </c>
      <c r="L268" s="7">
        <v>1</v>
      </c>
      <c r="M268" s="9">
        <v>148528.24</v>
      </c>
      <c r="N268" s="7">
        <v>0</v>
      </c>
    </row>
    <row r="269" spans="1:14" ht="16" x14ac:dyDescent="0.2">
      <c r="A269" s="6">
        <v>268</v>
      </c>
      <c r="B269" s="7">
        <v>15777076</v>
      </c>
      <c r="C269" s="6" t="s">
        <v>80</v>
      </c>
      <c r="D269" s="7">
        <v>651</v>
      </c>
      <c r="E269" s="6" t="s">
        <v>15</v>
      </c>
      <c r="F269" s="6" t="s">
        <v>23</v>
      </c>
      <c r="G269" s="7">
        <v>36</v>
      </c>
      <c r="H269" s="7">
        <v>7</v>
      </c>
      <c r="I269" s="8">
        <v>0</v>
      </c>
      <c r="J269" s="7">
        <v>2</v>
      </c>
      <c r="K269" s="7">
        <v>1</v>
      </c>
      <c r="L269" s="7">
        <v>0</v>
      </c>
      <c r="M269" s="9">
        <v>13898.31</v>
      </c>
      <c r="N269" s="7">
        <v>0</v>
      </c>
    </row>
    <row r="270" spans="1:14" ht="16" x14ac:dyDescent="0.2">
      <c r="A270" s="6">
        <v>269</v>
      </c>
      <c r="B270" s="7">
        <v>15717398</v>
      </c>
      <c r="C270" s="6" t="s">
        <v>264</v>
      </c>
      <c r="D270" s="7">
        <v>549</v>
      </c>
      <c r="E270" s="6" t="s">
        <v>755</v>
      </c>
      <c r="F270" s="6" t="s">
        <v>16</v>
      </c>
      <c r="G270" s="7">
        <v>39</v>
      </c>
      <c r="H270" s="7">
        <v>7</v>
      </c>
      <c r="I270" s="8">
        <v>0</v>
      </c>
      <c r="J270" s="7">
        <v>1</v>
      </c>
      <c r="K270" s="7">
        <v>0</v>
      </c>
      <c r="L270" s="7">
        <v>0</v>
      </c>
      <c r="M270" s="9">
        <v>81259.25</v>
      </c>
      <c r="N270" s="7">
        <v>1</v>
      </c>
    </row>
    <row r="271" spans="1:14" ht="16" x14ac:dyDescent="0.2">
      <c r="A271" s="6">
        <v>270</v>
      </c>
      <c r="B271" s="7">
        <v>15799217</v>
      </c>
      <c r="C271" s="6" t="s">
        <v>138</v>
      </c>
      <c r="D271" s="7">
        <v>791</v>
      </c>
      <c r="E271" s="6" t="s">
        <v>26</v>
      </c>
      <c r="F271" s="6" t="s">
        <v>16</v>
      </c>
      <c r="G271" s="7">
        <v>35</v>
      </c>
      <c r="H271" s="7">
        <v>7</v>
      </c>
      <c r="I271" s="8">
        <v>52436.2</v>
      </c>
      <c r="J271" s="7">
        <v>1</v>
      </c>
      <c r="K271" s="7">
        <v>1</v>
      </c>
      <c r="L271" s="7">
        <v>0</v>
      </c>
      <c r="M271" s="9">
        <v>161051.75</v>
      </c>
      <c r="N271" s="7">
        <v>0</v>
      </c>
    </row>
    <row r="272" spans="1:14" ht="16" x14ac:dyDescent="0.2">
      <c r="A272" s="6">
        <v>271</v>
      </c>
      <c r="B272" s="7">
        <v>15787071</v>
      </c>
      <c r="C272" s="6" t="s">
        <v>265</v>
      </c>
      <c r="D272" s="7">
        <v>650</v>
      </c>
      <c r="E272" s="6" t="s">
        <v>755</v>
      </c>
      <c r="F272" s="6" t="s">
        <v>23</v>
      </c>
      <c r="G272" s="7">
        <v>41</v>
      </c>
      <c r="H272" s="7">
        <v>9</v>
      </c>
      <c r="I272" s="8">
        <v>0</v>
      </c>
      <c r="J272" s="7">
        <v>2</v>
      </c>
      <c r="K272" s="7">
        <v>0</v>
      </c>
      <c r="L272" s="7">
        <v>1</v>
      </c>
      <c r="M272" s="9">
        <v>191599.67</v>
      </c>
      <c r="N272" s="7">
        <v>0</v>
      </c>
    </row>
    <row r="273" spans="1:14" ht="16" x14ac:dyDescent="0.2">
      <c r="A273" s="6">
        <v>272</v>
      </c>
      <c r="B273" s="7">
        <v>15619955</v>
      </c>
      <c r="C273" s="6" t="s">
        <v>266</v>
      </c>
      <c r="D273" s="7">
        <v>733</v>
      </c>
      <c r="E273" s="6" t="s">
        <v>26</v>
      </c>
      <c r="F273" s="6" t="s">
        <v>23</v>
      </c>
      <c r="G273" s="7">
        <v>34</v>
      </c>
      <c r="H273" s="7">
        <v>3</v>
      </c>
      <c r="I273" s="8">
        <v>100337.96</v>
      </c>
      <c r="J273" s="7">
        <v>3</v>
      </c>
      <c r="K273" s="7">
        <v>1</v>
      </c>
      <c r="L273" s="7">
        <v>0</v>
      </c>
      <c r="M273" s="9">
        <v>48559.19</v>
      </c>
      <c r="N273" s="7">
        <v>1</v>
      </c>
    </row>
    <row r="274" spans="1:14" ht="16" x14ac:dyDescent="0.2">
      <c r="A274" s="6">
        <v>273</v>
      </c>
      <c r="B274" s="7">
        <v>15796505</v>
      </c>
      <c r="C274" s="6" t="s">
        <v>267</v>
      </c>
      <c r="D274" s="7">
        <v>811</v>
      </c>
      <c r="E274" s="6" t="s">
        <v>26</v>
      </c>
      <c r="F274" s="6" t="s">
        <v>16</v>
      </c>
      <c r="G274" s="7">
        <v>34</v>
      </c>
      <c r="H274" s="7">
        <v>1</v>
      </c>
      <c r="I274" s="8">
        <v>149297.19</v>
      </c>
      <c r="J274" s="7">
        <v>2</v>
      </c>
      <c r="K274" s="7">
        <v>1</v>
      </c>
      <c r="L274" s="7">
        <v>1</v>
      </c>
      <c r="M274" s="9">
        <v>186339.74</v>
      </c>
      <c r="N274" s="7">
        <v>0</v>
      </c>
    </row>
    <row r="275" spans="1:14" ht="16" x14ac:dyDescent="0.2">
      <c r="A275" s="6">
        <v>274</v>
      </c>
      <c r="B275" s="7">
        <v>15725166</v>
      </c>
      <c r="C275" s="6" t="s">
        <v>268</v>
      </c>
      <c r="D275" s="7">
        <v>707</v>
      </c>
      <c r="E275" s="6" t="s">
        <v>15</v>
      </c>
      <c r="F275" s="6" t="s">
        <v>23</v>
      </c>
      <c r="G275" s="7">
        <v>30</v>
      </c>
      <c r="H275" s="7">
        <v>8</v>
      </c>
      <c r="I275" s="8">
        <v>0</v>
      </c>
      <c r="J275" s="7">
        <v>2</v>
      </c>
      <c r="K275" s="7">
        <v>1</v>
      </c>
      <c r="L275" s="7">
        <v>0</v>
      </c>
      <c r="M275" s="9">
        <v>33159.370000000003</v>
      </c>
      <c r="N275" s="7">
        <v>0</v>
      </c>
    </row>
    <row r="276" spans="1:14" ht="16" x14ac:dyDescent="0.2">
      <c r="A276" s="6">
        <v>275</v>
      </c>
      <c r="B276" s="7">
        <v>15800116</v>
      </c>
      <c r="C276" s="6" t="s">
        <v>269</v>
      </c>
      <c r="D276" s="7">
        <v>712</v>
      </c>
      <c r="E276" s="6" t="s">
        <v>26</v>
      </c>
      <c r="F276" s="6" t="s">
        <v>23</v>
      </c>
      <c r="G276" s="7">
        <v>28</v>
      </c>
      <c r="H276" s="7">
        <v>4</v>
      </c>
      <c r="I276" s="8">
        <v>145605.44</v>
      </c>
      <c r="J276" s="7">
        <v>1</v>
      </c>
      <c r="K276" s="7">
        <v>0</v>
      </c>
      <c r="L276" s="7">
        <v>1</v>
      </c>
      <c r="M276" s="9">
        <v>93883.53</v>
      </c>
      <c r="N276" s="7">
        <v>0</v>
      </c>
    </row>
    <row r="277" spans="1:14" ht="16" x14ac:dyDescent="0.2">
      <c r="A277" s="6">
        <v>276</v>
      </c>
      <c r="B277" s="7">
        <v>15758685</v>
      </c>
      <c r="C277" s="6" t="s">
        <v>270</v>
      </c>
      <c r="D277" s="7">
        <v>706</v>
      </c>
      <c r="E277" s="6" t="s">
        <v>755</v>
      </c>
      <c r="F277" s="6" t="s">
        <v>16</v>
      </c>
      <c r="G277" s="7">
        <v>37</v>
      </c>
      <c r="H277" s="7">
        <v>7</v>
      </c>
      <c r="I277" s="8">
        <v>0</v>
      </c>
      <c r="J277" s="7">
        <v>2</v>
      </c>
      <c r="K277" s="7">
        <v>1</v>
      </c>
      <c r="L277" s="7">
        <v>1</v>
      </c>
      <c r="M277" s="9">
        <v>110899.3</v>
      </c>
      <c r="N277" s="7">
        <v>0</v>
      </c>
    </row>
    <row r="278" spans="1:14" ht="16" x14ac:dyDescent="0.2">
      <c r="A278" s="6">
        <v>277</v>
      </c>
      <c r="B278" s="7">
        <v>15694456</v>
      </c>
      <c r="C278" s="6" t="s">
        <v>271</v>
      </c>
      <c r="D278" s="7">
        <v>756</v>
      </c>
      <c r="E278" s="6" t="s">
        <v>15</v>
      </c>
      <c r="F278" s="6" t="s">
        <v>23</v>
      </c>
      <c r="G278" s="7">
        <v>62</v>
      </c>
      <c r="H278" s="7">
        <v>3</v>
      </c>
      <c r="I278" s="8">
        <v>0</v>
      </c>
      <c r="J278" s="7">
        <v>1</v>
      </c>
      <c r="K278" s="7">
        <v>1</v>
      </c>
      <c r="L278" s="7">
        <v>1</v>
      </c>
      <c r="M278" s="9">
        <v>11199.04</v>
      </c>
      <c r="N278" s="7">
        <v>1</v>
      </c>
    </row>
    <row r="279" spans="1:14" ht="16" x14ac:dyDescent="0.2">
      <c r="A279" s="6">
        <v>278</v>
      </c>
      <c r="B279" s="7">
        <v>15767339</v>
      </c>
      <c r="C279" s="6" t="s">
        <v>272</v>
      </c>
      <c r="D279" s="7">
        <v>777</v>
      </c>
      <c r="E279" s="6" t="s">
        <v>15</v>
      </c>
      <c r="F279" s="6" t="s">
        <v>16</v>
      </c>
      <c r="G279" s="7">
        <v>53</v>
      </c>
      <c r="H279" s="7">
        <v>10</v>
      </c>
      <c r="I279" s="8">
        <v>0</v>
      </c>
      <c r="J279" s="7">
        <v>2</v>
      </c>
      <c r="K279" s="7">
        <v>1</v>
      </c>
      <c r="L279" s="7">
        <v>0</v>
      </c>
      <c r="M279" s="9">
        <v>189992.97</v>
      </c>
      <c r="N279" s="7">
        <v>0</v>
      </c>
    </row>
    <row r="280" spans="1:14" ht="16" x14ac:dyDescent="0.2">
      <c r="A280" s="6">
        <v>279</v>
      </c>
      <c r="B280" s="7">
        <v>15683562</v>
      </c>
      <c r="C280" s="6" t="s">
        <v>273</v>
      </c>
      <c r="D280" s="7">
        <v>646</v>
      </c>
      <c r="E280" s="6" t="s">
        <v>15</v>
      </c>
      <c r="F280" s="6" t="s">
        <v>23</v>
      </c>
      <c r="G280" s="7">
        <v>35</v>
      </c>
      <c r="H280" s="7">
        <v>6</v>
      </c>
      <c r="I280" s="8">
        <v>84026.86</v>
      </c>
      <c r="J280" s="7">
        <v>1</v>
      </c>
      <c r="K280" s="7">
        <v>0</v>
      </c>
      <c r="L280" s="7">
        <v>1</v>
      </c>
      <c r="M280" s="9">
        <v>164255.69</v>
      </c>
      <c r="N280" s="7">
        <v>0</v>
      </c>
    </row>
    <row r="281" spans="1:14" ht="16" x14ac:dyDescent="0.2">
      <c r="A281" s="6">
        <v>280</v>
      </c>
      <c r="B281" s="7">
        <v>15782210</v>
      </c>
      <c r="C281" s="6" t="s">
        <v>274</v>
      </c>
      <c r="D281" s="7">
        <v>714</v>
      </c>
      <c r="E281" s="6" t="s">
        <v>15</v>
      </c>
      <c r="F281" s="6" t="s">
        <v>23</v>
      </c>
      <c r="G281" s="7">
        <v>46</v>
      </c>
      <c r="H281" s="7">
        <v>1</v>
      </c>
      <c r="I281" s="8">
        <v>0</v>
      </c>
      <c r="J281" s="7">
        <v>1</v>
      </c>
      <c r="K281" s="7">
        <v>1</v>
      </c>
      <c r="L281" s="7">
        <v>0</v>
      </c>
      <c r="M281" s="9">
        <v>152167.79</v>
      </c>
      <c r="N281" s="7">
        <v>1</v>
      </c>
    </row>
    <row r="282" spans="1:14" ht="16" x14ac:dyDescent="0.2">
      <c r="A282" s="6">
        <v>281</v>
      </c>
      <c r="B282" s="7">
        <v>15668893</v>
      </c>
      <c r="C282" s="6" t="s">
        <v>275</v>
      </c>
      <c r="D282" s="7">
        <v>782</v>
      </c>
      <c r="E282" s="6" t="s">
        <v>15</v>
      </c>
      <c r="F282" s="6" t="s">
        <v>23</v>
      </c>
      <c r="G282" s="7">
        <v>39</v>
      </c>
      <c r="H282" s="7">
        <v>8</v>
      </c>
      <c r="I282" s="8">
        <v>0</v>
      </c>
      <c r="J282" s="7">
        <v>2</v>
      </c>
      <c r="K282" s="7">
        <v>1</v>
      </c>
      <c r="L282" s="7">
        <v>1</v>
      </c>
      <c r="M282" s="9">
        <v>33949.67</v>
      </c>
      <c r="N282" s="7">
        <v>0</v>
      </c>
    </row>
    <row r="283" spans="1:14" ht="16" x14ac:dyDescent="0.2">
      <c r="A283" s="6">
        <v>282</v>
      </c>
      <c r="B283" s="7">
        <v>15669169</v>
      </c>
      <c r="C283" s="6" t="s">
        <v>276</v>
      </c>
      <c r="D283" s="7">
        <v>775</v>
      </c>
      <c r="E283" s="6" t="s">
        <v>755</v>
      </c>
      <c r="F283" s="6" t="s">
        <v>23</v>
      </c>
      <c r="G283" s="7">
        <v>29</v>
      </c>
      <c r="H283" s="7">
        <v>10</v>
      </c>
      <c r="I283" s="8">
        <v>0</v>
      </c>
      <c r="J283" s="7">
        <v>2</v>
      </c>
      <c r="K283" s="7">
        <v>1</v>
      </c>
      <c r="L283" s="7">
        <v>1</v>
      </c>
      <c r="M283" s="9">
        <v>68143.929999999993</v>
      </c>
      <c r="N283" s="7">
        <v>0</v>
      </c>
    </row>
    <row r="284" spans="1:14" ht="16" x14ac:dyDescent="0.2">
      <c r="A284" s="6">
        <v>283</v>
      </c>
      <c r="B284" s="7">
        <v>15643024</v>
      </c>
      <c r="C284" s="6" t="s">
        <v>277</v>
      </c>
      <c r="D284" s="7">
        <v>479</v>
      </c>
      <c r="E284" s="6" t="s">
        <v>26</v>
      </c>
      <c r="F284" s="6" t="s">
        <v>23</v>
      </c>
      <c r="G284" s="7">
        <v>35</v>
      </c>
      <c r="H284" s="7">
        <v>4</v>
      </c>
      <c r="I284" s="8">
        <v>138718.92000000001</v>
      </c>
      <c r="J284" s="7">
        <v>1</v>
      </c>
      <c r="K284" s="7">
        <v>1</v>
      </c>
      <c r="L284" s="7">
        <v>1</v>
      </c>
      <c r="M284" s="9">
        <v>47251.79</v>
      </c>
      <c r="N284" s="7">
        <v>1</v>
      </c>
    </row>
    <row r="285" spans="1:14" ht="16" x14ac:dyDescent="0.2">
      <c r="A285" s="6">
        <v>284</v>
      </c>
      <c r="B285" s="7">
        <v>15699389</v>
      </c>
      <c r="C285" s="6" t="s">
        <v>226</v>
      </c>
      <c r="D285" s="7">
        <v>807</v>
      </c>
      <c r="E285" s="6" t="s">
        <v>15</v>
      </c>
      <c r="F285" s="6" t="s">
        <v>23</v>
      </c>
      <c r="G285" s="7">
        <v>42</v>
      </c>
      <c r="H285" s="7">
        <v>7</v>
      </c>
      <c r="I285" s="8">
        <v>118274.71</v>
      </c>
      <c r="J285" s="7">
        <v>1</v>
      </c>
      <c r="K285" s="7">
        <v>1</v>
      </c>
      <c r="L285" s="7">
        <v>1</v>
      </c>
      <c r="M285" s="9">
        <v>25885.72</v>
      </c>
      <c r="N285" s="7">
        <v>0</v>
      </c>
    </row>
    <row r="286" spans="1:14" ht="16" x14ac:dyDescent="0.2">
      <c r="A286" s="6">
        <v>285</v>
      </c>
      <c r="B286" s="7">
        <v>15708608</v>
      </c>
      <c r="C286" s="6" t="s">
        <v>278</v>
      </c>
      <c r="D286" s="7">
        <v>799</v>
      </c>
      <c r="E286" s="6" t="s">
        <v>15</v>
      </c>
      <c r="F286" s="6" t="s">
        <v>16</v>
      </c>
      <c r="G286" s="7">
        <v>22</v>
      </c>
      <c r="H286" s="7">
        <v>8</v>
      </c>
      <c r="I286" s="8">
        <v>174185.98</v>
      </c>
      <c r="J286" s="7">
        <v>2</v>
      </c>
      <c r="K286" s="7">
        <v>0</v>
      </c>
      <c r="L286" s="7">
        <v>1</v>
      </c>
      <c r="M286" s="9">
        <v>192633.85</v>
      </c>
      <c r="N286" s="7">
        <v>0</v>
      </c>
    </row>
    <row r="287" spans="1:14" ht="16" x14ac:dyDescent="0.2">
      <c r="A287" s="6">
        <v>286</v>
      </c>
      <c r="B287" s="7">
        <v>15626144</v>
      </c>
      <c r="C287" s="6" t="s">
        <v>22</v>
      </c>
      <c r="D287" s="7">
        <v>675</v>
      </c>
      <c r="E287" s="6" t="s">
        <v>15</v>
      </c>
      <c r="F287" s="6" t="s">
        <v>23</v>
      </c>
      <c r="G287" s="7">
        <v>40</v>
      </c>
      <c r="H287" s="7">
        <v>7</v>
      </c>
      <c r="I287" s="8">
        <v>113208.86</v>
      </c>
      <c r="J287" s="7">
        <v>2</v>
      </c>
      <c r="K287" s="7">
        <v>1</v>
      </c>
      <c r="L287" s="7">
        <v>0</v>
      </c>
      <c r="M287" s="9">
        <v>34577.360000000001</v>
      </c>
      <c r="N287" s="7">
        <v>0</v>
      </c>
    </row>
    <row r="288" spans="1:14" ht="16" x14ac:dyDescent="0.2">
      <c r="A288" s="6">
        <v>287</v>
      </c>
      <c r="B288" s="7">
        <v>15573112</v>
      </c>
      <c r="C288" s="6" t="s">
        <v>261</v>
      </c>
      <c r="D288" s="7">
        <v>602</v>
      </c>
      <c r="E288" s="6" t="s">
        <v>755</v>
      </c>
      <c r="F288" s="6" t="s">
        <v>23</v>
      </c>
      <c r="G288" s="7">
        <v>29</v>
      </c>
      <c r="H288" s="7">
        <v>5</v>
      </c>
      <c r="I288" s="8">
        <v>103907.28</v>
      </c>
      <c r="J288" s="7">
        <v>1</v>
      </c>
      <c r="K288" s="7">
        <v>1</v>
      </c>
      <c r="L288" s="7">
        <v>0</v>
      </c>
      <c r="M288" s="9">
        <v>161229.84</v>
      </c>
      <c r="N288" s="7">
        <v>0</v>
      </c>
    </row>
    <row r="289" spans="1:14" ht="16" x14ac:dyDescent="0.2">
      <c r="A289" s="6">
        <v>288</v>
      </c>
      <c r="B289" s="7">
        <v>15790678</v>
      </c>
      <c r="C289" s="6" t="s">
        <v>279</v>
      </c>
      <c r="D289" s="7">
        <v>475</v>
      </c>
      <c r="E289" s="6" t="s">
        <v>15</v>
      </c>
      <c r="F289" s="6" t="s">
        <v>16</v>
      </c>
      <c r="G289" s="7">
        <v>32</v>
      </c>
      <c r="H289" s="7">
        <v>8</v>
      </c>
      <c r="I289" s="8">
        <v>119023.28</v>
      </c>
      <c r="J289" s="7">
        <v>1</v>
      </c>
      <c r="K289" s="7">
        <v>1</v>
      </c>
      <c r="L289" s="7">
        <v>0</v>
      </c>
      <c r="M289" s="9">
        <v>100816.29</v>
      </c>
      <c r="N289" s="7">
        <v>0</v>
      </c>
    </row>
    <row r="290" spans="1:14" ht="16" x14ac:dyDescent="0.2">
      <c r="A290" s="6">
        <v>289</v>
      </c>
      <c r="B290" s="7">
        <v>15727556</v>
      </c>
      <c r="C290" s="6" t="s">
        <v>280</v>
      </c>
      <c r="D290" s="7">
        <v>744</v>
      </c>
      <c r="E290" s="6" t="s">
        <v>755</v>
      </c>
      <c r="F290" s="6" t="s">
        <v>16</v>
      </c>
      <c r="G290" s="7">
        <v>26</v>
      </c>
      <c r="H290" s="7">
        <v>5</v>
      </c>
      <c r="I290" s="8">
        <v>166297.89000000001</v>
      </c>
      <c r="J290" s="7">
        <v>1</v>
      </c>
      <c r="K290" s="7">
        <v>1</v>
      </c>
      <c r="L290" s="7">
        <v>1</v>
      </c>
      <c r="M290" s="9">
        <v>181694.44</v>
      </c>
      <c r="N290" s="7">
        <v>0</v>
      </c>
    </row>
    <row r="291" spans="1:14" ht="16" x14ac:dyDescent="0.2">
      <c r="A291" s="6">
        <v>290</v>
      </c>
      <c r="B291" s="7">
        <v>15697307</v>
      </c>
      <c r="C291" s="6" t="s">
        <v>281</v>
      </c>
      <c r="D291" s="7">
        <v>588</v>
      </c>
      <c r="E291" s="6" t="s">
        <v>755</v>
      </c>
      <c r="F291" s="6" t="s">
        <v>23</v>
      </c>
      <c r="G291" s="7">
        <v>34</v>
      </c>
      <c r="H291" s="7">
        <v>10</v>
      </c>
      <c r="I291" s="8">
        <v>0</v>
      </c>
      <c r="J291" s="7">
        <v>2</v>
      </c>
      <c r="K291" s="7">
        <v>1</v>
      </c>
      <c r="L291" s="7">
        <v>0</v>
      </c>
      <c r="M291" s="9">
        <v>79078.91</v>
      </c>
      <c r="N291" s="7">
        <v>0</v>
      </c>
    </row>
    <row r="292" spans="1:14" ht="16" x14ac:dyDescent="0.2">
      <c r="A292" s="6">
        <v>291</v>
      </c>
      <c r="B292" s="7">
        <v>15652266</v>
      </c>
      <c r="C292" s="6" t="s">
        <v>69</v>
      </c>
      <c r="D292" s="7">
        <v>703</v>
      </c>
      <c r="E292" s="6" t="s">
        <v>26</v>
      </c>
      <c r="F292" s="6" t="s">
        <v>23</v>
      </c>
      <c r="G292" s="7">
        <v>42</v>
      </c>
      <c r="H292" s="7">
        <v>9</v>
      </c>
      <c r="I292" s="8">
        <v>63227</v>
      </c>
      <c r="J292" s="7">
        <v>1</v>
      </c>
      <c r="K292" s="7">
        <v>0</v>
      </c>
      <c r="L292" s="7">
        <v>1</v>
      </c>
      <c r="M292" s="9">
        <v>137316.32</v>
      </c>
      <c r="N292" s="7">
        <v>0</v>
      </c>
    </row>
    <row r="293" spans="1:14" ht="16" x14ac:dyDescent="0.2">
      <c r="A293" s="6">
        <v>292</v>
      </c>
      <c r="B293" s="7">
        <v>15607098</v>
      </c>
      <c r="C293" s="6" t="s">
        <v>282</v>
      </c>
      <c r="D293" s="7">
        <v>747</v>
      </c>
      <c r="E293" s="6" t="s">
        <v>755</v>
      </c>
      <c r="F293" s="6" t="s">
        <v>16</v>
      </c>
      <c r="G293" s="7">
        <v>41</v>
      </c>
      <c r="H293" s="7">
        <v>5</v>
      </c>
      <c r="I293" s="8">
        <v>94521.17</v>
      </c>
      <c r="J293" s="7">
        <v>2</v>
      </c>
      <c r="K293" s="7">
        <v>1</v>
      </c>
      <c r="L293" s="7">
        <v>0</v>
      </c>
      <c r="M293" s="9">
        <v>194926.86</v>
      </c>
      <c r="N293" s="7">
        <v>0</v>
      </c>
    </row>
    <row r="294" spans="1:14" ht="16" x14ac:dyDescent="0.2">
      <c r="A294" s="6">
        <v>293</v>
      </c>
      <c r="B294" s="7">
        <v>15655774</v>
      </c>
      <c r="C294" s="6" t="s">
        <v>283</v>
      </c>
      <c r="D294" s="7">
        <v>583</v>
      </c>
      <c r="E294" s="6" t="s">
        <v>15</v>
      </c>
      <c r="F294" s="6" t="s">
        <v>23</v>
      </c>
      <c r="G294" s="7">
        <v>27</v>
      </c>
      <c r="H294" s="7">
        <v>7</v>
      </c>
      <c r="I294" s="8">
        <v>0</v>
      </c>
      <c r="J294" s="7">
        <v>2</v>
      </c>
      <c r="K294" s="7">
        <v>1</v>
      </c>
      <c r="L294" s="7">
        <v>0</v>
      </c>
      <c r="M294" s="9">
        <v>51285.49</v>
      </c>
      <c r="N294" s="7">
        <v>0</v>
      </c>
    </row>
    <row r="295" spans="1:14" ht="16" x14ac:dyDescent="0.2">
      <c r="A295" s="6">
        <v>294</v>
      </c>
      <c r="B295" s="7">
        <v>15590241</v>
      </c>
      <c r="C295" s="6" t="s">
        <v>284</v>
      </c>
      <c r="D295" s="7">
        <v>750</v>
      </c>
      <c r="E295" s="6" t="s">
        <v>755</v>
      </c>
      <c r="F295" s="6" t="s">
        <v>16</v>
      </c>
      <c r="G295" s="7">
        <v>34</v>
      </c>
      <c r="H295" s="7">
        <v>9</v>
      </c>
      <c r="I295" s="8">
        <v>112822.26</v>
      </c>
      <c r="J295" s="7">
        <v>1</v>
      </c>
      <c r="K295" s="7">
        <v>0</v>
      </c>
      <c r="L295" s="7">
        <v>0</v>
      </c>
      <c r="M295" s="9">
        <v>150401.53</v>
      </c>
      <c r="N295" s="7">
        <v>1</v>
      </c>
    </row>
    <row r="296" spans="1:14" ht="16" x14ac:dyDescent="0.2">
      <c r="A296" s="6">
        <v>295</v>
      </c>
      <c r="B296" s="7">
        <v>15785819</v>
      </c>
      <c r="C296" s="6" t="s">
        <v>285</v>
      </c>
      <c r="D296" s="7">
        <v>681</v>
      </c>
      <c r="E296" s="6" t="s">
        <v>15</v>
      </c>
      <c r="F296" s="6" t="s">
        <v>23</v>
      </c>
      <c r="G296" s="7">
        <v>38</v>
      </c>
      <c r="H296" s="7">
        <v>3</v>
      </c>
      <c r="I296" s="8">
        <v>0</v>
      </c>
      <c r="J296" s="7">
        <v>2</v>
      </c>
      <c r="K296" s="7">
        <v>1</v>
      </c>
      <c r="L296" s="7">
        <v>1</v>
      </c>
      <c r="M296" s="9">
        <v>112491.96</v>
      </c>
      <c r="N296" s="7">
        <v>0</v>
      </c>
    </row>
    <row r="297" spans="1:14" ht="16" x14ac:dyDescent="0.2">
      <c r="A297" s="6">
        <v>296</v>
      </c>
      <c r="B297" s="7">
        <v>15723654</v>
      </c>
      <c r="C297" s="6" t="s">
        <v>75</v>
      </c>
      <c r="D297" s="7">
        <v>773</v>
      </c>
      <c r="E297" s="6" t="s">
        <v>15</v>
      </c>
      <c r="F297" s="6" t="s">
        <v>23</v>
      </c>
      <c r="G297" s="7">
        <v>25</v>
      </c>
      <c r="H297" s="7">
        <v>2</v>
      </c>
      <c r="I297" s="8">
        <v>135903.32999999999</v>
      </c>
      <c r="J297" s="7">
        <v>1</v>
      </c>
      <c r="K297" s="7">
        <v>1</v>
      </c>
      <c r="L297" s="7">
        <v>0</v>
      </c>
      <c r="M297" s="9">
        <v>73656.38</v>
      </c>
      <c r="N297" s="7">
        <v>0</v>
      </c>
    </row>
    <row r="298" spans="1:14" ht="16" x14ac:dyDescent="0.2">
      <c r="A298" s="6">
        <v>297</v>
      </c>
      <c r="B298" s="7">
        <v>15774510</v>
      </c>
      <c r="C298" s="6" t="s">
        <v>153</v>
      </c>
      <c r="D298" s="7">
        <v>714</v>
      </c>
      <c r="E298" s="6" t="s">
        <v>15</v>
      </c>
      <c r="F298" s="6" t="s">
        <v>16</v>
      </c>
      <c r="G298" s="7">
        <v>31</v>
      </c>
      <c r="H298" s="7">
        <v>4</v>
      </c>
      <c r="I298" s="8">
        <v>125169.26</v>
      </c>
      <c r="J298" s="7">
        <v>1</v>
      </c>
      <c r="K298" s="7">
        <v>1</v>
      </c>
      <c r="L298" s="7">
        <v>1</v>
      </c>
      <c r="M298" s="9">
        <v>106636.89</v>
      </c>
      <c r="N298" s="7">
        <v>0</v>
      </c>
    </row>
    <row r="299" spans="1:14" ht="16" x14ac:dyDescent="0.2">
      <c r="A299" s="6">
        <v>298</v>
      </c>
      <c r="B299" s="7">
        <v>15684173</v>
      </c>
      <c r="C299" s="6" t="s">
        <v>191</v>
      </c>
      <c r="D299" s="7">
        <v>687</v>
      </c>
      <c r="E299" s="6" t="s">
        <v>755</v>
      </c>
      <c r="F299" s="6" t="s">
        <v>16</v>
      </c>
      <c r="G299" s="7">
        <v>44</v>
      </c>
      <c r="H299" s="7">
        <v>7</v>
      </c>
      <c r="I299" s="8">
        <v>0</v>
      </c>
      <c r="J299" s="7">
        <v>3</v>
      </c>
      <c r="K299" s="7">
        <v>1</v>
      </c>
      <c r="L299" s="7">
        <v>0</v>
      </c>
      <c r="M299" s="9">
        <v>155853.51999999999</v>
      </c>
      <c r="N299" s="7">
        <v>1</v>
      </c>
    </row>
    <row r="300" spans="1:14" ht="16" x14ac:dyDescent="0.2">
      <c r="A300" s="6">
        <v>299</v>
      </c>
      <c r="B300" s="7">
        <v>15650068</v>
      </c>
      <c r="C300" s="6" t="s">
        <v>286</v>
      </c>
      <c r="D300" s="7">
        <v>511</v>
      </c>
      <c r="E300" s="6" t="s">
        <v>15</v>
      </c>
      <c r="F300" s="6" t="s">
        <v>23</v>
      </c>
      <c r="G300" s="7">
        <v>58</v>
      </c>
      <c r="H300" s="7">
        <v>0</v>
      </c>
      <c r="I300" s="8">
        <v>149117.31</v>
      </c>
      <c r="J300" s="7">
        <v>1</v>
      </c>
      <c r="K300" s="7">
        <v>1</v>
      </c>
      <c r="L300" s="7">
        <v>1</v>
      </c>
      <c r="M300" s="9">
        <v>162599.51</v>
      </c>
      <c r="N300" s="7">
        <v>0</v>
      </c>
    </row>
    <row r="301" spans="1:14" ht="16" x14ac:dyDescent="0.2">
      <c r="A301" s="6">
        <v>300</v>
      </c>
      <c r="B301" s="7">
        <v>15811490</v>
      </c>
      <c r="C301" s="6" t="s">
        <v>287</v>
      </c>
      <c r="D301" s="7">
        <v>627</v>
      </c>
      <c r="E301" s="6" t="s">
        <v>15</v>
      </c>
      <c r="F301" s="6" t="s">
        <v>23</v>
      </c>
      <c r="G301" s="7">
        <v>33</v>
      </c>
      <c r="H301" s="7">
        <v>5</v>
      </c>
      <c r="I301" s="8">
        <v>0</v>
      </c>
      <c r="J301" s="7">
        <v>2</v>
      </c>
      <c r="K301" s="7">
        <v>1</v>
      </c>
      <c r="L301" s="7">
        <v>1</v>
      </c>
      <c r="M301" s="9">
        <v>103737.82</v>
      </c>
      <c r="N301" s="7">
        <v>0</v>
      </c>
    </row>
    <row r="302" spans="1:14" ht="16" x14ac:dyDescent="0.2">
      <c r="A302" s="6">
        <v>301</v>
      </c>
      <c r="B302" s="7">
        <v>15803976</v>
      </c>
      <c r="C302" s="6" t="s">
        <v>288</v>
      </c>
      <c r="D302" s="7">
        <v>694</v>
      </c>
      <c r="E302" s="6" t="s">
        <v>15</v>
      </c>
      <c r="F302" s="6" t="s">
        <v>16</v>
      </c>
      <c r="G302" s="7">
        <v>31</v>
      </c>
      <c r="H302" s="7">
        <v>10</v>
      </c>
      <c r="I302" s="8">
        <v>0</v>
      </c>
      <c r="J302" s="7">
        <v>2</v>
      </c>
      <c r="K302" s="7">
        <v>1</v>
      </c>
      <c r="L302" s="7">
        <v>0</v>
      </c>
      <c r="M302" s="9">
        <v>160990.26999999999</v>
      </c>
      <c r="N302" s="7">
        <v>0</v>
      </c>
    </row>
    <row r="303" spans="1:14" ht="16" x14ac:dyDescent="0.2">
      <c r="A303" s="6">
        <v>302</v>
      </c>
      <c r="B303" s="7">
        <v>15682541</v>
      </c>
      <c r="C303" s="6" t="s">
        <v>289</v>
      </c>
      <c r="D303" s="7">
        <v>616</v>
      </c>
      <c r="E303" s="6" t="s">
        <v>755</v>
      </c>
      <c r="F303" s="6" t="s">
        <v>16</v>
      </c>
      <c r="G303" s="7">
        <v>36</v>
      </c>
      <c r="H303" s="7">
        <v>6</v>
      </c>
      <c r="I303" s="8">
        <v>132311.71</v>
      </c>
      <c r="J303" s="7">
        <v>1</v>
      </c>
      <c r="K303" s="7">
        <v>0</v>
      </c>
      <c r="L303" s="7">
        <v>0</v>
      </c>
      <c r="M303" s="9">
        <v>15462.84</v>
      </c>
      <c r="N303" s="7">
        <v>0</v>
      </c>
    </row>
    <row r="304" spans="1:14" ht="16" x14ac:dyDescent="0.2">
      <c r="A304" s="6">
        <v>303</v>
      </c>
      <c r="B304" s="7">
        <v>15695699</v>
      </c>
      <c r="C304" s="6" t="s">
        <v>290</v>
      </c>
      <c r="D304" s="7">
        <v>687</v>
      </c>
      <c r="E304" s="6" t="s">
        <v>15</v>
      </c>
      <c r="F304" s="6" t="s">
        <v>23</v>
      </c>
      <c r="G304" s="7">
        <v>35</v>
      </c>
      <c r="H304" s="7">
        <v>8</v>
      </c>
      <c r="I304" s="8">
        <v>0</v>
      </c>
      <c r="J304" s="7">
        <v>2</v>
      </c>
      <c r="K304" s="7">
        <v>1</v>
      </c>
      <c r="L304" s="7">
        <v>0</v>
      </c>
      <c r="M304" s="9">
        <v>10334.049999999999</v>
      </c>
      <c r="N304" s="7">
        <v>0</v>
      </c>
    </row>
    <row r="305" spans="1:14" ht="16" x14ac:dyDescent="0.2">
      <c r="A305" s="6">
        <v>304</v>
      </c>
      <c r="B305" s="7">
        <v>15624188</v>
      </c>
      <c r="C305" s="6" t="s">
        <v>291</v>
      </c>
      <c r="D305" s="7">
        <v>712</v>
      </c>
      <c r="E305" s="6" t="s">
        <v>15</v>
      </c>
      <c r="F305" s="6" t="s">
        <v>16</v>
      </c>
      <c r="G305" s="7">
        <v>33</v>
      </c>
      <c r="H305" s="7">
        <v>6</v>
      </c>
      <c r="I305" s="8">
        <v>0</v>
      </c>
      <c r="J305" s="7">
        <v>2</v>
      </c>
      <c r="K305" s="7">
        <v>1</v>
      </c>
      <c r="L305" s="7">
        <v>1</v>
      </c>
      <c r="M305" s="9">
        <v>190686.16</v>
      </c>
      <c r="N305" s="7">
        <v>0</v>
      </c>
    </row>
    <row r="306" spans="1:14" ht="16" x14ac:dyDescent="0.2">
      <c r="A306" s="6">
        <v>305</v>
      </c>
      <c r="B306" s="7">
        <v>15812191</v>
      </c>
      <c r="C306" s="6" t="s">
        <v>292</v>
      </c>
      <c r="D306" s="7">
        <v>553</v>
      </c>
      <c r="E306" s="6" t="s">
        <v>15</v>
      </c>
      <c r="F306" s="6" t="s">
        <v>23</v>
      </c>
      <c r="G306" s="7">
        <v>33</v>
      </c>
      <c r="H306" s="7">
        <v>4</v>
      </c>
      <c r="I306" s="8">
        <v>118082.89</v>
      </c>
      <c r="J306" s="7">
        <v>1</v>
      </c>
      <c r="K306" s="7">
        <v>0</v>
      </c>
      <c r="L306" s="7">
        <v>0</v>
      </c>
      <c r="M306" s="9">
        <v>94440.45</v>
      </c>
      <c r="N306" s="7">
        <v>0</v>
      </c>
    </row>
    <row r="307" spans="1:14" ht="16" x14ac:dyDescent="0.2">
      <c r="A307" s="6">
        <v>306</v>
      </c>
      <c r="B307" s="7">
        <v>15636673</v>
      </c>
      <c r="C307" s="6" t="s">
        <v>293</v>
      </c>
      <c r="D307" s="7">
        <v>667</v>
      </c>
      <c r="E307" s="6" t="s">
        <v>15</v>
      </c>
      <c r="F307" s="6" t="s">
        <v>23</v>
      </c>
      <c r="G307" s="7">
        <v>31</v>
      </c>
      <c r="H307" s="7">
        <v>1</v>
      </c>
      <c r="I307" s="8">
        <v>119266.69</v>
      </c>
      <c r="J307" s="7">
        <v>1</v>
      </c>
      <c r="K307" s="7">
        <v>1</v>
      </c>
      <c r="L307" s="7">
        <v>1</v>
      </c>
      <c r="M307" s="9">
        <v>28257.63</v>
      </c>
      <c r="N307" s="7">
        <v>0</v>
      </c>
    </row>
    <row r="308" spans="1:14" ht="16" x14ac:dyDescent="0.2">
      <c r="A308" s="6">
        <v>307</v>
      </c>
      <c r="B308" s="7">
        <v>15594898</v>
      </c>
      <c r="C308" s="6" t="s">
        <v>294</v>
      </c>
      <c r="D308" s="7">
        <v>731</v>
      </c>
      <c r="E308" s="6" t="s">
        <v>15</v>
      </c>
      <c r="F308" s="6" t="s">
        <v>23</v>
      </c>
      <c r="G308" s="7">
        <v>43</v>
      </c>
      <c r="H308" s="7">
        <v>2</v>
      </c>
      <c r="I308" s="8">
        <v>0</v>
      </c>
      <c r="J308" s="7">
        <v>1</v>
      </c>
      <c r="K308" s="7">
        <v>1</v>
      </c>
      <c r="L308" s="7">
        <v>1</v>
      </c>
      <c r="M308" s="9">
        <v>170034.95</v>
      </c>
      <c r="N308" s="7">
        <v>1</v>
      </c>
    </row>
    <row r="309" spans="1:14" ht="16" x14ac:dyDescent="0.2">
      <c r="A309" s="6">
        <v>308</v>
      </c>
      <c r="B309" s="7">
        <v>15660211</v>
      </c>
      <c r="C309" s="6" t="s">
        <v>219</v>
      </c>
      <c r="D309" s="7">
        <v>629</v>
      </c>
      <c r="E309" s="6" t="s">
        <v>26</v>
      </c>
      <c r="F309" s="6" t="s">
        <v>23</v>
      </c>
      <c r="G309" s="7">
        <v>35</v>
      </c>
      <c r="H309" s="7">
        <v>7</v>
      </c>
      <c r="I309" s="8">
        <v>156847.29</v>
      </c>
      <c r="J309" s="7">
        <v>2</v>
      </c>
      <c r="K309" s="7">
        <v>1</v>
      </c>
      <c r="L309" s="7">
        <v>0</v>
      </c>
      <c r="M309" s="9">
        <v>31824.29</v>
      </c>
      <c r="N309" s="7">
        <v>0</v>
      </c>
    </row>
    <row r="310" spans="1:14" ht="16" x14ac:dyDescent="0.2">
      <c r="A310" s="6">
        <v>309</v>
      </c>
      <c r="B310" s="7">
        <v>15773972</v>
      </c>
      <c r="C310" s="6" t="s">
        <v>295</v>
      </c>
      <c r="D310" s="7">
        <v>614</v>
      </c>
      <c r="E310" s="6" t="s">
        <v>15</v>
      </c>
      <c r="F310" s="6" t="s">
        <v>23</v>
      </c>
      <c r="G310" s="7">
        <v>50</v>
      </c>
      <c r="H310" s="7">
        <v>4</v>
      </c>
      <c r="I310" s="8">
        <v>137104.47</v>
      </c>
      <c r="J310" s="7">
        <v>1</v>
      </c>
      <c r="K310" s="7">
        <v>1</v>
      </c>
      <c r="L310" s="7">
        <v>0</v>
      </c>
      <c r="M310" s="9">
        <v>127166.49</v>
      </c>
      <c r="N310" s="7">
        <v>1</v>
      </c>
    </row>
    <row r="311" spans="1:14" ht="16" x14ac:dyDescent="0.2">
      <c r="A311" s="6">
        <v>310</v>
      </c>
      <c r="B311" s="7">
        <v>15746726</v>
      </c>
      <c r="C311" s="6" t="s">
        <v>296</v>
      </c>
      <c r="D311" s="7">
        <v>438</v>
      </c>
      <c r="E311" s="6" t="s">
        <v>26</v>
      </c>
      <c r="F311" s="6" t="s">
        <v>23</v>
      </c>
      <c r="G311" s="7">
        <v>31</v>
      </c>
      <c r="H311" s="7">
        <v>8</v>
      </c>
      <c r="I311" s="8">
        <v>78398.69</v>
      </c>
      <c r="J311" s="7">
        <v>1</v>
      </c>
      <c r="K311" s="7">
        <v>1</v>
      </c>
      <c r="L311" s="7">
        <v>0</v>
      </c>
      <c r="M311" s="9">
        <v>44937.01</v>
      </c>
      <c r="N311" s="7">
        <v>0</v>
      </c>
    </row>
    <row r="312" spans="1:14" ht="16" x14ac:dyDescent="0.2">
      <c r="A312" s="6">
        <v>311</v>
      </c>
      <c r="B312" s="7">
        <v>15712287</v>
      </c>
      <c r="C312" s="6" t="s">
        <v>297</v>
      </c>
      <c r="D312" s="7">
        <v>652</v>
      </c>
      <c r="E312" s="6" t="s">
        <v>15</v>
      </c>
      <c r="F312" s="6" t="s">
        <v>16</v>
      </c>
      <c r="G312" s="7">
        <v>80</v>
      </c>
      <c r="H312" s="7">
        <v>4</v>
      </c>
      <c r="I312" s="8">
        <v>0</v>
      </c>
      <c r="J312" s="7">
        <v>2</v>
      </c>
      <c r="K312" s="7">
        <v>1</v>
      </c>
      <c r="L312" s="7">
        <v>1</v>
      </c>
      <c r="M312" s="9">
        <v>188603.07</v>
      </c>
      <c r="N312" s="7">
        <v>0</v>
      </c>
    </row>
    <row r="313" spans="1:14" ht="16" x14ac:dyDescent="0.2">
      <c r="A313" s="6">
        <v>312</v>
      </c>
      <c r="B313" s="7">
        <v>15702919</v>
      </c>
      <c r="C313" s="6" t="s">
        <v>210</v>
      </c>
      <c r="D313" s="7">
        <v>729</v>
      </c>
      <c r="E313" s="6" t="s">
        <v>26</v>
      </c>
      <c r="F313" s="6" t="s">
        <v>23</v>
      </c>
      <c r="G313" s="7">
        <v>30</v>
      </c>
      <c r="H313" s="7">
        <v>6</v>
      </c>
      <c r="I313" s="8">
        <v>63669.42</v>
      </c>
      <c r="J313" s="7">
        <v>1</v>
      </c>
      <c r="K313" s="7">
        <v>1</v>
      </c>
      <c r="L313" s="7">
        <v>0</v>
      </c>
      <c r="M313" s="9">
        <v>145111.37</v>
      </c>
      <c r="N313" s="7">
        <v>0</v>
      </c>
    </row>
    <row r="314" spans="1:14" ht="16" x14ac:dyDescent="0.2">
      <c r="A314" s="6">
        <v>313</v>
      </c>
      <c r="B314" s="7">
        <v>15674398</v>
      </c>
      <c r="C314" s="6" t="s">
        <v>298</v>
      </c>
      <c r="D314" s="7">
        <v>642</v>
      </c>
      <c r="E314" s="6" t="s">
        <v>15</v>
      </c>
      <c r="F314" s="6" t="s">
        <v>23</v>
      </c>
      <c r="G314" s="7">
        <v>38</v>
      </c>
      <c r="H314" s="7">
        <v>3</v>
      </c>
      <c r="I314" s="8">
        <v>0</v>
      </c>
      <c r="J314" s="7">
        <v>2</v>
      </c>
      <c r="K314" s="7">
        <v>0</v>
      </c>
      <c r="L314" s="7">
        <v>0</v>
      </c>
      <c r="M314" s="9">
        <v>171463.83</v>
      </c>
      <c r="N314" s="7">
        <v>0</v>
      </c>
    </row>
    <row r="315" spans="1:14" ht="16" x14ac:dyDescent="0.2">
      <c r="A315" s="6">
        <v>314</v>
      </c>
      <c r="B315" s="7">
        <v>15797960</v>
      </c>
      <c r="C315" s="6" t="s">
        <v>299</v>
      </c>
      <c r="D315" s="7">
        <v>806</v>
      </c>
      <c r="E315" s="6" t="s">
        <v>26</v>
      </c>
      <c r="F315" s="6" t="s">
        <v>16</v>
      </c>
      <c r="G315" s="7">
        <v>59</v>
      </c>
      <c r="H315" s="7">
        <v>0</v>
      </c>
      <c r="I315" s="8">
        <v>135296.32999999999</v>
      </c>
      <c r="J315" s="7">
        <v>1</v>
      </c>
      <c r="K315" s="7">
        <v>1</v>
      </c>
      <c r="L315" s="7">
        <v>0</v>
      </c>
      <c r="M315" s="9">
        <v>182822.5</v>
      </c>
      <c r="N315" s="7">
        <v>0</v>
      </c>
    </row>
    <row r="316" spans="1:14" ht="16" x14ac:dyDescent="0.2">
      <c r="A316" s="6">
        <v>315</v>
      </c>
      <c r="B316" s="7">
        <v>15631868</v>
      </c>
      <c r="C316" s="6" t="s">
        <v>300</v>
      </c>
      <c r="D316" s="7">
        <v>744</v>
      </c>
      <c r="E316" s="6" t="s">
        <v>755</v>
      </c>
      <c r="F316" s="6" t="s">
        <v>23</v>
      </c>
      <c r="G316" s="7">
        <v>36</v>
      </c>
      <c r="H316" s="7">
        <v>2</v>
      </c>
      <c r="I316" s="8">
        <v>153804.44</v>
      </c>
      <c r="J316" s="7">
        <v>1</v>
      </c>
      <c r="K316" s="7">
        <v>1</v>
      </c>
      <c r="L316" s="7">
        <v>1</v>
      </c>
      <c r="M316" s="9">
        <v>87213.33</v>
      </c>
      <c r="N316" s="7">
        <v>0</v>
      </c>
    </row>
    <row r="317" spans="1:14" ht="16" x14ac:dyDescent="0.2">
      <c r="A317" s="6">
        <v>316</v>
      </c>
      <c r="B317" s="7">
        <v>15581539</v>
      </c>
      <c r="C317" s="6" t="s">
        <v>301</v>
      </c>
      <c r="D317" s="7">
        <v>474</v>
      </c>
      <c r="E317" s="6" t="s">
        <v>755</v>
      </c>
      <c r="F317" s="6" t="s">
        <v>23</v>
      </c>
      <c r="G317" s="7">
        <v>37</v>
      </c>
      <c r="H317" s="7">
        <v>3</v>
      </c>
      <c r="I317" s="8">
        <v>0</v>
      </c>
      <c r="J317" s="7">
        <v>2</v>
      </c>
      <c r="K317" s="7">
        <v>0</v>
      </c>
      <c r="L317" s="7">
        <v>0</v>
      </c>
      <c r="M317" s="9">
        <v>57175.32</v>
      </c>
      <c r="N317" s="7">
        <v>0</v>
      </c>
    </row>
    <row r="318" spans="1:14" ht="16" x14ac:dyDescent="0.2">
      <c r="A318" s="6">
        <v>317</v>
      </c>
      <c r="B318" s="7">
        <v>15662736</v>
      </c>
      <c r="C318" s="6" t="s">
        <v>296</v>
      </c>
      <c r="D318" s="7">
        <v>559</v>
      </c>
      <c r="E318" s="6" t="s">
        <v>15</v>
      </c>
      <c r="F318" s="6" t="s">
        <v>23</v>
      </c>
      <c r="G318" s="7">
        <v>49</v>
      </c>
      <c r="H318" s="7">
        <v>2</v>
      </c>
      <c r="I318" s="8">
        <v>147069.78</v>
      </c>
      <c r="J318" s="7">
        <v>1</v>
      </c>
      <c r="K318" s="7">
        <v>1</v>
      </c>
      <c r="L318" s="7">
        <v>0</v>
      </c>
      <c r="M318" s="9">
        <v>120540.83</v>
      </c>
      <c r="N318" s="7">
        <v>1</v>
      </c>
    </row>
    <row r="319" spans="1:14" ht="16" x14ac:dyDescent="0.2">
      <c r="A319" s="6">
        <v>318</v>
      </c>
      <c r="B319" s="7">
        <v>15666252</v>
      </c>
      <c r="C319" s="6" t="s">
        <v>109</v>
      </c>
      <c r="D319" s="7">
        <v>706</v>
      </c>
      <c r="E319" s="6" t="s">
        <v>755</v>
      </c>
      <c r="F319" s="6" t="s">
        <v>23</v>
      </c>
      <c r="G319" s="7">
        <v>42</v>
      </c>
      <c r="H319" s="7">
        <v>9</v>
      </c>
      <c r="I319" s="8">
        <v>0</v>
      </c>
      <c r="J319" s="7">
        <v>2</v>
      </c>
      <c r="K319" s="7">
        <v>1</v>
      </c>
      <c r="L319" s="7">
        <v>1</v>
      </c>
      <c r="M319" s="9">
        <v>28714.34</v>
      </c>
      <c r="N319" s="7">
        <v>0</v>
      </c>
    </row>
    <row r="320" spans="1:14" ht="16" x14ac:dyDescent="0.2">
      <c r="A320" s="6">
        <v>319</v>
      </c>
      <c r="B320" s="7">
        <v>15677512</v>
      </c>
      <c r="C320" s="6" t="s">
        <v>302</v>
      </c>
      <c r="D320" s="7">
        <v>628</v>
      </c>
      <c r="E320" s="6" t="s">
        <v>755</v>
      </c>
      <c r="F320" s="6" t="s">
        <v>16</v>
      </c>
      <c r="G320" s="7">
        <v>22</v>
      </c>
      <c r="H320" s="7">
        <v>3</v>
      </c>
      <c r="I320" s="8">
        <v>0</v>
      </c>
      <c r="J320" s="7">
        <v>1</v>
      </c>
      <c r="K320" s="7">
        <v>1</v>
      </c>
      <c r="L320" s="7">
        <v>0</v>
      </c>
      <c r="M320" s="9">
        <v>85426.28</v>
      </c>
      <c r="N320" s="7">
        <v>0</v>
      </c>
    </row>
    <row r="321" spans="1:14" ht="16" x14ac:dyDescent="0.2">
      <c r="A321" s="6">
        <v>320</v>
      </c>
      <c r="B321" s="7">
        <v>15626114</v>
      </c>
      <c r="C321" s="6" t="s">
        <v>303</v>
      </c>
      <c r="D321" s="7">
        <v>429</v>
      </c>
      <c r="E321" s="6" t="s">
        <v>15</v>
      </c>
      <c r="F321" s="6" t="s">
        <v>23</v>
      </c>
      <c r="G321" s="7">
        <v>24</v>
      </c>
      <c r="H321" s="7">
        <v>4</v>
      </c>
      <c r="I321" s="8">
        <v>95741.75</v>
      </c>
      <c r="J321" s="7">
        <v>1</v>
      </c>
      <c r="K321" s="7">
        <v>1</v>
      </c>
      <c r="L321" s="7">
        <v>0</v>
      </c>
      <c r="M321" s="9">
        <v>46170.75</v>
      </c>
      <c r="N321" s="7">
        <v>0</v>
      </c>
    </row>
    <row r="322" spans="1:14" ht="16" x14ac:dyDescent="0.2">
      <c r="A322" s="6">
        <v>321</v>
      </c>
      <c r="B322" s="7">
        <v>15810834</v>
      </c>
      <c r="C322" s="6" t="s">
        <v>304</v>
      </c>
      <c r="D322" s="7">
        <v>525</v>
      </c>
      <c r="E322" s="6" t="s">
        <v>755</v>
      </c>
      <c r="F322" s="6" t="s">
        <v>16</v>
      </c>
      <c r="G322" s="7">
        <v>57</v>
      </c>
      <c r="H322" s="7">
        <v>2</v>
      </c>
      <c r="I322" s="8">
        <v>145965.32999999999</v>
      </c>
      <c r="J322" s="7">
        <v>1</v>
      </c>
      <c r="K322" s="7">
        <v>1</v>
      </c>
      <c r="L322" s="7">
        <v>1</v>
      </c>
      <c r="M322" s="9">
        <v>64448.36</v>
      </c>
      <c r="N322" s="7">
        <v>0</v>
      </c>
    </row>
    <row r="323" spans="1:14" ht="16" x14ac:dyDescent="0.2">
      <c r="A323" s="6">
        <v>322</v>
      </c>
      <c r="B323" s="7">
        <v>15678910</v>
      </c>
      <c r="C323" s="6" t="s">
        <v>305</v>
      </c>
      <c r="D323" s="7">
        <v>680</v>
      </c>
      <c r="E323" s="6" t="s">
        <v>15</v>
      </c>
      <c r="F323" s="6" t="s">
        <v>16</v>
      </c>
      <c r="G323" s="7">
        <v>30</v>
      </c>
      <c r="H323" s="7">
        <v>8</v>
      </c>
      <c r="I323" s="8">
        <v>141441.75</v>
      </c>
      <c r="J323" s="7">
        <v>1</v>
      </c>
      <c r="K323" s="7">
        <v>1</v>
      </c>
      <c r="L323" s="7">
        <v>1</v>
      </c>
      <c r="M323" s="9">
        <v>16278.97</v>
      </c>
      <c r="N323" s="7">
        <v>0</v>
      </c>
    </row>
    <row r="324" spans="1:14" ht="16" x14ac:dyDescent="0.2">
      <c r="A324" s="6">
        <v>323</v>
      </c>
      <c r="B324" s="7">
        <v>15694408</v>
      </c>
      <c r="C324" s="6" t="s">
        <v>306</v>
      </c>
      <c r="D324" s="7">
        <v>749</v>
      </c>
      <c r="E324" s="6" t="s">
        <v>15</v>
      </c>
      <c r="F324" s="6" t="s">
        <v>23</v>
      </c>
      <c r="G324" s="7">
        <v>40</v>
      </c>
      <c r="H324" s="7">
        <v>1</v>
      </c>
      <c r="I324" s="8">
        <v>139290.41</v>
      </c>
      <c r="J324" s="7">
        <v>1</v>
      </c>
      <c r="K324" s="7">
        <v>1</v>
      </c>
      <c r="L324" s="7">
        <v>0</v>
      </c>
      <c r="M324" s="9">
        <v>182855.42</v>
      </c>
      <c r="N324" s="7">
        <v>1</v>
      </c>
    </row>
    <row r="325" spans="1:14" ht="16" x14ac:dyDescent="0.2">
      <c r="A325" s="6">
        <v>324</v>
      </c>
      <c r="B325" s="7">
        <v>15585215</v>
      </c>
      <c r="C325" s="6" t="s">
        <v>307</v>
      </c>
      <c r="D325" s="7">
        <v>763</v>
      </c>
      <c r="E325" s="6" t="s">
        <v>15</v>
      </c>
      <c r="F325" s="6" t="s">
        <v>16</v>
      </c>
      <c r="G325" s="7">
        <v>31</v>
      </c>
      <c r="H325" s="7">
        <v>4</v>
      </c>
      <c r="I325" s="8">
        <v>0</v>
      </c>
      <c r="J325" s="7">
        <v>2</v>
      </c>
      <c r="K325" s="7">
        <v>0</v>
      </c>
      <c r="L325" s="7">
        <v>0</v>
      </c>
      <c r="M325" s="9">
        <v>50404.72</v>
      </c>
      <c r="N325" s="7">
        <v>0</v>
      </c>
    </row>
    <row r="326" spans="1:14" ht="16" x14ac:dyDescent="0.2">
      <c r="A326" s="6">
        <v>325</v>
      </c>
      <c r="B326" s="7">
        <v>15682757</v>
      </c>
      <c r="C326" s="6" t="s">
        <v>308</v>
      </c>
      <c r="D326" s="7">
        <v>734</v>
      </c>
      <c r="E326" s="6" t="s">
        <v>15</v>
      </c>
      <c r="F326" s="6" t="s">
        <v>23</v>
      </c>
      <c r="G326" s="7">
        <v>30</v>
      </c>
      <c r="H326" s="7">
        <v>3</v>
      </c>
      <c r="I326" s="8">
        <v>0</v>
      </c>
      <c r="J326" s="7">
        <v>2</v>
      </c>
      <c r="K326" s="7">
        <v>1</v>
      </c>
      <c r="L326" s="7">
        <v>0</v>
      </c>
      <c r="M326" s="9">
        <v>107640.25</v>
      </c>
      <c r="N326" s="7">
        <v>0</v>
      </c>
    </row>
    <row r="327" spans="1:14" ht="16" x14ac:dyDescent="0.2">
      <c r="A327" s="6">
        <v>326</v>
      </c>
      <c r="B327" s="7">
        <v>15736601</v>
      </c>
      <c r="C327" s="6" t="s">
        <v>309</v>
      </c>
      <c r="D327" s="7">
        <v>716</v>
      </c>
      <c r="E327" s="6" t="s">
        <v>15</v>
      </c>
      <c r="F327" s="6" t="s">
        <v>23</v>
      </c>
      <c r="G327" s="7">
        <v>35</v>
      </c>
      <c r="H327" s="7">
        <v>4</v>
      </c>
      <c r="I327" s="8">
        <v>144428.87</v>
      </c>
      <c r="J327" s="7">
        <v>1</v>
      </c>
      <c r="K327" s="7">
        <v>1</v>
      </c>
      <c r="L327" s="7">
        <v>0</v>
      </c>
      <c r="M327" s="9">
        <v>134132.65</v>
      </c>
      <c r="N327" s="7">
        <v>0</v>
      </c>
    </row>
    <row r="328" spans="1:14" ht="16" x14ac:dyDescent="0.2">
      <c r="A328" s="6">
        <v>327</v>
      </c>
      <c r="B328" s="7">
        <v>15601848</v>
      </c>
      <c r="C328" s="6" t="s">
        <v>33</v>
      </c>
      <c r="D328" s="7">
        <v>594</v>
      </c>
      <c r="E328" s="6" t="s">
        <v>15</v>
      </c>
      <c r="F328" s="6" t="s">
        <v>23</v>
      </c>
      <c r="G328" s="7">
        <v>35</v>
      </c>
      <c r="H328" s="7">
        <v>2</v>
      </c>
      <c r="I328" s="8">
        <v>0</v>
      </c>
      <c r="J328" s="7">
        <v>2</v>
      </c>
      <c r="K328" s="7">
        <v>1</v>
      </c>
      <c r="L328" s="7">
        <v>0</v>
      </c>
      <c r="M328" s="9">
        <v>103480.69</v>
      </c>
      <c r="N328" s="7">
        <v>0</v>
      </c>
    </row>
    <row r="329" spans="1:14" ht="16" x14ac:dyDescent="0.2">
      <c r="A329" s="6">
        <v>328</v>
      </c>
      <c r="B329" s="7">
        <v>15736008</v>
      </c>
      <c r="C329" s="6" t="s">
        <v>79</v>
      </c>
      <c r="D329" s="7">
        <v>644</v>
      </c>
      <c r="E329" s="6" t="s">
        <v>15</v>
      </c>
      <c r="F329" s="6" t="s">
        <v>16</v>
      </c>
      <c r="G329" s="7">
        <v>46</v>
      </c>
      <c r="H329" s="7">
        <v>9</v>
      </c>
      <c r="I329" s="8">
        <v>95441.27</v>
      </c>
      <c r="J329" s="7">
        <v>1</v>
      </c>
      <c r="K329" s="7">
        <v>1</v>
      </c>
      <c r="L329" s="7">
        <v>0</v>
      </c>
      <c r="M329" s="9">
        <v>108761.05</v>
      </c>
      <c r="N329" s="7">
        <v>1</v>
      </c>
    </row>
    <row r="330" spans="1:14" ht="16" x14ac:dyDescent="0.2">
      <c r="A330" s="6">
        <v>329</v>
      </c>
      <c r="B330" s="7">
        <v>15669064</v>
      </c>
      <c r="C330" s="6" t="s">
        <v>310</v>
      </c>
      <c r="D330" s="7">
        <v>671</v>
      </c>
      <c r="E330" s="6" t="s">
        <v>26</v>
      </c>
      <c r="F330" s="6" t="s">
        <v>23</v>
      </c>
      <c r="G330" s="7">
        <v>35</v>
      </c>
      <c r="H330" s="7">
        <v>1</v>
      </c>
      <c r="I330" s="8">
        <v>144848.74</v>
      </c>
      <c r="J330" s="7">
        <v>1</v>
      </c>
      <c r="K330" s="7">
        <v>1</v>
      </c>
      <c r="L330" s="7">
        <v>1</v>
      </c>
      <c r="M330" s="9">
        <v>179012.3</v>
      </c>
      <c r="N330" s="7">
        <v>0</v>
      </c>
    </row>
    <row r="331" spans="1:14" ht="16" x14ac:dyDescent="0.2">
      <c r="A331" s="6">
        <v>330</v>
      </c>
      <c r="B331" s="7">
        <v>15624528</v>
      </c>
      <c r="C331" s="6" t="s">
        <v>311</v>
      </c>
      <c r="D331" s="7">
        <v>664</v>
      </c>
      <c r="E331" s="6" t="s">
        <v>26</v>
      </c>
      <c r="F331" s="6" t="s">
        <v>23</v>
      </c>
      <c r="G331" s="7">
        <v>26</v>
      </c>
      <c r="H331" s="7">
        <v>7</v>
      </c>
      <c r="I331" s="8">
        <v>116244.14</v>
      </c>
      <c r="J331" s="7">
        <v>2</v>
      </c>
      <c r="K331" s="7">
        <v>1</v>
      </c>
      <c r="L331" s="7">
        <v>1</v>
      </c>
      <c r="M331" s="9">
        <v>95145.14</v>
      </c>
      <c r="N331" s="7">
        <v>0</v>
      </c>
    </row>
    <row r="332" spans="1:14" ht="16" x14ac:dyDescent="0.2">
      <c r="A332" s="6">
        <v>331</v>
      </c>
      <c r="B332" s="7">
        <v>15598493</v>
      </c>
      <c r="C332" s="6" t="s">
        <v>312</v>
      </c>
      <c r="D332" s="7">
        <v>656</v>
      </c>
      <c r="E332" s="6" t="s">
        <v>15</v>
      </c>
      <c r="F332" s="6" t="s">
        <v>23</v>
      </c>
      <c r="G332" s="7">
        <v>50</v>
      </c>
      <c r="H332" s="7">
        <v>7</v>
      </c>
      <c r="I332" s="8">
        <v>0</v>
      </c>
      <c r="J332" s="7">
        <v>2</v>
      </c>
      <c r="K332" s="7">
        <v>0</v>
      </c>
      <c r="L332" s="7">
        <v>1</v>
      </c>
      <c r="M332" s="9">
        <v>72143.44</v>
      </c>
      <c r="N332" s="7">
        <v>0</v>
      </c>
    </row>
    <row r="333" spans="1:14" ht="16" x14ac:dyDescent="0.2">
      <c r="A333" s="6">
        <v>332</v>
      </c>
      <c r="B333" s="7">
        <v>15601274</v>
      </c>
      <c r="C333" s="6" t="s">
        <v>313</v>
      </c>
      <c r="D333" s="7">
        <v>667</v>
      </c>
      <c r="E333" s="6" t="s">
        <v>755</v>
      </c>
      <c r="F333" s="6" t="s">
        <v>16</v>
      </c>
      <c r="G333" s="7">
        <v>40</v>
      </c>
      <c r="H333" s="7">
        <v>1</v>
      </c>
      <c r="I333" s="8">
        <v>146502.07</v>
      </c>
      <c r="J333" s="7">
        <v>1</v>
      </c>
      <c r="K333" s="7">
        <v>1</v>
      </c>
      <c r="L333" s="7">
        <v>0</v>
      </c>
      <c r="M333" s="9">
        <v>19162.89</v>
      </c>
      <c r="N333" s="7">
        <v>0</v>
      </c>
    </row>
    <row r="334" spans="1:14" ht="16" x14ac:dyDescent="0.2">
      <c r="A334" s="6">
        <v>333</v>
      </c>
      <c r="B334" s="7">
        <v>15702669</v>
      </c>
      <c r="C334" s="6" t="s">
        <v>314</v>
      </c>
      <c r="D334" s="7">
        <v>663</v>
      </c>
      <c r="E334" s="6" t="s">
        <v>26</v>
      </c>
      <c r="F334" s="6" t="s">
        <v>23</v>
      </c>
      <c r="G334" s="7">
        <v>44</v>
      </c>
      <c r="H334" s="7">
        <v>2</v>
      </c>
      <c r="I334" s="8">
        <v>117028.6</v>
      </c>
      <c r="J334" s="7">
        <v>2</v>
      </c>
      <c r="K334" s="7">
        <v>0</v>
      </c>
      <c r="L334" s="7">
        <v>1</v>
      </c>
      <c r="M334" s="9">
        <v>144680.18</v>
      </c>
      <c r="N334" s="7">
        <v>0</v>
      </c>
    </row>
    <row r="335" spans="1:14" ht="16" x14ac:dyDescent="0.2">
      <c r="A335" s="6">
        <v>334</v>
      </c>
      <c r="B335" s="7">
        <v>15728669</v>
      </c>
      <c r="C335" s="6" t="s">
        <v>315</v>
      </c>
      <c r="D335" s="7">
        <v>584</v>
      </c>
      <c r="E335" s="6" t="s">
        <v>26</v>
      </c>
      <c r="F335" s="6" t="s">
        <v>16</v>
      </c>
      <c r="G335" s="7">
        <v>30</v>
      </c>
      <c r="H335" s="7">
        <v>8</v>
      </c>
      <c r="I335" s="8">
        <v>112013.81</v>
      </c>
      <c r="J335" s="7">
        <v>1</v>
      </c>
      <c r="K335" s="7">
        <v>1</v>
      </c>
      <c r="L335" s="7">
        <v>0</v>
      </c>
      <c r="M335" s="9">
        <v>177772.03</v>
      </c>
      <c r="N335" s="7">
        <v>1</v>
      </c>
    </row>
    <row r="336" spans="1:14" ht="16" x14ac:dyDescent="0.2">
      <c r="A336" s="6">
        <v>335</v>
      </c>
      <c r="B336" s="7">
        <v>15742668</v>
      </c>
      <c r="C336" s="6" t="s">
        <v>316</v>
      </c>
      <c r="D336" s="7">
        <v>626</v>
      </c>
      <c r="E336" s="6" t="s">
        <v>755</v>
      </c>
      <c r="F336" s="6" t="s">
        <v>16</v>
      </c>
      <c r="G336" s="7">
        <v>37</v>
      </c>
      <c r="H336" s="7">
        <v>6</v>
      </c>
      <c r="I336" s="8">
        <v>108269.37</v>
      </c>
      <c r="J336" s="7">
        <v>1</v>
      </c>
      <c r="K336" s="7">
        <v>1</v>
      </c>
      <c r="L336" s="7">
        <v>0</v>
      </c>
      <c r="M336" s="9">
        <v>5597.94</v>
      </c>
      <c r="N336" s="7">
        <v>0</v>
      </c>
    </row>
    <row r="337" spans="1:14" ht="16" x14ac:dyDescent="0.2">
      <c r="A337" s="6">
        <v>336</v>
      </c>
      <c r="B337" s="7">
        <v>15697441</v>
      </c>
      <c r="C337" s="6" t="s">
        <v>317</v>
      </c>
      <c r="D337" s="7">
        <v>485</v>
      </c>
      <c r="E337" s="6" t="s">
        <v>15</v>
      </c>
      <c r="F337" s="6" t="s">
        <v>23</v>
      </c>
      <c r="G337" s="7">
        <v>29</v>
      </c>
      <c r="H337" s="7">
        <v>7</v>
      </c>
      <c r="I337" s="8">
        <v>182123.79</v>
      </c>
      <c r="J337" s="7">
        <v>1</v>
      </c>
      <c r="K337" s="7">
        <v>1</v>
      </c>
      <c r="L337" s="7">
        <v>0</v>
      </c>
      <c r="M337" s="9">
        <v>116828.51</v>
      </c>
      <c r="N337" s="7">
        <v>1</v>
      </c>
    </row>
    <row r="338" spans="1:14" ht="16" x14ac:dyDescent="0.2">
      <c r="A338" s="6">
        <v>337</v>
      </c>
      <c r="B338" s="7">
        <v>15740476</v>
      </c>
      <c r="C338" s="6" t="s">
        <v>75</v>
      </c>
      <c r="D338" s="7">
        <v>659</v>
      </c>
      <c r="E338" s="6" t="s">
        <v>26</v>
      </c>
      <c r="F338" s="6" t="s">
        <v>16</v>
      </c>
      <c r="G338" s="7">
        <v>32</v>
      </c>
      <c r="H338" s="7">
        <v>3</v>
      </c>
      <c r="I338" s="8">
        <v>150923.74</v>
      </c>
      <c r="J338" s="7">
        <v>2</v>
      </c>
      <c r="K338" s="7">
        <v>0</v>
      </c>
      <c r="L338" s="7">
        <v>1</v>
      </c>
      <c r="M338" s="9">
        <v>174652.51</v>
      </c>
      <c r="N338" s="7">
        <v>0</v>
      </c>
    </row>
    <row r="339" spans="1:14" ht="16" x14ac:dyDescent="0.2">
      <c r="A339" s="6">
        <v>338</v>
      </c>
      <c r="B339" s="7">
        <v>15648064</v>
      </c>
      <c r="C339" s="6" t="s">
        <v>136</v>
      </c>
      <c r="D339" s="7">
        <v>649</v>
      </c>
      <c r="E339" s="6" t="s">
        <v>15</v>
      </c>
      <c r="F339" s="6" t="s">
        <v>23</v>
      </c>
      <c r="G339" s="7">
        <v>33</v>
      </c>
      <c r="H339" s="7">
        <v>2</v>
      </c>
      <c r="I339" s="8">
        <v>0</v>
      </c>
      <c r="J339" s="7">
        <v>2</v>
      </c>
      <c r="K339" s="7">
        <v>1</v>
      </c>
      <c r="L339" s="7">
        <v>0</v>
      </c>
      <c r="M339" s="9">
        <v>2010.98</v>
      </c>
      <c r="N339" s="7">
        <v>0</v>
      </c>
    </row>
    <row r="340" spans="1:14" ht="16" x14ac:dyDescent="0.2">
      <c r="A340" s="6">
        <v>339</v>
      </c>
      <c r="B340" s="7">
        <v>15636624</v>
      </c>
      <c r="C340" s="6" t="s">
        <v>318</v>
      </c>
      <c r="D340" s="7">
        <v>805</v>
      </c>
      <c r="E340" s="6" t="s">
        <v>755</v>
      </c>
      <c r="F340" s="6" t="s">
        <v>16</v>
      </c>
      <c r="G340" s="7">
        <v>39</v>
      </c>
      <c r="H340" s="7">
        <v>5</v>
      </c>
      <c r="I340" s="8">
        <v>165272.13</v>
      </c>
      <c r="J340" s="7">
        <v>1</v>
      </c>
      <c r="K340" s="7">
        <v>1</v>
      </c>
      <c r="L340" s="7">
        <v>0</v>
      </c>
      <c r="M340" s="9">
        <v>14109.85</v>
      </c>
      <c r="N340" s="7">
        <v>1</v>
      </c>
    </row>
    <row r="341" spans="1:14" ht="16" x14ac:dyDescent="0.2">
      <c r="A341" s="6">
        <v>340</v>
      </c>
      <c r="B341" s="7">
        <v>15807923</v>
      </c>
      <c r="C341" s="6" t="s">
        <v>45</v>
      </c>
      <c r="D341" s="7">
        <v>716</v>
      </c>
      <c r="E341" s="6" t="s">
        <v>26</v>
      </c>
      <c r="F341" s="6" t="s">
        <v>16</v>
      </c>
      <c r="G341" s="7">
        <v>39</v>
      </c>
      <c r="H341" s="7">
        <v>10</v>
      </c>
      <c r="I341" s="8">
        <v>115301.31</v>
      </c>
      <c r="J341" s="7">
        <v>1</v>
      </c>
      <c r="K341" s="7">
        <v>1</v>
      </c>
      <c r="L341" s="7">
        <v>0</v>
      </c>
      <c r="M341" s="9">
        <v>43527.4</v>
      </c>
      <c r="N341" s="7">
        <v>1</v>
      </c>
    </row>
    <row r="342" spans="1:14" ht="16" x14ac:dyDescent="0.2">
      <c r="A342" s="6">
        <v>341</v>
      </c>
      <c r="B342" s="7">
        <v>15745844</v>
      </c>
      <c r="C342" s="6" t="s">
        <v>319</v>
      </c>
      <c r="D342" s="7">
        <v>642</v>
      </c>
      <c r="E342" s="6" t="s">
        <v>26</v>
      </c>
      <c r="F342" s="6" t="s">
        <v>16</v>
      </c>
      <c r="G342" s="7">
        <v>40</v>
      </c>
      <c r="H342" s="7">
        <v>6</v>
      </c>
      <c r="I342" s="8">
        <v>129502.49</v>
      </c>
      <c r="J342" s="7">
        <v>2</v>
      </c>
      <c r="K342" s="7">
        <v>0</v>
      </c>
      <c r="L342" s="7">
        <v>1</v>
      </c>
      <c r="M342" s="9">
        <v>86099.23</v>
      </c>
      <c r="N342" s="7">
        <v>1</v>
      </c>
    </row>
    <row r="343" spans="1:14" ht="16" x14ac:dyDescent="0.2">
      <c r="A343" s="6">
        <v>342</v>
      </c>
      <c r="B343" s="7">
        <v>15786170</v>
      </c>
      <c r="C343" s="6" t="s">
        <v>153</v>
      </c>
      <c r="D343" s="7">
        <v>659</v>
      </c>
      <c r="E343" s="6" t="s">
        <v>15</v>
      </c>
      <c r="F343" s="6" t="s">
        <v>23</v>
      </c>
      <c r="G343" s="7">
        <v>31</v>
      </c>
      <c r="H343" s="7">
        <v>4</v>
      </c>
      <c r="I343" s="8">
        <v>118342.26</v>
      </c>
      <c r="J343" s="7">
        <v>1</v>
      </c>
      <c r="K343" s="7">
        <v>0</v>
      </c>
      <c r="L343" s="7">
        <v>0</v>
      </c>
      <c r="M343" s="9">
        <v>161574.19</v>
      </c>
      <c r="N343" s="7">
        <v>0</v>
      </c>
    </row>
    <row r="344" spans="1:14" ht="16" x14ac:dyDescent="0.2">
      <c r="A344" s="6">
        <v>343</v>
      </c>
      <c r="B344" s="7">
        <v>15681081</v>
      </c>
      <c r="C344" s="6" t="s">
        <v>320</v>
      </c>
      <c r="D344" s="7">
        <v>545</v>
      </c>
      <c r="E344" s="6" t="s">
        <v>755</v>
      </c>
      <c r="F344" s="6" t="s">
        <v>16</v>
      </c>
      <c r="G344" s="7">
        <v>47</v>
      </c>
      <c r="H344" s="7">
        <v>5</v>
      </c>
      <c r="I344" s="8">
        <v>0</v>
      </c>
      <c r="J344" s="7">
        <v>2</v>
      </c>
      <c r="K344" s="7">
        <v>1</v>
      </c>
      <c r="L344" s="7">
        <v>1</v>
      </c>
      <c r="M344" s="9">
        <v>38970.14</v>
      </c>
      <c r="N344" s="7">
        <v>0</v>
      </c>
    </row>
    <row r="345" spans="1:14" ht="16" x14ac:dyDescent="0.2">
      <c r="A345" s="6">
        <v>344</v>
      </c>
      <c r="B345" s="7">
        <v>15684484</v>
      </c>
      <c r="C345" s="6" t="s">
        <v>321</v>
      </c>
      <c r="D345" s="7">
        <v>543</v>
      </c>
      <c r="E345" s="6" t="s">
        <v>15</v>
      </c>
      <c r="F345" s="6" t="s">
        <v>23</v>
      </c>
      <c r="G345" s="7">
        <v>22</v>
      </c>
      <c r="H345" s="7">
        <v>8</v>
      </c>
      <c r="I345" s="8">
        <v>0</v>
      </c>
      <c r="J345" s="7">
        <v>2</v>
      </c>
      <c r="K345" s="7">
        <v>0</v>
      </c>
      <c r="L345" s="7">
        <v>0</v>
      </c>
      <c r="M345" s="9">
        <v>127587.22</v>
      </c>
      <c r="N345" s="7">
        <v>0</v>
      </c>
    </row>
    <row r="346" spans="1:14" ht="16" x14ac:dyDescent="0.2">
      <c r="A346" s="6">
        <v>345</v>
      </c>
      <c r="B346" s="7">
        <v>15785869</v>
      </c>
      <c r="C346" s="6" t="s">
        <v>88</v>
      </c>
      <c r="D346" s="7">
        <v>718</v>
      </c>
      <c r="E346" s="6" t="s">
        <v>15</v>
      </c>
      <c r="F346" s="6" t="s">
        <v>16</v>
      </c>
      <c r="G346" s="7">
        <v>25</v>
      </c>
      <c r="H346" s="7">
        <v>7</v>
      </c>
      <c r="I346" s="8">
        <v>0</v>
      </c>
      <c r="J346" s="7">
        <v>2</v>
      </c>
      <c r="K346" s="7">
        <v>1</v>
      </c>
      <c r="L346" s="7">
        <v>0</v>
      </c>
      <c r="M346" s="9">
        <v>30380.12</v>
      </c>
      <c r="N346" s="7">
        <v>0</v>
      </c>
    </row>
    <row r="347" spans="1:14" ht="16" x14ac:dyDescent="0.2">
      <c r="A347" s="6">
        <v>346</v>
      </c>
      <c r="B347" s="7">
        <v>15763859</v>
      </c>
      <c r="C347" s="6" t="s">
        <v>322</v>
      </c>
      <c r="D347" s="7">
        <v>840</v>
      </c>
      <c r="E347" s="6" t="s">
        <v>15</v>
      </c>
      <c r="F347" s="6" t="s">
        <v>16</v>
      </c>
      <c r="G347" s="7">
        <v>43</v>
      </c>
      <c r="H347" s="7">
        <v>7</v>
      </c>
      <c r="I347" s="8">
        <v>0</v>
      </c>
      <c r="J347" s="7">
        <v>2</v>
      </c>
      <c r="K347" s="7">
        <v>1</v>
      </c>
      <c r="L347" s="7">
        <v>0</v>
      </c>
      <c r="M347" s="9">
        <v>90908.95</v>
      </c>
      <c r="N347" s="7">
        <v>0</v>
      </c>
    </row>
    <row r="348" spans="1:14" ht="16" x14ac:dyDescent="0.2">
      <c r="A348" s="6">
        <v>347</v>
      </c>
      <c r="B348" s="7">
        <v>15658935</v>
      </c>
      <c r="C348" s="6" t="s">
        <v>231</v>
      </c>
      <c r="D348" s="7">
        <v>630</v>
      </c>
      <c r="E348" s="6" t="s">
        <v>26</v>
      </c>
      <c r="F348" s="6" t="s">
        <v>16</v>
      </c>
      <c r="G348" s="7">
        <v>34</v>
      </c>
      <c r="H348" s="7">
        <v>9</v>
      </c>
      <c r="I348" s="8">
        <v>106937.05</v>
      </c>
      <c r="J348" s="7">
        <v>2</v>
      </c>
      <c r="K348" s="7">
        <v>1</v>
      </c>
      <c r="L348" s="7">
        <v>0</v>
      </c>
      <c r="M348" s="9">
        <v>138275.01</v>
      </c>
      <c r="N348" s="7">
        <v>0</v>
      </c>
    </row>
    <row r="349" spans="1:14" ht="16" x14ac:dyDescent="0.2">
      <c r="A349" s="6">
        <v>348</v>
      </c>
      <c r="B349" s="7">
        <v>15747358</v>
      </c>
      <c r="C349" s="6" t="s">
        <v>323</v>
      </c>
      <c r="D349" s="7">
        <v>643</v>
      </c>
      <c r="E349" s="6" t="s">
        <v>26</v>
      </c>
      <c r="F349" s="6" t="s">
        <v>23</v>
      </c>
      <c r="G349" s="7">
        <v>59</v>
      </c>
      <c r="H349" s="7">
        <v>3</v>
      </c>
      <c r="I349" s="8">
        <v>170331.37</v>
      </c>
      <c r="J349" s="7">
        <v>1</v>
      </c>
      <c r="K349" s="7">
        <v>1</v>
      </c>
      <c r="L349" s="7">
        <v>1</v>
      </c>
      <c r="M349" s="9">
        <v>32171.79</v>
      </c>
      <c r="N349" s="7">
        <v>0</v>
      </c>
    </row>
    <row r="350" spans="1:14" ht="16" x14ac:dyDescent="0.2">
      <c r="A350" s="6">
        <v>349</v>
      </c>
      <c r="B350" s="7">
        <v>15735203</v>
      </c>
      <c r="C350" s="6" t="s">
        <v>324</v>
      </c>
      <c r="D350" s="7">
        <v>654</v>
      </c>
      <c r="E350" s="6" t="s">
        <v>26</v>
      </c>
      <c r="F350" s="6" t="s">
        <v>16</v>
      </c>
      <c r="G350" s="7">
        <v>32</v>
      </c>
      <c r="H350" s="7">
        <v>1</v>
      </c>
      <c r="I350" s="8">
        <v>114510.85</v>
      </c>
      <c r="J350" s="7">
        <v>1</v>
      </c>
      <c r="K350" s="7">
        <v>1</v>
      </c>
      <c r="L350" s="7">
        <v>1</v>
      </c>
      <c r="M350" s="9">
        <v>126143.23</v>
      </c>
      <c r="N350" s="7">
        <v>0</v>
      </c>
    </row>
    <row r="351" spans="1:14" ht="16" x14ac:dyDescent="0.2">
      <c r="A351" s="6">
        <v>350</v>
      </c>
      <c r="B351" s="7">
        <v>15576256</v>
      </c>
      <c r="C351" s="6" t="s">
        <v>325</v>
      </c>
      <c r="D351" s="7">
        <v>582</v>
      </c>
      <c r="E351" s="6" t="s">
        <v>15</v>
      </c>
      <c r="F351" s="6" t="s">
        <v>23</v>
      </c>
      <c r="G351" s="7">
        <v>39</v>
      </c>
      <c r="H351" s="7">
        <v>5</v>
      </c>
      <c r="I351" s="8">
        <v>0</v>
      </c>
      <c r="J351" s="7">
        <v>2</v>
      </c>
      <c r="K351" s="7">
        <v>1</v>
      </c>
      <c r="L351" s="7">
        <v>1</v>
      </c>
      <c r="M351" s="9">
        <v>129892.93</v>
      </c>
      <c r="N351" s="7">
        <v>0</v>
      </c>
    </row>
    <row r="352" spans="1:14" ht="16" x14ac:dyDescent="0.2">
      <c r="A352" s="6">
        <v>351</v>
      </c>
      <c r="B352" s="7">
        <v>15659420</v>
      </c>
      <c r="C352" s="6" t="s">
        <v>326</v>
      </c>
      <c r="D352" s="7">
        <v>659</v>
      </c>
      <c r="E352" s="6" t="s">
        <v>755</v>
      </c>
      <c r="F352" s="6" t="s">
        <v>23</v>
      </c>
      <c r="G352" s="7">
        <v>32</v>
      </c>
      <c r="H352" s="7">
        <v>3</v>
      </c>
      <c r="I352" s="8">
        <v>107594.11</v>
      </c>
      <c r="J352" s="7">
        <v>2</v>
      </c>
      <c r="K352" s="7">
        <v>1</v>
      </c>
      <c r="L352" s="7">
        <v>1</v>
      </c>
      <c r="M352" s="9">
        <v>102416.84</v>
      </c>
      <c r="N352" s="7">
        <v>0</v>
      </c>
    </row>
    <row r="353" spans="1:14" ht="16" x14ac:dyDescent="0.2">
      <c r="A353" s="6">
        <v>352</v>
      </c>
      <c r="B353" s="7">
        <v>15593365</v>
      </c>
      <c r="C353" s="6" t="s">
        <v>219</v>
      </c>
      <c r="D353" s="7">
        <v>762</v>
      </c>
      <c r="E353" s="6" t="s">
        <v>755</v>
      </c>
      <c r="F353" s="6" t="s">
        <v>23</v>
      </c>
      <c r="G353" s="7">
        <v>39</v>
      </c>
      <c r="H353" s="7">
        <v>2</v>
      </c>
      <c r="I353" s="8">
        <v>81273.13</v>
      </c>
      <c r="J353" s="7">
        <v>1</v>
      </c>
      <c r="K353" s="7">
        <v>1</v>
      </c>
      <c r="L353" s="7">
        <v>1</v>
      </c>
      <c r="M353" s="9">
        <v>18719.669999999998</v>
      </c>
      <c r="N353" s="7">
        <v>0</v>
      </c>
    </row>
    <row r="354" spans="1:14" ht="16" x14ac:dyDescent="0.2">
      <c r="A354" s="6">
        <v>353</v>
      </c>
      <c r="B354" s="7">
        <v>15777352</v>
      </c>
      <c r="C354" s="6" t="s">
        <v>327</v>
      </c>
      <c r="D354" s="7">
        <v>568</v>
      </c>
      <c r="E354" s="6" t="s">
        <v>755</v>
      </c>
      <c r="F354" s="6" t="s">
        <v>16</v>
      </c>
      <c r="G354" s="7">
        <v>32</v>
      </c>
      <c r="H354" s="7">
        <v>7</v>
      </c>
      <c r="I354" s="8">
        <v>169399.6</v>
      </c>
      <c r="J354" s="7">
        <v>1</v>
      </c>
      <c r="K354" s="7">
        <v>1</v>
      </c>
      <c r="L354" s="7">
        <v>0</v>
      </c>
      <c r="M354" s="9">
        <v>61936.22</v>
      </c>
      <c r="N354" s="7">
        <v>0</v>
      </c>
    </row>
    <row r="355" spans="1:14" ht="16" x14ac:dyDescent="0.2">
      <c r="A355" s="6">
        <v>354</v>
      </c>
      <c r="B355" s="7">
        <v>15812007</v>
      </c>
      <c r="C355" s="6" t="s">
        <v>328</v>
      </c>
      <c r="D355" s="7">
        <v>670</v>
      </c>
      <c r="E355" s="6" t="s">
        <v>755</v>
      </c>
      <c r="F355" s="6" t="s">
        <v>23</v>
      </c>
      <c r="G355" s="7">
        <v>25</v>
      </c>
      <c r="H355" s="7">
        <v>6</v>
      </c>
      <c r="I355" s="8">
        <v>0</v>
      </c>
      <c r="J355" s="7">
        <v>2</v>
      </c>
      <c r="K355" s="7">
        <v>1</v>
      </c>
      <c r="L355" s="7">
        <v>1</v>
      </c>
      <c r="M355" s="9">
        <v>78358.94</v>
      </c>
      <c r="N355" s="7">
        <v>0</v>
      </c>
    </row>
    <row r="356" spans="1:14" ht="16" x14ac:dyDescent="0.2">
      <c r="A356" s="6">
        <v>355</v>
      </c>
      <c r="B356" s="7">
        <v>15625461</v>
      </c>
      <c r="C356" s="6" t="s">
        <v>329</v>
      </c>
      <c r="D356" s="7">
        <v>613</v>
      </c>
      <c r="E356" s="6" t="s">
        <v>15</v>
      </c>
      <c r="F356" s="6" t="s">
        <v>16</v>
      </c>
      <c r="G356" s="7">
        <v>45</v>
      </c>
      <c r="H356" s="7">
        <v>1</v>
      </c>
      <c r="I356" s="8">
        <v>187841.99</v>
      </c>
      <c r="J356" s="7">
        <v>2</v>
      </c>
      <c r="K356" s="7">
        <v>1</v>
      </c>
      <c r="L356" s="7">
        <v>1</v>
      </c>
      <c r="M356" s="9">
        <v>147224.26999999999</v>
      </c>
      <c r="N356" s="7">
        <v>0</v>
      </c>
    </row>
    <row r="357" spans="1:14" ht="16" x14ac:dyDescent="0.2">
      <c r="A357" s="6">
        <v>356</v>
      </c>
      <c r="B357" s="7">
        <v>15739438</v>
      </c>
      <c r="C357" s="6" t="s">
        <v>330</v>
      </c>
      <c r="D357" s="7">
        <v>539</v>
      </c>
      <c r="E357" s="6" t="s">
        <v>15</v>
      </c>
      <c r="F357" s="6" t="s">
        <v>23</v>
      </c>
      <c r="G357" s="7">
        <v>30</v>
      </c>
      <c r="H357" s="7">
        <v>0</v>
      </c>
      <c r="I357" s="8">
        <v>0</v>
      </c>
      <c r="J357" s="7">
        <v>2</v>
      </c>
      <c r="K357" s="7">
        <v>1</v>
      </c>
      <c r="L357" s="7">
        <v>0</v>
      </c>
      <c r="M357" s="9">
        <v>160979.66</v>
      </c>
      <c r="N357" s="7">
        <v>0</v>
      </c>
    </row>
    <row r="358" spans="1:14" ht="16" x14ac:dyDescent="0.2">
      <c r="A358" s="6">
        <v>357</v>
      </c>
      <c r="B358" s="7">
        <v>15611759</v>
      </c>
      <c r="C358" s="6" t="s">
        <v>331</v>
      </c>
      <c r="D358" s="7">
        <v>850</v>
      </c>
      <c r="E358" s="6" t="s">
        <v>755</v>
      </c>
      <c r="F358" s="6" t="s">
        <v>16</v>
      </c>
      <c r="G358" s="7">
        <v>57</v>
      </c>
      <c r="H358" s="7">
        <v>8</v>
      </c>
      <c r="I358" s="8">
        <v>126776.3</v>
      </c>
      <c r="J358" s="7">
        <v>2</v>
      </c>
      <c r="K358" s="7">
        <v>1</v>
      </c>
      <c r="L358" s="7">
        <v>1</v>
      </c>
      <c r="M358" s="9">
        <v>132298.49</v>
      </c>
      <c r="N358" s="7">
        <v>0</v>
      </c>
    </row>
    <row r="359" spans="1:14" ht="16" x14ac:dyDescent="0.2">
      <c r="A359" s="6">
        <v>358</v>
      </c>
      <c r="B359" s="7">
        <v>15661629</v>
      </c>
      <c r="C359" s="6" t="s">
        <v>332</v>
      </c>
      <c r="D359" s="7">
        <v>522</v>
      </c>
      <c r="E359" s="6" t="s">
        <v>755</v>
      </c>
      <c r="F359" s="6" t="s">
        <v>23</v>
      </c>
      <c r="G359" s="7">
        <v>34</v>
      </c>
      <c r="H359" s="7">
        <v>9</v>
      </c>
      <c r="I359" s="8">
        <v>126436.29</v>
      </c>
      <c r="J359" s="7">
        <v>1</v>
      </c>
      <c r="K359" s="7">
        <v>1</v>
      </c>
      <c r="L359" s="7">
        <v>0</v>
      </c>
      <c r="M359" s="9">
        <v>174248.52</v>
      </c>
      <c r="N359" s="7">
        <v>1</v>
      </c>
    </row>
    <row r="360" spans="1:14" ht="16" x14ac:dyDescent="0.2">
      <c r="A360" s="6">
        <v>359</v>
      </c>
      <c r="B360" s="7">
        <v>15633950</v>
      </c>
      <c r="C360" s="6" t="s">
        <v>43</v>
      </c>
      <c r="D360" s="7">
        <v>737</v>
      </c>
      <c r="E360" s="6" t="s">
        <v>15</v>
      </c>
      <c r="F360" s="6" t="s">
        <v>23</v>
      </c>
      <c r="G360" s="7">
        <v>41</v>
      </c>
      <c r="H360" s="7">
        <v>1</v>
      </c>
      <c r="I360" s="8">
        <v>101960.74</v>
      </c>
      <c r="J360" s="7">
        <v>1</v>
      </c>
      <c r="K360" s="7">
        <v>1</v>
      </c>
      <c r="L360" s="7">
        <v>1</v>
      </c>
      <c r="M360" s="9">
        <v>123547.28</v>
      </c>
      <c r="N360" s="7">
        <v>0</v>
      </c>
    </row>
    <row r="361" spans="1:14" ht="16" x14ac:dyDescent="0.2">
      <c r="A361" s="6">
        <v>360</v>
      </c>
      <c r="B361" s="7">
        <v>15592386</v>
      </c>
      <c r="C361" s="6" t="s">
        <v>186</v>
      </c>
      <c r="D361" s="7">
        <v>520</v>
      </c>
      <c r="E361" s="6" t="s">
        <v>15</v>
      </c>
      <c r="F361" s="6" t="s">
        <v>23</v>
      </c>
      <c r="G361" s="7">
        <v>58</v>
      </c>
      <c r="H361" s="7">
        <v>3</v>
      </c>
      <c r="I361" s="8">
        <v>0</v>
      </c>
      <c r="J361" s="7">
        <v>2</v>
      </c>
      <c r="K361" s="7">
        <v>0</v>
      </c>
      <c r="L361" s="7">
        <v>1</v>
      </c>
      <c r="M361" s="9">
        <v>32790.019999999997</v>
      </c>
      <c r="N361" s="7">
        <v>0</v>
      </c>
    </row>
    <row r="362" spans="1:14" ht="16" x14ac:dyDescent="0.2">
      <c r="A362" s="6">
        <v>361</v>
      </c>
      <c r="B362" s="7">
        <v>15803716</v>
      </c>
      <c r="C362" s="6" t="s">
        <v>333</v>
      </c>
      <c r="D362" s="7">
        <v>706</v>
      </c>
      <c r="E362" s="6" t="s">
        <v>755</v>
      </c>
      <c r="F362" s="6" t="s">
        <v>23</v>
      </c>
      <c r="G362" s="7">
        <v>28</v>
      </c>
      <c r="H362" s="7">
        <v>3</v>
      </c>
      <c r="I362" s="8">
        <v>0</v>
      </c>
      <c r="J362" s="7">
        <v>2</v>
      </c>
      <c r="K362" s="7">
        <v>0</v>
      </c>
      <c r="L362" s="7">
        <v>1</v>
      </c>
      <c r="M362" s="9">
        <v>181543.67</v>
      </c>
      <c r="N362" s="7">
        <v>0</v>
      </c>
    </row>
    <row r="363" spans="1:14" ht="16" x14ac:dyDescent="0.2">
      <c r="A363" s="6">
        <v>362</v>
      </c>
      <c r="B363" s="7">
        <v>15696674</v>
      </c>
      <c r="C363" s="6" t="s">
        <v>176</v>
      </c>
      <c r="D363" s="7">
        <v>643</v>
      </c>
      <c r="E363" s="6" t="s">
        <v>26</v>
      </c>
      <c r="F363" s="6" t="s">
        <v>16</v>
      </c>
      <c r="G363" s="7">
        <v>45</v>
      </c>
      <c r="H363" s="7">
        <v>2</v>
      </c>
      <c r="I363" s="8">
        <v>150842.93</v>
      </c>
      <c r="J363" s="7">
        <v>1</v>
      </c>
      <c r="K363" s="7">
        <v>0</v>
      </c>
      <c r="L363" s="7">
        <v>1</v>
      </c>
      <c r="M363" s="9">
        <v>2319.96</v>
      </c>
      <c r="N363" s="7">
        <v>1</v>
      </c>
    </row>
    <row r="364" spans="1:14" ht="16" x14ac:dyDescent="0.2">
      <c r="A364" s="6">
        <v>363</v>
      </c>
      <c r="B364" s="7">
        <v>15706365</v>
      </c>
      <c r="C364" s="6" t="s">
        <v>63</v>
      </c>
      <c r="D364" s="7">
        <v>648</v>
      </c>
      <c r="E364" s="6" t="s">
        <v>15</v>
      </c>
      <c r="F364" s="6" t="s">
        <v>16</v>
      </c>
      <c r="G364" s="7">
        <v>50</v>
      </c>
      <c r="H364" s="7">
        <v>9</v>
      </c>
      <c r="I364" s="8">
        <v>102535.57</v>
      </c>
      <c r="J364" s="7">
        <v>1</v>
      </c>
      <c r="K364" s="7">
        <v>1</v>
      </c>
      <c r="L364" s="7">
        <v>1</v>
      </c>
      <c r="M364" s="9">
        <v>189543.19</v>
      </c>
      <c r="N364" s="7">
        <v>0</v>
      </c>
    </row>
    <row r="365" spans="1:14" ht="16" x14ac:dyDescent="0.2">
      <c r="A365" s="6">
        <v>364</v>
      </c>
      <c r="B365" s="7">
        <v>15745088</v>
      </c>
      <c r="C365" s="6" t="s">
        <v>334</v>
      </c>
      <c r="D365" s="7">
        <v>443</v>
      </c>
      <c r="E365" s="6" t="s">
        <v>26</v>
      </c>
      <c r="F365" s="6" t="s">
        <v>16</v>
      </c>
      <c r="G365" s="7">
        <v>29</v>
      </c>
      <c r="H365" s="7">
        <v>9</v>
      </c>
      <c r="I365" s="8">
        <v>99027.61</v>
      </c>
      <c r="J365" s="7">
        <v>2</v>
      </c>
      <c r="K365" s="7">
        <v>1</v>
      </c>
      <c r="L365" s="7">
        <v>0</v>
      </c>
      <c r="M365" s="9">
        <v>10940.4</v>
      </c>
      <c r="N365" s="7">
        <v>0</v>
      </c>
    </row>
    <row r="366" spans="1:14" ht="16" x14ac:dyDescent="0.2">
      <c r="A366" s="6">
        <v>365</v>
      </c>
      <c r="B366" s="7">
        <v>15676715</v>
      </c>
      <c r="C366" s="6" t="s">
        <v>335</v>
      </c>
      <c r="D366" s="7">
        <v>640</v>
      </c>
      <c r="E366" s="6" t="s">
        <v>15</v>
      </c>
      <c r="F366" s="6" t="s">
        <v>23</v>
      </c>
      <c r="G366" s="7">
        <v>68</v>
      </c>
      <c r="H366" s="7">
        <v>9</v>
      </c>
      <c r="I366" s="8">
        <v>0</v>
      </c>
      <c r="J366" s="7">
        <v>2</v>
      </c>
      <c r="K366" s="7">
        <v>1</v>
      </c>
      <c r="L366" s="7">
        <v>1</v>
      </c>
      <c r="M366" s="9">
        <v>199493.38</v>
      </c>
      <c r="N366" s="7">
        <v>0</v>
      </c>
    </row>
    <row r="367" spans="1:14" ht="16" x14ac:dyDescent="0.2">
      <c r="A367" s="6">
        <v>366</v>
      </c>
      <c r="B367" s="7">
        <v>15613085</v>
      </c>
      <c r="C367" s="6" t="s">
        <v>336</v>
      </c>
      <c r="D367" s="7">
        <v>628</v>
      </c>
      <c r="E367" s="6" t="s">
        <v>755</v>
      </c>
      <c r="F367" s="6" t="s">
        <v>16</v>
      </c>
      <c r="G367" s="7">
        <v>33</v>
      </c>
      <c r="H367" s="7">
        <v>3</v>
      </c>
      <c r="I367" s="8">
        <v>0</v>
      </c>
      <c r="J367" s="7">
        <v>1</v>
      </c>
      <c r="K367" s="7">
        <v>1</v>
      </c>
      <c r="L367" s="7">
        <v>1</v>
      </c>
      <c r="M367" s="9">
        <v>188193.25</v>
      </c>
      <c r="N367" s="7">
        <v>0</v>
      </c>
    </row>
    <row r="368" spans="1:14" ht="16" x14ac:dyDescent="0.2">
      <c r="A368" s="6">
        <v>367</v>
      </c>
      <c r="B368" s="7">
        <v>15633537</v>
      </c>
      <c r="C368" s="6" t="s">
        <v>337</v>
      </c>
      <c r="D368" s="7">
        <v>540</v>
      </c>
      <c r="E368" s="6" t="s">
        <v>26</v>
      </c>
      <c r="F368" s="6" t="s">
        <v>16</v>
      </c>
      <c r="G368" s="7">
        <v>42</v>
      </c>
      <c r="H368" s="7">
        <v>9</v>
      </c>
      <c r="I368" s="8">
        <v>87271.41</v>
      </c>
      <c r="J368" s="7">
        <v>2</v>
      </c>
      <c r="K368" s="7">
        <v>1</v>
      </c>
      <c r="L368" s="7">
        <v>0</v>
      </c>
      <c r="M368" s="9">
        <v>172572.64</v>
      </c>
      <c r="N368" s="7">
        <v>0</v>
      </c>
    </row>
    <row r="369" spans="1:14" ht="16" x14ac:dyDescent="0.2">
      <c r="A369" s="6">
        <v>368</v>
      </c>
      <c r="B369" s="7">
        <v>15594720</v>
      </c>
      <c r="C369" s="6" t="s">
        <v>33</v>
      </c>
      <c r="D369" s="7">
        <v>460</v>
      </c>
      <c r="E369" s="6" t="s">
        <v>26</v>
      </c>
      <c r="F369" s="6" t="s">
        <v>16</v>
      </c>
      <c r="G369" s="7">
        <v>35</v>
      </c>
      <c r="H369" s="7">
        <v>8</v>
      </c>
      <c r="I369" s="8">
        <v>102742.91</v>
      </c>
      <c r="J369" s="7">
        <v>2</v>
      </c>
      <c r="K369" s="7">
        <v>1</v>
      </c>
      <c r="L369" s="7">
        <v>1</v>
      </c>
      <c r="M369" s="9">
        <v>189339.6</v>
      </c>
      <c r="N369" s="7">
        <v>0</v>
      </c>
    </row>
    <row r="370" spans="1:14" ht="16" x14ac:dyDescent="0.2">
      <c r="A370" s="6">
        <v>369</v>
      </c>
      <c r="B370" s="7">
        <v>15684042</v>
      </c>
      <c r="C370" s="6" t="s">
        <v>338</v>
      </c>
      <c r="D370" s="7">
        <v>636</v>
      </c>
      <c r="E370" s="6" t="s">
        <v>26</v>
      </c>
      <c r="F370" s="6" t="s">
        <v>23</v>
      </c>
      <c r="G370" s="7">
        <v>34</v>
      </c>
      <c r="H370" s="7">
        <v>2</v>
      </c>
      <c r="I370" s="8">
        <v>40105.51</v>
      </c>
      <c r="J370" s="7">
        <v>2</v>
      </c>
      <c r="K370" s="7">
        <v>0</v>
      </c>
      <c r="L370" s="7">
        <v>1</v>
      </c>
      <c r="M370" s="9">
        <v>53512.160000000003</v>
      </c>
      <c r="N370" s="7">
        <v>0</v>
      </c>
    </row>
    <row r="371" spans="1:14" ht="16" x14ac:dyDescent="0.2">
      <c r="A371" s="6">
        <v>370</v>
      </c>
      <c r="B371" s="7">
        <v>15583303</v>
      </c>
      <c r="C371" s="6" t="s">
        <v>339</v>
      </c>
      <c r="D371" s="7">
        <v>593</v>
      </c>
      <c r="E371" s="6" t="s">
        <v>15</v>
      </c>
      <c r="F371" s="6" t="s">
        <v>16</v>
      </c>
      <c r="G371" s="7">
        <v>29</v>
      </c>
      <c r="H371" s="7">
        <v>2</v>
      </c>
      <c r="I371" s="8">
        <v>152265.43</v>
      </c>
      <c r="J371" s="7">
        <v>1</v>
      </c>
      <c r="K371" s="7">
        <v>1</v>
      </c>
      <c r="L371" s="7">
        <v>0</v>
      </c>
      <c r="M371" s="9">
        <v>34004.44</v>
      </c>
      <c r="N371" s="7">
        <v>0</v>
      </c>
    </row>
    <row r="372" spans="1:14" ht="16" x14ac:dyDescent="0.2">
      <c r="A372" s="6">
        <v>371</v>
      </c>
      <c r="B372" s="7">
        <v>15611579</v>
      </c>
      <c r="C372" s="6" t="s">
        <v>340</v>
      </c>
      <c r="D372" s="7">
        <v>801</v>
      </c>
      <c r="E372" s="6" t="s">
        <v>755</v>
      </c>
      <c r="F372" s="6" t="s">
        <v>23</v>
      </c>
      <c r="G372" s="7">
        <v>42</v>
      </c>
      <c r="H372" s="7">
        <v>4</v>
      </c>
      <c r="I372" s="8">
        <v>141947.67000000001</v>
      </c>
      <c r="J372" s="7">
        <v>1</v>
      </c>
      <c r="K372" s="7">
        <v>1</v>
      </c>
      <c r="L372" s="7">
        <v>1</v>
      </c>
      <c r="M372" s="9">
        <v>10598.29</v>
      </c>
      <c r="N372" s="7">
        <v>0</v>
      </c>
    </row>
    <row r="373" spans="1:14" ht="16" x14ac:dyDescent="0.2">
      <c r="A373" s="6">
        <v>372</v>
      </c>
      <c r="B373" s="7">
        <v>15774696</v>
      </c>
      <c r="C373" s="6" t="s">
        <v>110</v>
      </c>
      <c r="D373" s="7">
        <v>640</v>
      </c>
      <c r="E373" s="6" t="s">
        <v>26</v>
      </c>
      <c r="F373" s="6" t="s">
        <v>16</v>
      </c>
      <c r="G373" s="7">
        <v>75</v>
      </c>
      <c r="H373" s="7">
        <v>1</v>
      </c>
      <c r="I373" s="8">
        <v>106307.91</v>
      </c>
      <c r="J373" s="7">
        <v>2</v>
      </c>
      <c r="K373" s="7">
        <v>0</v>
      </c>
      <c r="L373" s="7">
        <v>1</v>
      </c>
      <c r="M373" s="9">
        <v>113428.77</v>
      </c>
      <c r="N373" s="7">
        <v>0</v>
      </c>
    </row>
    <row r="374" spans="1:14" ht="16" x14ac:dyDescent="0.2">
      <c r="A374" s="6">
        <v>373</v>
      </c>
      <c r="B374" s="7">
        <v>15694506</v>
      </c>
      <c r="C374" s="6" t="s">
        <v>341</v>
      </c>
      <c r="D374" s="7">
        <v>611</v>
      </c>
      <c r="E374" s="6" t="s">
        <v>26</v>
      </c>
      <c r="F374" s="6" t="s">
        <v>23</v>
      </c>
      <c r="G374" s="7">
        <v>31</v>
      </c>
      <c r="H374" s="7">
        <v>0</v>
      </c>
      <c r="I374" s="8">
        <v>107884.81</v>
      </c>
      <c r="J374" s="7">
        <v>2</v>
      </c>
      <c r="K374" s="7">
        <v>1</v>
      </c>
      <c r="L374" s="7">
        <v>1</v>
      </c>
      <c r="M374" s="9">
        <v>183487.98</v>
      </c>
      <c r="N374" s="7">
        <v>0</v>
      </c>
    </row>
    <row r="375" spans="1:14" ht="16" x14ac:dyDescent="0.2">
      <c r="A375" s="6">
        <v>374</v>
      </c>
      <c r="B375" s="7">
        <v>15688074</v>
      </c>
      <c r="C375" s="6" t="s">
        <v>342</v>
      </c>
      <c r="D375" s="7">
        <v>802</v>
      </c>
      <c r="E375" s="6" t="s">
        <v>26</v>
      </c>
      <c r="F375" s="6" t="s">
        <v>23</v>
      </c>
      <c r="G375" s="7">
        <v>31</v>
      </c>
      <c r="H375" s="7">
        <v>1</v>
      </c>
      <c r="I375" s="8">
        <v>125013.72</v>
      </c>
      <c r="J375" s="7">
        <v>1</v>
      </c>
      <c r="K375" s="7">
        <v>1</v>
      </c>
      <c r="L375" s="7">
        <v>1</v>
      </c>
      <c r="M375" s="9">
        <v>187658.09</v>
      </c>
      <c r="N375" s="7">
        <v>0</v>
      </c>
    </row>
    <row r="376" spans="1:14" ht="16" x14ac:dyDescent="0.2">
      <c r="A376" s="6">
        <v>375</v>
      </c>
      <c r="B376" s="7">
        <v>15759537</v>
      </c>
      <c r="C376" s="6" t="s">
        <v>63</v>
      </c>
      <c r="D376" s="7">
        <v>717</v>
      </c>
      <c r="E376" s="6" t="s">
        <v>26</v>
      </c>
      <c r="F376" s="6" t="s">
        <v>23</v>
      </c>
      <c r="G376" s="7">
        <v>35</v>
      </c>
      <c r="H376" s="7">
        <v>7</v>
      </c>
      <c r="I376" s="8">
        <v>58469.37</v>
      </c>
      <c r="J376" s="7">
        <v>2</v>
      </c>
      <c r="K376" s="7">
        <v>1</v>
      </c>
      <c r="L376" s="7">
        <v>1</v>
      </c>
      <c r="M376" s="9">
        <v>172459.39</v>
      </c>
      <c r="N376" s="7">
        <v>0</v>
      </c>
    </row>
    <row r="377" spans="1:14" ht="16" x14ac:dyDescent="0.2">
      <c r="A377" s="6">
        <v>376</v>
      </c>
      <c r="B377" s="7">
        <v>15758449</v>
      </c>
      <c r="C377" s="6" t="s">
        <v>343</v>
      </c>
      <c r="D377" s="7">
        <v>769</v>
      </c>
      <c r="E377" s="6" t="s">
        <v>15</v>
      </c>
      <c r="F377" s="6" t="s">
        <v>16</v>
      </c>
      <c r="G377" s="7">
        <v>39</v>
      </c>
      <c r="H377" s="7">
        <v>8</v>
      </c>
      <c r="I377" s="8">
        <v>0</v>
      </c>
      <c r="J377" s="7">
        <v>1</v>
      </c>
      <c r="K377" s="7">
        <v>0</v>
      </c>
      <c r="L377" s="7">
        <v>1</v>
      </c>
      <c r="M377" s="9">
        <v>21016</v>
      </c>
      <c r="N377" s="7">
        <v>0</v>
      </c>
    </row>
    <row r="378" spans="1:14" ht="16" x14ac:dyDescent="0.2">
      <c r="A378" s="6">
        <v>377</v>
      </c>
      <c r="B378" s="7">
        <v>15583456</v>
      </c>
      <c r="C378" s="6" t="s">
        <v>344</v>
      </c>
      <c r="D378" s="7">
        <v>745</v>
      </c>
      <c r="E378" s="6" t="s">
        <v>26</v>
      </c>
      <c r="F378" s="6" t="s">
        <v>23</v>
      </c>
      <c r="G378" s="7">
        <v>45</v>
      </c>
      <c r="H378" s="7">
        <v>10</v>
      </c>
      <c r="I378" s="8">
        <v>117231.63</v>
      </c>
      <c r="J378" s="7">
        <v>3</v>
      </c>
      <c r="K378" s="7">
        <v>1</v>
      </c>
      <c r="L378" s="7">
        <v>1</v>
      </c>
      <c r="M378" s="9">
        <v>122381.02</v>
      </c>
      <c r="N378" s="7">
        <v>1</v>
      </c>
    </row>
    <row r="379" spans="1:14" ht="16" x14ac:dyDescent="0.2">
      <c r="A379" s="6">
        <v>378</v>
      </c>
      <c r="B379" s="7">
        <v>15667871</v>
      </c>
      <c r="C379" s="6" t="s">
        <v>319</v>
      </c>
      <c r="D379" s="7">
        <v>572</v>
      </c>
      <c r="E379" s="6" t="s">
        <v>755</v>
      </c>
      <c r="F379" s="6" t="s">
        <v>23</v>
      </c>
      <c r="G379" s="7">
        <v>35</v>
      </c>
      <c r="H379" s="7">
        <v>4</v>
      </c>
      <c r="I379" s="8">
        <v>152390.26</v>
      </c>
      <c r="J379" s="7">
        <v>1</v>
      </c>
      <c r="K379" s="7">
        <v>1</v>
      </c>
      <c r="L379" s="7">
        <v>0</v>
      </c>
      <c r="M379" s="9">
        <v>128123.66</v>
      </c>
      <c r="N379" s="7">
        <v>0</v>
      </c>
    </row>
    <row r="380" spans="1:14" ht="16" x14ac:dyDescent="0.2">
      <c r="A380" s="6">
        <v>379</v>
      </c>
      <c r="B380" s="7">
        <v>15677371</v>
      </c>
      <c r="C380" s="6" t="s">
        <v>130</v>
      </c>
      <c r="D380" s="7">
        <v>629</v>
      </c>
      <c r="E380" s="6" t="s">
        <v>755</v>
      </c>
      <c r="F380" s="6" t="s">
        <v>16</v>
      </c>
      <c r="G380" s="7">
        <v>30</v>
      </c>
      <c r="H380" s="7">
        <v>2</v>
      </c>
      <c r="I380" s="8">
        <v>34013.629999999997</v>
      </c>
      <c r="J380" s="7">
        <v>1</v>
      </c>
      <c r="K380" s="7">
        <v>1</v>
      </c>
      <c r="L380" s="7">
        <v>0</v>
      </c>
      <c r="M380" s="9">
        <v>19570.63</v>
      </c>
      <c r="N380" s="7">
        <v>0</v>
      </c>
    </row>
    <row r="381" spans="1:14" ht="16" x14ac:dyDescent="0.2">
      <c r="A381" s="6">
        <v>380</v>
      </c>
      <c r="B381" s="7">
        <v>15629677</v>
      </c>
      <c r="C381" s="6" t="s">
        <v>345</v>
      </c>
      <c r="D381" s="7">
        <v>687</v>
      </c>
      <c r="E381" s="6" t="s">
        <v>755</v>
      </c>
      <c r="F381" s="6" t="s">
        <v>16</v>
      </c>
      <c r="G381" s="7">
        <v>39</v>
      </c>
      <c r="H381" s="7">
        <v>2</v>
      </c>
      <c r="I381" s="8">
        <v>0</v>
      </c>
      <c r="J381" s="7">
        <v>3</v>
      </c>
      <c r="K381" s="7">
        <v>0</v>
      </c>
      <c r="L381" s="7">
        <v>0</v>
      </c>
      <c r="M381" s="9">
        <v>188150.6</v>
      </c>
      <c r="N381" s="7">
        <v>1</v>
      </c>
    </row>
    <row r="382" spans="1:14" ht="16" x14ac:dyDescent="0.2">
      <c r="A382" s="6">
        <v>381</v>
      </c>
      <c r="B382" s="7">
        <v>15713578</v>
      </c>
      <c r="C382" s="6" t="s">
        <v>346</v>
      </c>
      <c r="D382" s="7">
        <v>483</v>
      </c>
      <c r="E382" s="6" t="s">
        <v>15</v>
      </c>
      <c r="F382" s="6" t="s">
        <v>16</v>
      </c>
      <c r="G382" s="7">
        <v>50</v>
      </c>
      <c r="H382" s="7">
        <v>9</v>
      </c>
      <c r="I382" s="8">
        <v>0</v>
      </c>
      <c r="J382" s="7">
        <v>2</v>
      </c>
      <c r="K382" s="7">
        <v>1</v>
      </c>
      <c r="L382" s="7">
        <v>1</v>
      </c>
      <c r="M382" s="9">
        <v>111020.24</v>
      </c>
      <c r="N382" s="7">
        <v>0</v>
      </c>
    </row>
    <row r="383" spans="1:14" ht="16" x14ac:dyDescent="0.2">
      <c r="A383" s="6">
        <v>382</v>
      </c>
      <c r="B383" s="7">
        <v>15591509</v>
      </c>
      <c r="C383" s="6" t="s">
        <v>347</v>
      </c>
      <c r="D383" s="7">
        <v>690</v>
      </c>
      <c r="E383" s="6" t="s">
        <v>15</v>
      </c>
      <c r="F383" s="6" t="s">
        <v>23</v>
      </c>
      <c r="G383" s="7">
        <v>36</v>
      </c>
      <c r="H383" s="7">
        <v>7</v>
      </c>
      <c r="I383" s="8">
        <v>101583.11</v>
      </c>
      <c r="J383" s="7">
        <v>2</v>
      </c>
      <c r="K383" s="7">
        <v>1</v>
      </c>
      <c r="L383" s="7">
        <v>0</v>
      </c>
      <c r="M383" s="9">
        <v>123775.15</v>
      </c>
      <c r="N383" s="7">
        <v>0</v>
      </c>
    </row>
    <row r="384" spans="1:14" ht="16" x14ac:dyDescent="0.2">
      <c r="A384" s="6">
        <v>383</v>
      </c>
      <c r="B384" s="7">
        <v>15568240</v>
      </c>
      <c r="C384" s="6" t="s">
        <v>182</v>
      </c>
      <c r="D384" s="7">
        <v>492</v>
      </c>
      <c r="E384" s="6" t="s">
        <v>26</v>
      </c>
      <c r="F384" s="6" t="s">
        <v>16</v>
      </c>
      <c r="G384" s="7">
        <v>30</v>
      </c>
      <c r="H384" s="7">
        <v>10</v>
      </c>
      <c r="I384" s="8">
        <v>77168.87</v>
      </c>
      <c r="J384" s="7">
        <v>2</v>
      </c>
      <c r="K384" s="7">
        <v>0</v>
      </c>
      <c r="L384" s="7">
        <v>1</v>
      </c>
      <c r="M384" s="9">
        <v>146700.22</v>
      </c>
      <c r="N384" s="7">
        <v>0</v>
      </c>
    </row>
    <row r="385" spans="1:14" ht="16" x14ac:dyDescent="0.2">
      <c r="A385" s="6">
        <v>384</v>
      </c>
      <c r="B385" s="7">
        <v>15622993</v>
      </c>
      <c r="C385" s="6" t="s">
        <v>348</v>
      </c>
      <c r="D385" s="7">
        <v>709</v>
      </c>
      <c r="E385" s="6" t="s">
        <v>26</v>
      </c>
      <c r="F385" s="6" t="s">
        <v>23</v>
      </c>
      <c r="G385" s="7">
        <v>28</v>
      </c>
      <c r="H385" s="7">
        <v>8</v>
      </c>
      <c r="I385" s="8">
        <v>124695.72</v>
      </c>
      <c r="J385" s="7">
        <v>2</v>
      </c>
      <c r="K385" s="7">
        <v>1</v>
      </c>
      <c r="L385" s="7">
        <v>0</v>
      </c>
      <c r="M385" s="9">
        <v>145251.35</v>
      </c>
      <c r="N385" s="7">
        <v>0</v>
      </c>
    </row>
    <row r="386" spans="1:14" ht="16" x14ac:dyDescent="0.2">
      <c r="A386" s="6">
        <v>385</v>
      </c>
      <c r="B386" s="7">
        <v>15689294</v>
      </c>
      <c r="C386" s="6" t="s">
        <v>349</v>
      </c>
      <c r="D386" s="7">
        <v>705</v>
      </c>
      <c r="E386" s="6" t="s">
        <v>26</v>
      </c>
      <c r="F386" s="6" t="s">
        <v>23</v>
      </c>
      <c r="G386" s="7">
        <v>44</v>
      </c>
      <c r="H386" s="7">
        <v>3</v>
      </c>
      <c r="I386" s="8">
        <v>105934.96</v>
      </c>
      <c r="J386" s="7">
        <v>1</v>
      </c>
      <c r="K386" s="7">
        <v>1</v>
      </c>
      <c r="L386" s="7">
        <v>0</v>
      </c>
      <c r="M386" s="9">
        <v>82463.69</v>
      </c>
      <c r="N386" s="7">
        <v>0</v>
      </c>
    </row>
    <row r="387" spans="1:14" ht="16" x14ac:dyDescent="0.2">
      <c r="A387" s="6">
        <v>386</v>
      </c>
      <c r="B387" s="7">
        <v>15720910</v>
      </c>
      <c r="C387" s="6" t="s">
        <v>350</v>
      </c>
      <c r="D387" s="7">
        <v>560</v>
      </c>
      <c r="E387" s="6" t="s">
        <v>15</v>
      </c>
      <c r="F387" s="6" t="s">
        <v>16</v>
      </c>
      <c r="G387" s="7">
        <v>66</v>
      </c>
      <c r="H387" s="7">
        <v>9</v>
      </c>
      <c r="I387" s="8">
        <v>0</v>
      </c>
      <c r="J387" s="7">
        <v>1</v>
      </c>
      <c r="K387" s="7">
        <v>1</v>
      </c>
      <c r="L387" s="7">
        <v>1</v>
      </c>
      <c r="M387" s="9">
        <v>15928.49</v>
      </c>
      <c r="N387" s="7">
        <v>0</v>
      </c>
    </row>
    <row r="388" spans="1:14" ht="16" x14ac:dyDescent="0.2">
      <c r="A388" s="6">
        <v>387</v>
      </c>
      <c r="B388" s="7">
        <v>15721181</v>
      </c>
      <c r="C388" s="6" t="s">
        <v>351</v>
      </c>
      <c r="D388" s="7">
        <v>611</v>
      </c>
      <c r="E388" s="6" t="s">
        <v>755</v>
      </c>
      <c r="F388" s="6" t="s">
        <v>23</v>
      </c>
      <c r="G388" s="7">
        <v>46</v>
      </c>
      <c r="H388" s="7">
        <v>6</v>
      </c>
      <c r="I388" s="8">
        <v>0</v>
      </c>
      <c r="J388" s="7">
        <v>2</v>
      </c>
      <c r="K388" s="7">
        <v>1</v>
      </c>
      <c r="L388" s="7">
        <v>0</v>
      </c>
      <c r="M388" s="9">
        <v>45886.33</v>
      </c>
      <c r="N388" s="7">
        <v>0</v>
      </c>
    </row>
    <row r="389" spans="1:14" ht="16" x14ac:dyDescent="0.2">
      <c r="A389" s="6">
        <v>388</v>
      </c>
      <c r="B389" s="7">
        <v>15776433</v>
      </c>
      <c r="C389" s="6" t="s">
        <v>352</v>
      </c>
      <c r="D389" s="7">
        <v>730</v>
      </c>
      <c r="E389" s="6" t="s">
        <v>755</v>
      </c>
      <c r="F389" s="6" t="s">
        <v>23</v>
      </c>
      <c r="G389" s="7">
        <v>62</v>
      </c>
      <c r="H389" s="7">
        <v>2</v>
      </c>
      <c r="I389" s="8">
        <v>0</v>
      </c>
      <c r="J389" s="7">
        <v>2</v>
      </c>
      <c r="K389" s="7">
        <v>1</v>
      </c>
      <c r="L389" s="7">
        <v>1</v>
      </c>
      <c r="M389" s="9">
        <v>186489.95</v>
      </c>
      <c r="N389" s="7">
        <v>0</v>
      </c>
    </row>
    <row r="390" spans="1:14" ht="16" x14ac:dyDescent="0.2">
      <c r="A390" s="6">
        <v>389</v>
      </c>
      <c r="B390" s="7">
        <v>15748936</v>
      </c>
      <c r="C390" s="6" t="s">
        <v>353</v>
      </c>
      <c r="D390" s="7">
        <v>709</v>
      </c>
      <c r="E390" s="6" t="s">
        <v>755</v>
      </c>
      <c r="F390" s="6" t="s">
        <v>16</v>
      </c>
      <c r="G390" s="7">
        <v>45</v>
      </c>
      <c r="H390" s="7">
        <v>2</v>
      </c>
      <c r="I390" s="8">
        <v>0</v>
      </c>
      <c r="J390" s="7">
        <v>2</v>
      </c>
      <c r="K390" s="7">
        <v>0</v>
      </c>
      <c r="L390" s="7">
        <v>1</v>
      </c>
      <c r="M390" s="9">
        <v>162922.65</v>
      </c>
      <c r="N390" s="7">
        <v>0</v>
      </c>
    </row>
    <row r="391" spans="1:14" ht="16" x14ac:dyDescent="0.2">
      <c r="A391" s="6">
        <v>390</v>
      </c>
      <c r="B391" s="7">
        <v>15717225</v>
      </c>
      <c r="C391" s="6" t="s">
        <v>354</v>
      </c>
      <c r="D391" s="7">
        <v>544</v>
      </c>
      <c r="E391" s="6" t="s">
        <v>15</v>
      </c>
      <c r="F391" s="6" t="s">
        <v>16</v>
      </c>
      <c r="G391" s="7">
        <v>21</v>
      </c>
      <c r="H391" s="7">
        <v>10</v>
      </c>
      <c r="I391" s="8">
        <v>161525.96</v>
      </c>
      <c r="J391" s="7">
        <v>2</v>
      </c>
      <c r="K391" s="7">
        <v>1</v>
      </c>
      <c r="L391" s="7">
        <v>0</v>
      </c>
      <c r="M391" s="9">
        <v>9262.77</v>
      </c>
      <c r="N391" s="7">
        <v>0</v>
      </c>
    </row>
    <row r="392" spans="1:14" ht="16" x14ac:dyDescent="0.2">
      <c r="A392" s="6">
        <v>391</v>
      </c>
      <c r="B392" s="7">
        <v>15685226</v>
      </c>
      <c r="C392" s="6" t="s">
        <v>250</v>
      </c>
      <c r="D392" s="7">
        <v>712</v>
      </c>
      <c r="E392" s="6" t="s">
        <v>26</v>
      </c>
      <c r="F392" s="6" t="s">
        <v>16</v>
      </c>
      <c r="G392" s="7">
        <v>29</v>
      </c>
      <c r="H392" s="7">
        <v>7</v>
      </c>
      <c r="I392" s="8">
        <v>147199.07</v>
      </c>
      <c r="J392" s="7">
        <v>1</v>
      </c>
      <c r="K392" s="7">
        <v>1</v>
      </c>
      <c r="L392" s="7">
        <v>1</v>
      </c>
      <c r="M392" s="9">
        <v>84932.4</v>
      </c>
      <c r="N392" s="7">
        <v>0</v>
      </c>
    </row>
    <row r="393" spans="1:14" ht="16" x14ac:dyDescent="0.2">
      <c r="A393" s="6">
        <v>392</v>
      </c>
      <c r="B393" s="7">
        <v>15785611</v>
      </c>
      <c r="C393" s="6" t="s">
        <v>355</v>
      </c>
      <c r="D393" s="7">
        <v>752</v>
      </c>
      <c r="E393" s="6" t="s">
        <v>26</v>
      </c>
      <c r="F393" s="6" t="s">
        <v>23</v>
      </c>
      <c r="G393" s="7">
        <v>38</v>
      </c>
      <c r="H393" s="7">
        <v>3</v>
      </c>
      <c r="I393" s="8">
        <v>183102.29</v>
      </c>
      <c r="J393" s="7">
        <v>1</v>
      </c>
      <c r="K393" s="7">
        <v>1</v>
      </c>
      <c r="L393" s="7">
        <v>1</v>
      </c>
      <c r="M393" s="9">
        <v>71557.119999999995</v>
      </c>
      <c r="N393" s="7">
        <v>0</v>
      </c>
    </row>
    <row r="394" spans="1:14" ht="16" x14ac:dyDescent="0.2">
      <c r="A394" s="6">
        <v>393</v>
      </c>
      <c r="B394" s="7">
        <v>15573456</v>
      </c>
      <c r="C394" s="6" t="s">
        <v>356</v>
      </c>
      <c r="D394" s="7">
        <v>648</v>
      </c>
      <c r="E394" s="6" t="s">
        <v>755</v>
      </c>
      <c r="F394" s="6" t="s">
        <v>23</v>
      </c>
      <c r="G394" s="7">
        <v>46</v>
      </c>
      <c r="H394" s="7">
        <v>9</v>
      </c>
      <c r="I394" s="8">
        <v>127209</v>
      </c>
      <c r="J394" s="7">
        <v>2</v>
      </c>
      <c r="K394" s="7">
        <v>1</v>
      </c>
      <c r="L394" s="7">
        <v>0</v>
      </c>
      <c r="M394" s="9">
        <v>77405.95</v>
      </c>
      <c r="N394" s="7">
        <v>1</v>
      </c>
    </row>
    <row r="395" spans="1:14" ht="16" x14ac:dyDescent="0.2">
      <c r="A395" s="6">
        <v>394</v>
      </c>
      <c r="B395" s="7">
        <v>15684548</v>
      </c>
      <c r="C395" s="6" t="s">
        <v>357</v>
      </c>
      <c r="D395" s="7">
        <v>556</v>
      </c>
      <c r="E395" s="6" t="s">
        <v>755</v>
      </c>
      <c r="F395" s="6" t="s">
        <v>23</v>
      </c>
      <c r="G395" s="7">
        <v>38</v>
      </c>
      <c r="H395" s="7">
        <v>8</v>
      </c>
      <c r="I395" s="8">
        <v>0</v>
      </c>
      <c r="J395" s="7">
        <v>2</v>
      </c>
      <c r="K395" s="7">
        <v>0</v>
      </c>
      <c r="L395" s="7">
        <v>0</v>
      </c>
      <c r="M395" s="9">
        <v>417.41</v>
      </c>
      <c r="N395" s="7">
        <v>1</v>
      </c>
    </row>
    <row r="396" spans="1:14" ht="16" x14ac:dyDescent="0.2">
      <c r="A396" s="6">
        <v>395</v>
      </c>
      <c r="B396" s="7">
        <v>15620505</v>
      </c>
      <c r="C396" s="6" t="s">
        <v>358</v>
      </c>
      <c r="D396" s="7">
        <v>594</v>
      </c>
      <c r="E396" s="6" t="s">
        <v>755</v>
      </c>
      <c r="F396" s="6" t="s">
        <v>16</v>
      </c>
      <c r="G396" s="7">
        <v>24</v>
      </c>
      <c r="H396" s="7">
        <v>0</v>
      </c>
      <c r="I396" s="8">
        <v>97378.54</v>
      </c>
      <c r="J396" s="7">
        <v>1</v>
      </c>
      <c r="K396" s="7">
        <v>1</v>
      </c>
      <c r="L396" s="7">
        <v>1</v>
      </c>
      <c r="M396" s="9">
        <v>71405.17</v>
      </c>
      <c r="N396" s="7">
        <v>0</v>
      </c>
    </row>
    <row r="397" spans="1:14" ht="16" x14ac:dyDescent="0.2">
      <c r="A397" s="6">
        <v>396</v>
      </c>
      <c r="B397" s="7">
        <v>15807432</v>
      </c>
      <c r="C397" s="6" t="s">
        <v>359</v>
      </c>
      <c r="D397" s="7">
        <v>645</v>
      </c>
      <c r="E397" s="6" t="s">
        <v>26</v>
      </c>
      <c r="F397" s="6" t="s">
        <v>16</v>
      </c>
      <c r="G397" s="7">
        <v>37</v>
      </c>
      <c r="H397" s="7">
        <v>2</v>
      </c>
      <c r="I397" s="8">
        <v>136925.09</v>
      </c>
      <c r="J397" s="7">
        <v>2</v>
      </c>
      <c r="K397" s="7">
        <v>0</v>
      </c>
      <c r="L397" s="7">
        <v>1</v>
      </c>
      <c r="M397" s="9">
        <v>153400.24</v>
      </c>
      <c r="N397" s="7">
        <v>0</v>
      </c>
    </row>
    <row r="398" spans="1:14" ht="16" x14ac:dyDescent="0.2">
      <c r="A398" s="6">
        <v>397</v>
      </c>
      <c r="B398" s="7">
        <v>15584766</v>
      </c>
      <c r="C398" s="6" t="s">
        <v>360</v>
      </c>
      <c r="D398" s="7">
        <v>557</v>
      </c>
      <c r="E398" s="6" t="s">
        <v>15</v>
      </c>
      <c r="F398" s="6" t="s">
        <v>23</v>
      </c>
      <c r="G398" s="7">
        <v>33</v>
      </c>
      <c r="H398" s="7">
        <v>3</v>
      </c>
      <c r="I398" s="8">
        <v>54503.55</v>
      </c>
      <c r="J398" s="7">
        <v>1</v>
      </c>
      <c r="K398" s="7">
        <v>1</v>
      </c>
      <c r="L398" s="7">
        <v>1</v>
      </c>
      <c r="M398" s="9">
        <v>371.05</v>
      </c>
      <c r="N398" s="7">
        <v>0</v>
      </c>
    </row>
    <row r="399" spans="1:14" ht="16" x14ac:dyDescent="0.2">
      <c r="A399" s="6">
        <v>398</v>
      </c>
      <c r="B399" s="7">
        <v>15612187</v>
      </c>
      <c r="C399" s="6" t="s">
        <v>361</v>
      </c>
      <c r="D399" s="7">
        <v>547</v>
      </c>
      <c r="E399" s="6" t="s">
        <v>26</v>
      </c>
      <c r="F399" s="6" t="s">
        <v>23</v>
      </c>
      <c r="G399" s="7">
        <v>32</v>
      </c>
      <c r="H399" s="7">
        <v>8</v>
      </c>
      <c r="I399" s="8">
        <v>155726.85</v>
      </c>
      <c r="J399" s="7">
        <v>1</v>
      </c>
      <c r="K399" s="7">
        <v>1</v>
      </c>
      <c r="L399" s="7">
        <v>0</v>
      </c>
      <c r="M399" s="9">
        <v>67789.990000000005</v>
      </c>
      <c r="N399" s="7">
        <v>0</v>
      </c>
    </row>
    <row r="400" spans="1:14" ht="16" x14ac:dyDescent="0.2">
      <c r="A400" s="6">
        <v>399</v>
      </c>
      <c r="B400" s="7">
        <v>15762218</v>
      </c>
      <c r="C400" s="6" t="s">
        <v>101</v>
      </c>
      <c r="D400" s="7">
        <v>701</v>
      </c>
      <c r="E400" s="6" t="s">
        <v>15</v>
      </c>
      <c r="F400" s="6" t="s">
        <v>16</v>
      </c>
      <c r="G400" s="7">
        <v>39</v>
      </c>
      <c r="H400" s="7">
        <v>9</v>
      </c>
      <c r="I400" s="8">
        <v>0</v>
      </c>
      <c r="J400" s="7">
        <v>2</v>
      </c>
      <c r="K400" s="7">
        <v>0</v>
      </c>
      <c r="L400" s="7">
        <v>1</v>
      </c>
      <c r="M400" s="9">
        <v>145894.9</v>
      </c>
      <c r="N400" s="7">
        <v>0</v>
      </c>
    </row>
    <row r="401" spans="1:14" ht="16" x14ac:dyDescent="0.2">
      <c r="A401" s="6">
        <v>400</v>
      </c>
      <c r="B401" s="7">
        <v>15646372</v>
      </c>
      <c r="C401" s="6" t="s">
        <v>362</v>
      </c>
      <c r="D401" s="7">
        <v>616</v>
      </c>
      <c r="E401" s="6" t="s">
        <v>15</v>
      </c>
      <c r="F401" s="6" t="s">
        <v>16</v>
      </c>
      <c r="G401" s="7">
        <v>66</v>
      </c>
      <c r="H401" s="7">
        <v>1</v>
      </c>
      <c r="I401" s="8">
        <v>135842.41</v>
      </c>
      <c r="J401" s="7">
        <v>1</v>
      </c>
      <c r="K401" s="7">
        <v>1</v>
      </c>
      <c r="L401" s="7">
        <v>0</v>
      </c>
      <c r="M401" s="9">
        <v>183840.51</v>
      </c>
      <c r="N401" s="7">
        <v>1</v>
      </c>
    </row>
    <row r="402" spans="1:14" ht="16" x14ac:dyDescent="0.2">
      <c r="A402" s="6">
        <v>401</v>
      </c>
      <c r="B402" s="7">
        <v>15690452</v>
      </c>
      <c r="C402" s="6" t="s">
        <v>363</v>
      </c>
      <c r="D402" s="7">
        <v>605</v>
      </c>
      <c r="E402" s="6" t="s">
        <v>15</v>
      </c>
      <c r="F402" s="6" t="s">
        <v>23</v>
      </c>
      <c r="G402" s="7">
        <v>52</v>
      </c>
      <c r="H402" s="7">
        <v>1</v>
      </c>
      <c r="I402" s="8">
        <v>63349.75</v>
      </c>
      <c r="J402" s="7">
        <v>1</v>
      </c>
      <c r="K402" s="7">
        <v>1</v>
      </c>
      <c r="L402" s="7">
        <v>0</v>
      </c>
      <c r="M402" s="9">
        <v>108887.44</v>
      </c>
      <c r="N402" s="7">
        <v>0</v>
      </c>
    </row>
    <row r="403" spans="1:14" ht="16" x14ac:dyDescent="0.2">
      <c r="A403" s="6">
        <v>402</v>
      </c>
      <c r="B403" s="7">
        <v>15747795</v>
      </c>
      <c r="C403" s="6" t="s">
        <v>364</v>
      </c>
      <c r="D403" s="7">
        <v>593</v>
      </c>
      <c r="E403" s="6" t="s">
        <v>26</v>
      </c>
      <c r="F403" s="6" t="s">
        <v>16</v>
      </c>
      <c r="G403" s="7">
        <v>38</v>
      </c>
      <c r="H403" s="7">
        <v>4</v>
      </c>
      <c r="I403" s="8">
        <v>129499.42</v>
      </c>
      <c r="J403" s="7">
        <v>1</v>
      </c>
      <c r="K403" s="7">
        <v>1</v>
      </c>
      <c r="L403" s="7">
        <v>1</v>
      </c>
      <c r="M403" s="9">
        <v>154071.26999999999</v>
      </c>
      <c r="N403" s="7">
        <v>0</v>
      </c>
    </row>
    <row r="404" spans="1:14" ht="16" x14ac:dyDescent="0.2">
      <c r="A404" s="6">
        <v>403</v>
      </c>
      <c r="B404" s="7">
        <v>15781589</v>
      </c>
      <c r="C404" s="6" t="s">
        <v>365</v>
      </c>
      <c r="D404" s="7">
        <v>751</v>
      </c>
      <c r="E404" s="6" t="s">
        <v>755</v>
      </c>
      <c r="F404" s="6" t="s">
        <v>23</v>
      </c>
      <c r="G404" s="7">
        <v>52</v>
      </c>
      <c r="H404" s="7">
        <v>8</v>
      </c>
      <c r="I404" s="8">
        <v>0</v>
      </c>
      <c r="J404" s="7">
        <v>2</v>
      </c>
      <c r="K404" s="7">
        <v>0</v>
      </c>
      <c r="L404" s="7">
        <v>1</v>
      </c>
      <c r="M404" s="9">
        <v>179291.85</v>
      </c>
      <c r="N404" s="7">
        <v>0</v>
      </c>
    </row>
    <row r="405" spans="1:14" ht="16" x14ac:dyDescent="0.2">
      <c r="A405" s="6">
        <v>404</v>
      </c>
      <c r="B405" s="7">
        <v>15732674</v>
      </c>
      <c r="C405" s="6" t="s">
        <v>366</v>
      </c>
      <c r="D405" s="7">
        <v>443</v>
      </c>
      <c r="E405" s="6" t="s">
        <v>755</v>
      </c>
      <c r="F405" s="6" t="s">
        <v>23</v>
      </c>
      <c r="G405" s="7">
        <v>36</v>
      </c>
      <c r="H405" s="7">
        <v>6</v>
      </c>
      <c r="I405" s="8">
        <v>70438.009999999995</v>
      </c>
      <c r="J405" s="7">
        <v>2</v>
      </c>
      <c r="K405" s="7">
        <v>0</v>
      </c>
      <c r="L405" s="7">
        <v>1</v>
      </c>
      <c r="M405" s="9">
        <v>56937.43</v>
      </c>
      <c r="N405" s="7">
        <v>0</v>
      </c>
    </row>
    <row r="406" spans="1:14" ht="16" x14ac:dyDescent="0.2">
      <c r="A406" s="6">
        <v>405</v>
      </c>
      <c r="B406" s="7">
        <v>15642291</v>
      </c>
      <c r="C406" s="6" t="s">
        <v>367</v>
      </c>
      <c r="D406" s="7">
        <v>685</v>
      </c>
      <c r="E406" s="6" t="s">
        <v>15</v>
      </c>
      <c r="F406" s="6" t="s">
        <v>23</v>
      </c>
      <c r="G406" s="7">
        <v>23</v>
      </c>
      <c r="H406" s="7">
        <v>8</v>
      </c>
      <c r="I406" s="8">
        <v>0</v>
      </c>
      <c r="J406" s="7">
        <v>2</v>
      </c>
      <c r="K406" s="7">
        <v>1</v>
      </c>
      <c r="L406" s="7">
        <v>1</v>
      </c>
      <c r="M406" s="9">
        <v>112239.03</v>
      </c>
      <c r="N406" s="7">
        <v>0</v>
      </c>
    </row>
    <row r="407" spans="1:14" ht="16" x14ac:dyDescent="0.2">
      <c r="A407" s="6">
        <v>406</v>
      </c>
      <c r="B407" s="7">
        <v>15692761</v>
      </c>
      <c r="C407" s="6" t="s">
        <v>368</v>
      </c>
      <c r="D407" s="7">
        <v>718</v>
      </c>
      <c r="E407" s="6" t="s">
        <v>15</v>
      </c>
      <c r="F407" s="6" t="s">
        <v>23</v>
      </c>
      <c r="G407" s="7">
        <v>36</v>
      </c>
      <c r="H407" s="7">
        <v>9</v>
      </c>
      <c r="I407" s="8">
        <v>0</v>
      </c>
      <c r="J407" s="7">
        <v>1</v>
      </c>
      <c r="K407" s="7">
        <v>1</v>
      </c>
      <c r="L407" s="7">
        <v>0</v>
      </c>
      <c r="M407" s="9">
        <v>45909.87</v>
      </c>
      <c r="N407" s="7">
        <v>0</v>
      </c>
    </row>
    <row r="408" spans="1:14" ht="16" x14ac:dyDescent="0.2">
      <c r="A408" s="6">
        <v>407</v>
      </c>
      <c r="B408" s="7">
        <v>15578045</v>
      </c>
      <c r="C408" s="6" t="s">
        <v>21</v>
      </c>
      <c r="D408" s="7">
        <v>538</v>
      </c>
      <c r="E408" s="6" t="s">
        <v>755</v>
      </c>
      <c r="F408" s="6" t="s">
        <v>16</v>
      </c>
      <c r="G408" s="7">
        <v>49</v>
      </c>
      <c r="H408" s="7">
        <v>9</v>
      </c>
      <c r="I408" s="8">
        <v>141434.04</v>
      </c>
      <c r="J408" s="7">
        <v>1</v>
      </c>
      <c r="K408" s="7">
        <v>0</v>
      </c>
      <c r="L408" s="7">
        <v>0</v>
      </c>
      <c r="M408" s="9">
        <v>173779.25</v>
      </c>
      <c r="N408" s="7">
        <v>1</v>
      </c>
    </row>
    <row r="409" spans="1:14" ht="16" x14ac:dyDescent="0.2">
      <c r="A409" s="6">
        <v>408</v>
      </c>
      <c r="B409" s="7">
        <v>15745354</v>
      </c>
      <c r="C409" s="6" t="s">
        <v>369</v>
      </c>
      <c r="D409" s="7">
        <v>611</v>
      </c>
      <c r="E409" s="6" t="s">
        <v>755</v>
      </c>
      <c r="F409" s="6" t="s">
        <v>16</v>
      </c>
      <c r="G409" s="7">
        <v>37</v>
      </c>
      <c r="H409" s="7">
        <v>4</v>
      </c>
      <c r="I409" s="8">
        <v>0</v>
      </c>
      <c r="J409" s="7">
        <v>2</v>
      </c>
      <c r="K409" s="7">
        <v>1</v>
      </c>
      <c r="L409" s="7">
        <v>0</v>
      </c>
      <c r="M409" s="9">
        <v>125696.26</v>
      </c>
      <c r="N409" s="7">
        <v>0</v>
      </c>
    </row>
    <row r="410" spans="1:14" ht="16" x14ac:dyDescent="0.2">
      <c r="A410" s="6">
        <v>409</v>
      </c>
      <c r="B410" s="7">
        <v>15701376</v>
      </c>
      <c r="C410" s="6" t="s">
        <v>274</v>
      </c>
      <c r="D410" s="7">
        <v>668</v>
      </c>
      <c r="E410" s="6" t="s">
        <v>26</v>
      </c>
      <c r="F410" s="6" t="s">
        <v>23</v>
      </c>
      <c r="G410" s="7">
        <v>37</v>
      </c>
      <c r="H410" s="7">
        <v>10</v>
      </c>
      <c r="I410" s="8">
        <v>152958.29</v>
      </c>
      <c r="J410" s="7">
        <v>2</v>
      </c>
      <c r="K410" s="7">
        <v>1</v>
      </c>
      <c r="L410" s="7">
        <v>1</v>
      </c>
      <c r="M410" s="9">
        <v>159585.60999999999</v>
      </c>
      <c r="N410" s="7">
        <v>0</v>
      </c>
    </row>
    <row r="411" spans="1:14" ht="16" x14ac:dyDescent="0.2">
      <c r="A411" s="6">
        <v>410</v>
      </c>
      <c r="B411" s="7">
        <v>15691625</v>
      </c>
      <c r="C411" s="6" t="s">
        <v>130</v>
      </c>
      <c r="D411" s="7">
        <v>537</v>
      </c>
      <c r="E411" s="6" t="s">
        <v>26</v>
      </c>
      <c r="F411" s="6" t="s">
        <v>16</v>
      </c>
      <c r="G411" s="7">
        <v>41</v>
      </c>
      <c r="H411" s="7">
        <v>3</v>
      </c>
      <c r="I411" s="8">
        <v>138306.34</v>
      </c>
      <c r="J411" s="7">
        <v>1</v>
      </c>
      <c r="K411" s="7">
        <v>1</v>
      </c>
      <c r="L411" s="7">
        <v>0</v>
      </c>
      <c r="M411" s="9">
        <v>106761.47</v>
      </c>
      <c r="N411" s="7">
        <v>0</v>
      </c>
    </row>
    <row r="412" spans="1:14" ht="16" x14ac:dyDescent="0.2">
      <c r="A412" s="6">
        <v>411</v>
      </c>
      <c r="B412" s="7">
        <v>15566594</v>
      </c>
      <c r="C412" s="6" t="s">
        <v>370</v>
      </c>
      <c r="D412" s="7">
        <v>709</v>
      </c>
      <c r="E412" s="6" t="s">
        <v>755</v>
      </c>
      <c r="F412" s="6" t="s">
        <v>23</v>
      </c>
      <c r="G412" s="7">
        <v>23</v>
      </c>
      <c r="H412" s="7">
        <v>10</v>
      </c>
      <c r="I412" s="8">
        <v>0</v>
      </c>
      <c r="J412" s="7">
        <v>2</v>
      </c>
      <c r="K412" s="7">
        <v>0</v>
      </c>
      <c r="L412" s="7">
        <v>0</v>
      </c>
      <c r="M412" s="9">
        <v>129590.18</v>
      </c>
      <c r="N412" s="7">
        <v>0</v>
      </c>
    </row>
    <row r="413" spans="1:14" ht="16" x14ac:dyDescent="0.2">
      <c r="A413" s="6">
        <v>412</v>
      </c>
      <c r="B413" s="7">
        <v>15760431</v>
      </c>
      <c r="C413" s="6" t="s">
        <v>371</v>
      </c>
      <c r="D413" s="7">
        <v>850</v>
      </c>
      <c r="E413" s="6" t="s">
        <v>15</v>
      </c>
      <c r="F413" s="6" t="s">
        <v>23</v>
      </c>
      <c r="G413" s="7">
        <v>38</v>
      </c>
      <c r="H413" s="7">
        <v>1</v>
      </c>
      <c r="I413" s="8">
        <v>0</v>
      </c>
      <c r="J413" s="7">
        <v>2</v>
      </c>
      <c r="K413" s="7">
        <v>1</v>
      </c>
      <c r="L413" s="7">
        <v>1</v>
      </c>
      <c r="M413" s="9">
        <v>80006.649999999994</v>
      </c>
      <c r="N413" s="7">
        <v>0</v>
      </c>
    </row>
    <row r="414" spans="1:14" ht="16" x14ac:dyDescent="0.2">
      <c r="A414" s="6">
        <v>413</v>
      </c>
      <c r="B414" s="7">
        <v>15686302</v>
      </c>
      <c r="C414" s="6" t="s">
        <v>372</v>
      </c>
      <c r="D414" s="7">
        <v>745</v>
      </c>
      <c r="E414" s="6" t="s">
        <v>18</v>
      </c>
      <c r="F414" s="6" t="s">
        <v>16</v>
      </c>
      <c r="G414" s="7">
        <v>31</v>
      </c>
      <c r="H414" s="7">
        <v>3</v>
      </c>
      <c r="I414" s="8">
        <v>124328.84</v>
      </c>
      <c r="J414" s="7">
        <v>1</v>
      </c>
      <c r="K414" s="7">
        <v>1</v>
      </c>
      <c r="L414" s="7">
        <v>1</v>
      </c>
      <c r="M414" s="9">
        <v>140451.51999999999</v>
      </c>
      <c r="N414" s="7">
        <v>0</v>
      </c>
    </row>
    <row r="415" spans="1:14" ht="16" x14ac:dyDescent="0.2">
      <c r="A415" s="6">
        <v>414</v>
      </c>
      <c r="B415" s="7">
        <v>15801559</v>
      </c>
      <c r="C415" s="6" t="s">
        <v>373</v>
      </c>
      <c r="D415" s="7">
        <v>693</v>
      </c>
      <c r="E415" s="6" t="s">
        <v>26</v>
      </c>
      <c r="F415" s="6" t="s">
        <v>16</v>
      </c>
      <c r="G415" s="7">
        <v>41</v>
      </c>
      <c r="H415" s="7">
        <v>9</v>
      </c>
      <c r="I415" s="8">
        <v>181461.48</v>
      </c>
      <c r="J415" s="7">
        <v>3</v>
      </c>
      <c r="K415" s="7">
        <v>1</v>
      </c>
      <c r="L415" s="7">
        <v>1</v>
      </c>
      <c r="M415" s="9">
        <v>187929.43</v>
      </c>
      <c r="N415" s="7">
        <v>1</v>
      </c>
    </row>
    <row r="416" spans="1:14" ht="16" x14ac:dyDescent="0.2">
      <c r="A416" s="6">
        <v>415</v>
      </c>
      <c r="B416" s="7">
        <v>15810432</v>
      </c>
      <c r="C416" s="6" t="s">
        <v>374</v>
      </c>
      <c r="D416" s="7">
        <v>795</v>
      </c>
      <c r="E416" s="6" t="s">
        <v>18</v>
      </c>
      <c r="F416" s="6" t="s">
        <v>23</v>
      </c>
      <c r="G416" s="7">
        <v>35</v>
      </c>
      <c r="H416" s="7">
        <v>8</v>
      </c>
      <c r="I416" s="8">
        <v>0</v>
      </c>
      <c r="J416" s="7">
        <v>2</v>
      </c>
      <c r="K416" s="7">
        <v>1</v>
      </c>
      <c r="L416" s="7">
        <v>0</v>
      </c>
      <c r="M416" s="9">
        <v>167155.35999999999</v>
      </c>
      <c r="N416" s="7">
        <v>0</v>
      </c>
    </row>
    <row r="417" spans="1:14" ht="16" x14ac:dyDescent="0.2">
      <c r="A417" s="6">
        <v>416</v>
      </c>
      <c r="B417" s="7">
        <v>15809616</v>
      </c>
      <c r="C417" s="6" t="s">
        <v>375</v>
      </c>
      <c r="D417" s="7">
        <v>626</v>
      </c>
      <c r="E417" s="6" t="s">
        <v>18</v>
      </c>
      <c r="F417" s="6" t="s">
        <v>23</v>
      </c>
      <c r="G417" s="7">
        <v>26</v>
      </c>
      <c r="H417" s="7">
        <v>8</v>
      </c>
      <c r="I417" s="8">
        <v>0</v>
      </c>
      <c r="J417" s="7">
        <v>2</v>
      </c>
      <c r="K417" s="7">
        <v>0</v>
      </c>
      <c r="L417" s="7">
        <v>0</v>
      </c>
      <c r="M417" s="9">
        <v>191420.71</v>
      </c>
      <c r="N417" s="7">
        <v>0</v>
      </c>
    </row>
    <row r="418" spans="1:14" ht="16" x14ac:dyDescent="0.2">
      <c r="A418" s="6">
        <v>417</v>
      </c>
      <c r="B418" s="7">
        <v>15720559</v>
      </c>
      <c r="C418" s="6" t="s">
        <v>376</v>
      </c>
      <c r="D418" s="7">
        <v>487</v>
      </c>
      <c r="E418" s="6" t="s">
        <v>26</v>
      </c>
      <c r="F418" s="6" t="s">
        <v>16</v>
      </c>
      <c r="G418" s="7">
        <v>61</v>
      </c>
      <c r="H418" s="7">
        <v>5</v>
      </c>
      <c r="I418" s="8">
        <v>110368.03</v>
      </c>
      <c r="J418" s="7">
        <v>1</v>
      </c>
      <c r="K418" s="7">
        <v>0</v>
      </c>
      <c r="L418" s="7">
        <v>0</v>
      </c>
      <c r="M418" s="9">
        <v>11384.45</v>
      </c>
      <c r="N418" s="7">
        <v>1</v>
      </c>
    </row>
    <row r="419" spans="1:14" ht="16" x14ac:dyDescent="0.2">
      <c r="A419" s="6">
        <v>418</v>
      </c>
      <c r="B419" s="7">
        <v>15695632</v>
      </c>
      <c r="C419" s="6" t="s">
        <v>40</v>
      </c>
      <c r="D419" s="7">
        <v>556</v>
      </c>
      <c r="E419" s="6" t="s">
        <v>15</v>
      </c>
      <c r="F419" s="6" t="s">
        <v>16</v>
      </c>
      <c r="G419" s="7">
        <v>39</v>
      </c>
      <c r="H419" s="7">
        <v>9</v>
      </c>
      <c r="I419" s="8">
        <v>89588.35</v>
      </c>
      <c r="J419" s="7">
        <v>1</v>
      </c>
      <c r="K419" s="7">
        <v>1</v>
      </c>
      <c r="L419" s="7">
        <v>1</v>
      </c>
      <c r="M419" s="9">
        <v>94898.1</v>
      </c>
      <c r="N419" s="7">
        <v>0</v>
      </c>
    </row>
    <row r="420" spans="1:14" ht="16" x14ac:dyDescent="0.2">
      <c r="A420" s="6">
        <v>419</v>
      </c>
      <c r="B420" s="7">
        <v>15659843</v>
      </c>
      <c r="C420" s="6" t="s">
        <v>148</v>
      </c>
      <c r="D420" s="7">
        <v>643</v>
      </c>
      <c r="E420" s="6" t="s">
        <v>15</v>
      </c>
      <c r="F420" s="6" t="s">
        <v>16</v>
      </c>
      <c r="G420" s="7">
        <v>46</v>
      </c>
      <c r="H420" s="7">
        <v>6</v>
      </c>
      <c r="I420" s="8">
        <v>0</v>
      </c>
      <c r="J420" s="7">
        <v>2</v>
      </c>
      <c r="K420" s="7">
        <v>0</v>
      </c>
      <c r="L420" s="7">
        <v>0</v>
      </c>
      <c r="M420" s="9">
        <v>106781.59</v>
      </c>
      <c r="N420" s="7">
        <v>0</v>
      </c>
    </row>
    <row r="421" spans="1:14" ht="16" x14ac:dyDescent="0.2">
      <c r="A421" s="6">
        <v>420</v>
      </c>
      <c r="B421" s="7">
        <v>15615624</v>
      </c>
      <c r="C421" s="6" t="s">
        <v>377</v>
      </c>
      <c r="D421" s="7">
        <v>605</v>
      </c>
      <c r="E421" s="6" t="s">
        <v>15</v>
      </c>
      <c r="F421" s="6" t="s">
        <v>16</v>
      </c>
      <c r="G421" s="7">
        <v>28</v>
      </c>
      <c r="H421" s="7">
        <v>6</v>
      </c>
      <c r="I421" s="8">
        <v>0</v>
      </c>
      <c r="J421" s="7">
        <v>2</v>
      </c>
      <c r="K421" s="7">
        <v>0</v>
      </c>
      <c r="L421" s="7">
        <v>0</v>
      </c>
      <c r="M421" s="9">
        <v>159508.51999999999</v>
      </c>
      <c r="N421" s="7">
        <v>0</v>
      </c>
    </row>
    <row r="422" spans="1:14" ht="16" x14ac:dyDescent="0.2">
      <c r="A422" s="6">
        <v>421</v>
      </c>
      <c r="B422" s="7">
        <v>15810418</v>
      </c>
      <c r="C422" s="6" t="s">
        <v>125</v>
      </c>
      <c r="D422" s="7">
        <v>756</v>
      </c>
      <c r="E422" s="6" t="s">
        <v>26</v>
      </c>
      <c r="F422" s="6" t="s">
        <v>16</v>
      </c>
      <c r="G422" s="7">
        <v>60</v>
      </c>
      <c r="H422" s="7">
        <v>3</v>
      </c>
      <c r="I422" s="8">
        <v>115924.89</v>
      </c>
      <c r="J422" s="7">
        <v>1</v>
      </c>
      <c r="K422" s="7">
        <v>1</v>
      </c>
      <c r="L422" s="7">
        <v>0</v>
      </c>
      <c r="M422" s="9">
        <v>93524.19</v>
      </c>
      <c r="N422" s="7">
        <v>1</v>
      </c>
    </row>
    <row r="423" spans="1:14" ht="16" x14ac:dyDescent="0.2">
      <c r="A423" s="6">
        <v>422</v>
      </c>
      <c r="B423" s="7">
        <v>15716186</v>
      </c>
      <c r="C423" s="6" t="s">
        <v>378</v>
      </c>
      <c r="D423" s="7">
        <v>586</v>
      </c>
      <c r="E423" s="6" t="s">
        <v>15</v>
      </c>
      <c r="F423" s="6" t="s">
        <v>16</v>
      </c>
      <c r="G423" s="7">
        <v>38</v>
      </c>
      <c r="H423" s="7">
        <v>2</v>
      </c>
      <c r="I423" s="8">
        <v>0</v>
      </c>
      <c r="J423" s="7">
        <v>2</v>
      </c>
      <c r="K423" s="7">
        <v>1</v>
      </c>
      <c r="L423" s="7">
        <v>0</v>
      </c>
      <c r="M423" s="9">
        <v>87168.46</v>
      </c>
      <c r="N423" s="7">
        <v>0</v>
      </c>
    </row>
    <row r="424" spans="1:14" ht="16" x14ac:dyDescent="0.2">
      <c r="A424" s="6">
        <v>423</v>
      </c>
      <c r="B424" s="7">
        <v>15674551</v>
      </c>
      <c r="C424" s="6" t="s">
        <v>379</v>
      </c>
      <c r="D424" s="7">
        <v>535</v>
      </c>
      <c r="E424" s="6" t="s">
        <v>26</v>
      </c>
      <c r="F424" s="6" t="s">
        <v>23</v>
      </c>
      <c r="G424" s="7">
        <v>40</v>
      </c>
      <c r="H424" s="7">
        <v>7</v>
      </c>
      <c r="I424" s="8">
        <v>111756.5</v>
      </c>
      <c r="J424" s="7">
        <v>1</v>
      </c>
      <c r="K424" s="7">
        <v>1</v>
      </c>
      <c r="L424" s="7">
        <v>0</v>
      </c>
      <c r="M424" s="9">
        <v>8128.32</v>
      </c>
      <c r="N424" s="7">
        <v>1</v>
      </c>
    </row>
    <row r="425" spans="1:14" ht="16" x14ac:dyDescent="0.2">
      <c r="A425" s="6">
        <v>424</v>
      </c>
      <c r="B425" s="7">
        <v>15622834</v>
      </c>
      <c r="C425" s="6" t="s">
        <v>223</v>
      </c>
      <c r="D425" s="7">
        <v>678</v>
      </c>
      <c r="E425" s="6" t="s">
        <v>15</v>
      </c>
      <c r="F425" s="6" t="s">
        <v>16</v>
      </c>
      <c r="G425" s="7">
        <v>35</v>
      </c>
      <c r="H425" s="7">
        <v>4</v>
      </c>
      <c r="I425" s="8">
        <v>0</v>
      </c>
      <c r="J425" s="7">
        <v>1</v>
      </c>
      <c r="K425" s="7">
        <v>1</v>
      </c>
      <c r="L425" s="7">
        <v>0</v>
      </c>
      <c r="M425" s="9">
        <v>125518.32</v>
      </c>
      <c r="N425" s="7">
        <v>0</v>
      </c>
    </row>
    <row r="426" spans="1:14" ht="16" x14ac:dyDescent="0.2">
      <c r="A426" s="6">
        <v>425</v>
      </c>
      <c r="B426" s="7">
        <v>15566111</v>
      </c>
      <c r="C426" s="6" t="s">
        <v>380</v>
      </c>
      <c r="D426" s="7">
        <v>596</v>
      </c>
      <c r="E426" s="6" t="s">
        <v>15</v>
      </c>
      <c r="F426" s="6" t="s">
        <v>23</v>
      </c>
      <c r="G426" s="7">
        <v>39</v>
      </c>
      <c r="H426" s="7">
        <v>9</v>
      </c>
      <c r="I426" s="8">
        <v>0</v>
      </c>
      <c r="J426" s="7">
        <v>1</v>
      </c>
      <c r="K426" s="7">
        <v>1</v>
      </c>
      <c r="L426" s="7">
        <v>0</v>
      </c>
      <c r="M426" s="9">
        <v>48963.59</v>
      </c>
      <c r="N426" s="7">
        <v>0</v>
      </c>
    </row>
    <row r="427" spans="1:14" ht="16" x14ac:dyDescent="0.2">
      <c r="A427" s="6">
        <v>426</v>
      </c>
      <c r="B427" s="7">
        <v>15784597</v>
      </c>
      <c r="C427" s="6" t="s">
        <v>381</v>
      </c>
      <c r="D427" s="7">
        <v>648</v>
      </c>
      <c r="E427" s="6" t="s">
        <v>15</v>
      </c>
      <c r="F427" s="6" t="s">
        <v>23</v>
      </c>
      <c r="G427" s="7">
        <v>26</v>
      </c>
      <c r="H427" s="7">
        <v>9</v>
      </c>
      <c r="I427" s="8">
        <v>162923.85</v>
      </c>
      <c r="J427" s="7">
        <v>1</v>
      </c>
      <c r="K427" s="7">
        <v>1</v>
      </c>
      <c r="L427" s="7">
        <v>0</v>
      </c>
      <c r="M427" s="9">
        <v>98368.24</v>
      </c>
      <c r="N427" s="7">
        <v>0</v>
      </c>
    </row>
    <row r="428" spans="1:14" ht="16" x14ac:dyDescent="0.2">
      <c r="A428" s="6">
        <v>427</v>
      </c>
      <c r="B428" s="7">
        <v>15652883</v>
      </c>
      <c r="C428" s="6" t="s">
        <v>382</v>
      </c>
      <c r="D428" s="7">
        <v>492</v>
      </c>
      <c r="E428" s="6" t="s">
        <v>26</v>
      </c>
      <c r="F428" s="6" t="s">
        <v>23</v>
      </c>
      <c r="G428" s="7">
        <v>39</v>
      </c>
      <c r="H428" s="7">
        <v>10</v>
      </c>
      <c r="I428" s="8">
        <v>124576.65</v>
      </c>
      <c r="J428" s="7">
        <v>2</v>
      </c>
      <c r="K428" s="7">
        <v>1</v>
      </c>
      <c r="L428" s="7">
        <v>0</v>
      </c>
      <c r="M428" s="9">
        <v>148584.60999999999</v>
      </c>
      <c r="N428" s="7">
        <v>0</v>
      </c>
    </row>
    <row r="429" spans="1:14" ht="16" x14ac:dyDescent="0.2">
      <c r="A429" s="6">
        <v>428</v>
      </c>
      <c r="B429" s="7">
        <v>15806964</v>
      </c>
      <c r="C429" s="6" t="s">
        <v>383</v>
      </c>
      <c r="D429" s="7">
        <v>702</v>
      </c>
      <c r="E429" s="6" t="s">
        <v>15</v>
      </c>
      <c r="F429" s="6" t="s">
        <v>23</v>
      </c>
      <c r="G429" s="7">
        <v>45</v>
      </c>
      <c r="H429" s="7">
        <v>0</v>
      </c>
      <c r="I429" s="8">
        <v>80793.58</v>
      </c>
      <c r="J429" s="7">
        <v>1</v>
      </c>
      <c r="K429" s="7">
        <v>1</v>
      </c>
      <c r="L429" s="7">
        <v>1</v>
      </c>
      <c r="M429" s="9">
        <v>27474.81</v>
      </c>
      <c r="N429" s="7">
        <v>0</v>
      </c>
    </row>
    <row r="430" spans="1:14" ht="16" x14ac:dyDescent="0.2">
      <c r="A430" s="6">
        <v>429</v>
      </c>
      <c r="B430" s="7">
        <v>15576313</v>
      </c>
      <c r="C430" s="6" t="s">
        <v>171</v>
      </c>
      <c r="D430" s="7">
        <v>486</v>
      </c>
      <c r="E430" s="6" t="s">
        <v>26</v>
      </c>
      <c r="F430" s="6" t="s">
        <v>16</v>
      </c>
      <c r="G430" s="7">
        <v>40</v>
      </c>
      <c r="H430" s="7">
        <v>9</v>
      </c>
      <c r="I430" s="8">
        <v>71340.09</v>
      </c>
      <c r="J430" s="7">
        <v>1</v>
      </c>
      <c r="K430" s="7">
        <v>1</v>
      </c>
      <c r="L430" s="7">
        <v>0</v>
      </c>
      <c r="M430" s="9">
        <v>76192.210000000006</v>
      </c>
      <c r="N430" s="7">
        <v>0</v>
      </c>
    </row>
    <row r="431" spans="1:14" ht="16" x14ac:dyDescent="0.2">
      <c r="A431" s="6">
        <v>430</v>
      </c>
      <c r="B431" s="7">
        <v>15806467</v>
      </c>
      <c r="C431" s="6" t="s">
        <v>267</v>
      </c>
      <c r="D431" s="7">
        <v>568</v>
      </c>
      <c r="E431" s="6" t="s">
        <v>26</v>
      </c>
      <c r="F431" s="6" t="s">
        <v>23</v>
      </c>
      <c r="G431" s="7">
        <v>40</v>
      </c>
      <c r="H431" s="7">
        <v>1</v>
      </c>
      <c r="I431" s="8">
        <v>99282.63</v>
      </c>
      <c r="J431" s="7">
        <v>1</v>
      </c>
      <c r="K431" s="7">
        <v>0</v>
      </c>
      <c r="L431" s="7">
        <v>0</v>
      </c>
      <c r="M431" s="9">
        <v>134600.94</v>
      </c>
      <c r="N431" s="7">
        <v>1</v>
      </c>
    </row>
    <row r="432" spans="1:14" ht="16" x14ac:dyDescent="0.2">
      <c r="A432" s="6">
        <v>431</v>
      </c>
      <c r="B432" s="7">
        <v>15597602</v>
      </c>
      <c r="C432" s="6" t="s">
        <v>384</v>
      </c>
      <c r="D432" s="7">
        <v>619</v>
      </c>
      <c r="E432" s="6" t="s">
        <v>26</v>
      </c>
      <c r="F432" s="6" t="s">
        <v>23</v>
      </c>
      <c r="G432" s="7">
        <v>57</v>
      </c>
      <c r="H432" s="7">
        <v>3</v>
      </c>
      <c r="I432" s="8">
        <v>137946.39000000001</v>
      </c>
      <c r="J432" s="7">
        <v>1</v>
      </c>
      <c r="K432" s="7">
        <v>1</v>
      </c>
      <c r="L432" s="7">
        <v>1</v>
      </c>
      <c r="M432" s="9">
        <v>72467.990000000005</v>
      </c>
      <c r="N432" s="7">
        <v>1</v>
      </c>
    </row>
    <row r="433" spans="1:14" ht="16" x14ac:dyDescent="0.2">
      <c r="A433" s="6">
        <v>432</v>
      </c>
      <c r="B433" s="7">
        <v>15743040</v>
      </c>
      <c r="C433" s="6" t="s">
        <v>385</v>
      </c>
      <c r="D433" s="7">
        <v>724</v>
      </c>
      <c r="E433" s="6" t="s">
        <v>26</v>
      </c>
      <c r="F433" s="6" t="s">
        <v>23</v>
      </c>
      <c r="G433" s="7">
        <v>41</v>
      </c>
      <c r="H433" s="7">
        <v>2</v>
      </c>
      <c r="I433" s="8">
        <v>127892.57</v>
      </c>
      <c r="J433" s="7">
        <v>2</v>
      </c>
      <c r="K433" s="7">
        <v>0</v>
      </c>
      <c r="L433" s="7">
        <v>1</v>
      </c>
      <c r="M433" s="9">
        <v>199645.45</v>
      </c>
      <c r="N433" s="7">
        <v>0</v>
      </c>
    </row>
    <row r="434" spans="1:14" ht="16" x14ac:dyDescent="0.2">
      <c r="A434" s="6">
        <v>433</v>
      </c>
      <c r="B434" s="7">
        <v>15705521</v>
      </c>
      <c r="C434" s="6" t="s">
        <v>386</v>
      </c>
      <c r="D434" s="7">
        <v>548</v>
      </c>
      <c r="E434" s="6" t="s">
        <v>26</v>
      </c>
      <c r="F434" s="6" t="s">
        <v>16</v>
      </c>
      <c r="G434" s="7">
        <v>33</v>
      </c>
      <c r="H434" s="7">
        <v>0</v>
      </c>
      <c r="I434" s="8">
        <v>101084.36</v>
      </c>
      <c r="J434" s="7">
        <v>1</v>
      </c>
      <c r="K434" s="7">
        <v>1</v>
      </c>
      <c r="L434" s="7">
        <v>0</v>
      </c>
      <c r="M434" s="9">
        <v>42749.85</v>
      </c>
      <c r="N434" s="7">
        <v>0</v>
      </c>
    </row>
    <row r="435" spans="1:14" ht="16" x14ac:dyDescent="0.2">
      <c r="A435" s="6">
        <v>434</v>
      </c>
      <c r="B435" s="7">
        <v>15595039</v>
      </c>
      <c r="C435" s="6" t="s">
        <v>387</v>
      </c>
      <c r="D435" s="7">
        <v>545</v>
      </c>
      <c r="E435" s="6" t="s">
        <v>26</v>
      </c>
      <c r="F435" s="6" t="s">
        <v>16</v>
      </c>
      <c r="G435" s="7">
        <v>37</v>
      </c>
      <c r="H435" s="7">
        <v>8</v>
      </c>
      <c r="I435" s="8">
        <v>114754.08</v>
      </c>
      <c r="J435" s="7">
        <v>1</v>
      </c>
      <c r="K435" s="7">
        <v>1</v>
      </c>
      <c r="L435" s="7">
        <v>0</v>
      </c>
      <c r="M435" s="9">
        <v>136050.44</v>
      </c>
      <c r="N435" s="7">
        <v>1</v>
      </c>
    </row>
    <row r="436" spans="1:14" ht="16" x14ac:dyDescent="0.2">
      <c r="A436" s="6">
        <v>435</v>
      </c>
      <c r="B436" s="7">
        <v>15799384</v>
      </c>
      <c r="C436" s="6" t="s">
        <v>388</v>
      </c>
      <c r="D436" s="7">
        <v>683</v>
      </c>
      <c r="E436" s="6" t="s">
        <v>15</v>
      </c>
      <c r="F436" s="6" t="s">
        <v>23</v>
      </c>
      <c r="G436" s="7">
        <v>33</v>
      </c>
      <c r="H436" s="7">
        <v>8</v>
      </c>
      <c r="I436" s="8">
        <v>0</v>
      </c>
      <c r="J436" s="7">
        <v>1</v>
      </c>
      <c r="K436" s="7">
        <v>0</v>
      </c>
      <c r="L436" s="7">
        <v>0</v>
      </c>
      <c r="M436" s="9">
        <v>73564.44</v>
      </c>
      <c r="N436" s="7">
        <v>0</v>
      </c>
    </row>
    <row r="437" spans="1:14" ht="16" x14ac:dyDescent="0.2">
      <c r="A437" s="6">
        <v>436</v>
      </c>
      <c r="B437" s="7">
        <v>15581197</v>
      </c>
      <c r="C437" s="6" t="s">
        <v>332</v>
      </c>
      <c r="D437" s="7">
        <v>762</v>
      </c>
      <c r="E437" s="6" t="s">
        <v>15</v>
      </c>
      <c r="F437" s="6" t="s">
        <v>16</v>
      </c>
      <c r="G437" s="7">
        <v>51</v>
      </c>
      <c r="H437" s="7">
        <v>3</v>
      </c>
      <c r="I437" s="8">
        <v>99286.98</v>
      </c>
      <c r="J437" s="7">
        <v>1</v>
      </c>
      <c r="K437" s="7">
        <v>0</v>
      </c>
      <c r="L437" s="7">
        <v>1</v>
      </c>
      <c r="M437" s="9">
        <v>85578.63</v>
      </c>
      <c r="N437" s="7">
        <v>0</v>
      </c>
    </row>
    <row r="438" spans="1:14" ht="16" x14ac:dyDescent="0.2">
      <c r="A438" s="6">
        <v>437</v>
      </c>
      <c r="B438" s="7">
        <v>15693737</v>
      </c>
      <c r="C438" s="6" t="s">
        <v>389</v>
      </c>
      <c r="D438" s="7">
        <v>627</v>
      </c>
      <c r="E438" s="6" t="s">
        <v>26</v>
      </c>
      <c r="F438" s="6" t="s">
        <v>16</v>
      </c>
      <c r="G438" s="7">
        <v>30</v>
      </c>
      <c r="H438" s="7">
        <v>4</v>
      </c>
      <c r="I438" s="8">
        <v>79871.02</v>
      </c>
      <c r="J438" s="7">
        <v>2</v>
      </c>
      <c r="K438" s="7">
        <v>1</v>
      </c>
      <c r="L438" s="7">
        <v>0</v>
      </c>
      <c r="M438" s="9">
        <v>129826.89</v>
      </c>
      <c r="N438" s="7">
        <v>0</v>
      </c>
    </row>
    <row r="439" spans="1:14" ht="16" x14ac:dyDescent="0.2">
      <c r="A439" s="6">
        <v>438</v>
      </c>
      <c r="B439" s="7">
        <v>15624623</v>
      </c>
      <c r="C439" s="6" t="s">
        <v>390</v>
      </c>
      <c r="D439" s="7">
        <v>516</v>
      </c>
      <c r="E439" s="6" t="s">
        <v>15</v>
      </c>
      <c r="F439" s="6" t="s">
        <v>23</v>
      </c>
      <c r="G439" s="7">
        <v>35</v>
      </c>
      <c r="H439" s="7">
        <v>10</v>
      </c>
      <c r="I439" s="8">
        <v>104088.59</v>
      </c>
      <c r="J439" s="7">
        <v>2</v>
      </c>
      <c r="K439" s="7">
        <v>0</v>
      </c>
      <c r="L439" s="7">
        <v>0</v>
      </c>
      <c r="M439" s="9">
        <v>119666</v>
      </c>
      <c r="N439" s="7">
        <v>0</v>
      </c>
    </row>
    <row r="440" spans="1:14" ht="16" x14ac:dyDescent="0.2">
      <c r="A440" s="6">
        <v>439</v>
      </c>
      <c r="B440" s="7">
        <v>15783501</v>
      </c>
      <c r="C440" s="6" t="s">
        <v>391</v>
      </c>
      <c r="D440" s="7">
        <v>800</v>
      </c>
      <c r="E440" s="6" t="s">
        <v>15</v>
      </c>
      <c r="F440" s="6" t="s">
        <v>16</v>
      </c>
      <c r="G440" s="7">
        <v>38</v>
      </c>
      <c r="H440" s="7">
        <v>2</v>
      </c>
      <c r="I440" s="8">
        <v>168190.33</v>
      </c>
      <c r="J440" s="7">
        <v>2</v>
      </c>
      <c r="K440" s="7">
        <v>1</v>
      </c>
      <c r="L440" s="7">
        <v>0</v>
      </c>
      <c r="M440" s="9">
        <v>68052.08</v>
      </c>
      <c r="N440" s="7">
        <v>0</v>
      </c>
    </row>
    <row r="441" spans="1:14" ht="16" x14ac:dyDescent="0.2">
      <c r="A441" s="6">
        <v>440</v>
      </c>
      <c r="B441" s="7">
        <v>15690134</v>
      </c>
      <c r="C441" s="6" t="s">
        <v>249</v>
      </c>
      <c r="D441" s="7">
        <v>464</v>
      </c>
      <c r="E441" s="6" t="s">
        <v>26</v>
      </c>
      <c r="F441" s="6" t="s">
        <v>16</v>
      </c>
      <c r="G441" s="7">
        <v>42</v>
      </c>
      <c r="H441" s="7">
        <v>3</v>
      </c>
      <c r="I441" s="8">
        <v>85679.25</v>
      </c>
      <c r="J441" s="7">
        <v>1</v>
      </c>
      <c r="K441" s="7">
        <v>1</v>
      </c>
      <c r="L441" s="7">
        <v>1</v>
      </c>
      <c r="M441" s="9">
        <v>164104.74</v>
      </c>
      <c r="N441" s="7">
        <v>0</v>
      </c>
    </row>
    <row r="442" spans="1:14" ht="16" x14ac:dyDescent="0.2">
      <c r="A442" s="6">
        <v>441</v>
      </c>
      <c r="B442" s="7">
        <v>15782735</v>
      </c>
      <c r="C442" s="6" t="s">
        <v>392</v>
      </c>
      <c r="D442" s="7">
        <v>626</v>
      </c>
      <c r="E442" s="6" t="s">
        <v>15</v>
      </c>
      <c r="F442" s="6" t="s">
        <v>16</v>
      </c>
      <c r="G442" s="7">
        <v>35</v>
      </c>
      <c r="H442" s="7">
        <v>3</v>
      </c>
      <c r="I442" s="8">
        <v>0</v>
      </c>
      <c r="J442" s="7">
        <v>1</v>
      </c>
      <c r="K442" s="7">
        <v>0</v>
      </c>
      <c r="L442" s="7">
        <v>0</v>
      </c>
      <c r="M442" s="9">
        <v>80190.36</v>
      </c>
      <c r="N442" s="7">
        <v>0</v>
      </c>
    </row>
    <row r="443" spans="1:14" ht="16" x14ac:dyDescent="0.2">
      <c r="A443" s="6">
        <v>442</v>
      </c>
      <c r="B443" s="7">
        <v>15611088</v>
      </c>
      <c r="C443" s="6" t="s">
        <v>393</v>
      </c>
      <c r="D443" s="7">
        <v>790</v>
      </c>
      <c r="E443" s="6" t="s">
        <v>15</v>
      </c>
      <c r="F443" s="6" t="s">
        <v>16</v>
      </c>
      <c r="G443" s="7">
        <v>31</v>
      </c>
      <c r="H443" s="7">
        <v>9</v>
      </c>
      <c r="I443" s="8">
        <v>0</v>
      </c>
      <c r="J443" s="7">
        <v>2</v>
      </c>
      <c r="K443" s="7">
        <v>1</v>
      </c>
      <c r="L443" s="7">
        <v>0</v>
      </c>
      <c r="M443" s="9">
        <v>84126.75</v>
      </c>
      <c r="N443" s="7">
        <v>0</v>
      </c>
    </row>
    <row r="444" spans="1:14" ht="16" x14ac:dyDescent="0.2">
      <c r="A444" s="6">
        <v>443</v>
      </c>
      <c r="B444" s="7">
        <v>15672145</v>
      </c>
      <c r="C444" s="6" t="s">
        <v>394</v>
      </c>
      <c r="D444" s="7">
        <v>534</v>
      </c>
      <c r="E444" s="6" t="s">
        <v>15</v>
      </c>
      <c r="F444" s="6" t="s">
        <v>16</v>
      </c>
      <c r="G444" s="7">
        <v>34</v>
      </c>
      <c r="H444" s="7">
        <v>7</v>
      </c>
      <c r="I444" s="8">
        <v>121551.58</v>
      </c>
      <c r="J444" s="7">
        <v>2</v>
      </c>
      <c r="K444" s="7">
        <v>1</v>
      </c>
      <c r="L444" s="7">
        <v>1</v>
      </c>
      <c r="M444" s="9">
        <v>70179</v>
      </c>
      <c r="N444" s="7">
        <v>0</v>
      </c>
    </row>
    <row r="445" spans="1:14" ht="16" x14ac:dyDescent="0.2">
      <c r="A445" s="6">
        <v>444</v>
      </c>
      <c r="B445" s="7">
        <v>15732628</v>
      </c>
      <c r="C445" s="6" t="s">
        <v>395</v>
      </c>
      <c r="D445" s="7">
        <v>745</v>
      </c>
      <c r="E445" s="6" t="s">
        <v>15</v>
      </c>
      <c r="F445" s="6" t="s">
        <v>23</v>
      </c>
      <c r="G445" s="7">
        <v>46</v>
      </c>
      <c r="H445" s="7">
        <v>2</v>
      </c>
      <c r="I445" s="8">
        <v>122220.19</v>
      </c>
      <c r="J445" s="7">
        <v>1</v>
      </c>
      <c r="K445" s="7">
        <v>1</v>
      </c>
      <c r="L445" s="7">
        <v>1</v>
      </c>
      <c r="M445" s="9">
        <v>118024.1</v>
      </c>
      <c r="N445" s="7">
        <v>0</v>
      </c>
    </row>
    <row r="446" spans="1:14" ht="16" x14ac:dyDescent="0.2">
      <c r="A446" s="6">
        <v>445</v>
      </c>
      <c r="B446" s="7">
        <v>15787470</v>
      </c>
      <c r="C446" s="6" t="s">
        <v>396</v>
      </c>
      <c r="D446" s="7">
        <v>553</v>
      </c>
      <c r="E446" s="6" t="s">
        <v>18</v>
      </c>
      <c r="F446" s="6" t="s">
        <v>756</v>
      </c>
      <c r="G446" s="7">
        <v>47</v>
      </c>
      <c r="H446" s="7">
        <v>3</v>
      </c>
      <c r="I446" s="8">
        <v>116528.15</v>
      </c>
      <c r="J446" s="7">
        <v>1</v>
      </c>
      <c r="K446" s="7">
        <v>0</v>
      </c>
      <c r="L446" s="7">
        <v>0</v>
      </c>
      <c r="M446" s="9">
        <v>145704.19</v>
      </c>
      <c r="N446" s="7">
        <v>1</v>
      </c>
    </row>
    <row r="447" spans="1:14" ht="16" x14ac:dyDescent="0.2">
      <c r="A447" s="6">
        <v>446</v>
      </c>
      <c r="B447" s="7">
        <v>15803406</v>
      </c>
      <c r="C447" s="6" t="s">
        <v>397</v>
      </c>
      <c r="D447" s="7">
        <v>748</v>
      </c>
      <c r="E447" s="6" t="s">
        <v>15</v>
      </c>
      <c r="F447" s="6" t="s">
        <v>16</v>
      </c>
      <c r="G447" s="7">
        <v>26</v>
      </c>
      <c r="H447" s="7">
        <v>1</v>
      </c>
      <c r="I447" s="8">
        <v>77780.289999999994</v>
      </c>
      <c r="J447" s="7">
        <v>1</v>
      </c>
      <c r="K447" s="7">
        <v>0</v>
      </c>
      <c r="L447" s="7">
        <v>1</v>
      </c>
      <c r="M447" s="9">
        <v>183049.41</v>
      </c>
      <c r="N447" s="7">
        <v>0</v>
      </c>
    </row>
    <row r="448" spans="1:14" ht="16" x14ac:dyDescent="0.2">
      <c r="A448" s="6">
        <v>447</v>
      </c>
      <c r="B448" s="7">
        <v>15730460</v>
      </c>
      <c r="C448" s="6" t="s">
        <v>398</v>
      </c>
      <c r="D448" s="7">
        <v>722</v>
      </c>
      <c r="E448" s="6" t="s">
        <v>15</v>
      </c>
      <c r="F448" s="6" t="s">
        <v>23</v>
      </c>
      <c r="G448" s="7">
        <v>37</v>
      </c>
      <c r="H448" s="7">
        <v>2</v>
      </c>
      <c r="I448" s="8">
        <v>0</v>
      </c>
      <c r="J448" s="7">
        <v>1</v>
      </c>
      <c r="K448" s="7">
        <v>0</v>
      </c>
      <c r="L448" s="7">
        <v>0</v>
      </c>
      <c r="M448" s="9">
        <v>120906.83</v>
      </c>
      <c r="N448" s="7">
        <v>0</v>
      </c>
    </row>
    <row r="449" spans="1:14" ht="16" x14ac:dyDescent="0.2">
      <c r="A449" s="6">
        <v>448</v>
      </c>
      <c r="B449" s="7">
        <v>15644572</v>
      </c>
      <c r="C449" s="6" t="s">
        <v>399</v>
      </c>
      <c r="D449" s="7">
        <v>501</v>
      </c>
      <c r="E449" s="6" t="s">
        <v>15</v>
      </c>
      <c r="F449" s="6" t="s">
        <v>23</v>
      </c>
      <c r="G449" s="7">
        <v>40</v>
      </c>
      <c r="H449" s="7">
        <v>4</v>
      </c>
      <c r="I449" s="8">
        <v>125832.2</v>
      </c>
      <c r="J449" s="7">
        <v>1</v>
      </c>
      <c r="K449" s="7">
        <v>1</v>
      </c>
      <c r="L449" s="7">
        <v>1</v>
      </c>
      <c r="M449" s="9">
        <v>100433.83</v>
      </c>
      <c r="N449" s="7">
        <v>0</v>
      </c>
    </row>
    <row r="450" spans="1:14" ht="16" x14ac:dyDescent="0.2">
      <c r="A450" s="6">
        <v>449</v>
      </c>
      <c r="B450" s="7">
        <v>15694860</v>
      </c>
      <c r="C450" s="6" t="s">
        <v>400</v>
      </c>
      <c r="D450" s="7">
        <v>675</v>
      </c>
      <c r="E450" s="6" t="s">
        <v>15</v>
      </c>
      <c r="F450" s="6" t="s">
        <v>16</v>
      </c>
      <c r="G450" s="7">
        <v>38</v>
      </c>
      <c r="H450" s="7">
        <v>6</v>
      </c>
      <c r="I450" s="8">
        <v>68065.8</v>
      </c>
      <c r="J450" s="7">
        <v>1</v>
      </c>
      <c r="K450" s="7">
        <v>0</v>
      </c>
      <c r="L450" s="7">
        <v>0</v>
      </c>
      <c r="M450" s="9">
        <v>138777</v>
      </c>
      <c r="N450" s="7">
        <v>1</v>
      </c>
    </row>
    <row r="451" spans="1:14" ht="16" x14ac:dyDescent="0.2">
      <c r="A451" s="6">
        <v>450</v>
      </c>
      <c r="B451" s="7">
        <v>15658169</v>
      </c>
      <c r="C451" s="6" t="s">
        <v>401</v>
      </c>
      <c r="D451" s="7">
        <v>778</v>
      </c>
      <c r="E451" s="6" t="s">
        <v>18</v>
      </c>
      <c r="F451" s="6" t="s">
        <v>16</v>
      </c>
      <c r="G451" s="7">
        <v>47</v>
      </c>
      <c r="H451" s="7">
        <v>6</v>
      </c>
      <c r="I451" s="8">
        <v>127299.34</v>
      </c>
      <c r="J451" s="7">
        <v>2</v>
      </c>
      <c r="K451" s="7">
        <v>1</v>
      </c>
      <c r="L451" s="7">
        <v>0</v>
      </c>
      <c r="M451" s="9">
        <v>124694.99</v>
      </c>
      <c r="N451" s="7">
        <v>0</v>
      </c>
    </row>
    <row r="452" spans="1:14" ht="16" x14ac:dyDescent="0.2">
      <c r="A452" s="6">
        <v>451</v>
      </c>
      <c r="B452" s="7">
        <v>15794396</v>
      </c>
      <c r="C452" s="6" t="s">
        <v>402</v>
      </c>
      <c r="D452" s="7">
        <v>494</v>
      </c>
      <c r="E452" s="6" t="s">
        <v>26</v>
      </c>
      <c r="F452" s="6" t="s">
        <v>16</v>
      </c>
      <c r="G452" s="7">
        <v>38</v>
      </c>
      <c r="H452" s="7">
        <v>7</v>
      </c>
      <c r="I452" s="8">
        <v>174937.64</v>
      </c>
      <c r="J452" s="7">
        <v>1</v>
      </c>
      <c r="K452" s="7">
        <v>1</v>
      </c>
      <c r="L452" s="7">
        <v>0</v>
      </c>
      <c r="M452" s="9">
        <v>40084.32</v>
      </c>
      <c r="N452" s="7">
        <v>0</v>
      </c>
    </row>
    <row r="453" spans="1:14" ht="16" x14ac:dyDescent="0.2">
      <c r="A453" s="6">
        <v>452</v>
      </c>
      <c r="B453" s="7">
        <v>15785798</v>
      </c>
      <c r="C453" s="6" t="s">
        <v>403</v>
      </c>
      <c r="D453" s="7">
        <v>850</v>
      </c>
      <c r="E453" s="6" t="s">
        <v>15</v>
      </c>
      <c r="F453" s="6" t="s">
        <v>23</v>
      </c>
      <c r="G453" s="7">
        <v>40</v>
      </c>
      <c r="H453" s="7">
        <v>9</v>
      </c>
      <c r="I453" s="8">
        <v>0</v>
      </c>
      <c r="J453" s="7">
        <v>2</v>
      </c>
      <c r="K453" s="7">
        <v>0</v>
      </c>
      <c r="L453" s="7">
        <v>1</v>
      </c>
      <c r="M453" s="9">
        <v>119232.33</v>
      </c>
      <c r="N453" s="7">
        <v>0</v>
      </c>
    </row>
    <row r="454" spans="1:14" ht="16" x14ac:dyDescent="0.2">
      <c r="A454" s="6">
        <v>453</v>
      </c>
      <c r="B454" s="7">
        <v>15710825</v>
      </c>
      <c r="C454" s="6" t="s">
        <v>404</v>
      </c>
      <c r="D454" s="7">
        <v>592</v>
      </c>
      <c r="E454" s="6" t="s">
        <v>18</v>
      </c>
      <c r="F454" s="6" t="s">
        <v>756</v>
      </c>
      <c r="G454" s="7">
        <v>31</v>
      </c>
      <c r="H454" s="7">
        <v>7</v>
      </c>
      <c r="I454" s="8">
        <v>110071.1</v>
      </c>
      <c r="J454" s="7">
        <v>1</v>
      </c>
      <c r="K454" s="7">
        <v>0</v>
      </c>
      <c r="L454" s="7">
        <v>0</v>
      </c>
      <c r="M454" s="9">
        <v>43921.36</v>
      </c>
      <c r="N454" s="7">
        <v>0</v>
      </c>
    </row>
    <row r="455" spans="1:14" ht="16" x14ac:dyDescent="0.2">
      <c r="A455" s="6">
        <v>454</v>
      </c>
      <c r="B455" s="7">
        <v>15668444</v>
      </c>
      <c r="C455" s="6" t="s">
        <v>27</v>
      </c>
      <c r="D455" s="7">
        <v>590</v>
      </c>
      <c r="E455" s="6" t="s">
        <v>18</v>
      </c>
      <c r="F455" s="6" t="s">
        <v>16</v>
      </c>
      <c r="G455" s="7">
        <v>44</v>
      </c>
      <c r="H455" s="7">
        <v>3</v>
      </c>
      <c r="I455" s="8">
        <v>139432.37</v>
      </c>
      <c r="J455" s="7">
        <v>1</v>
      </c>
      <c r="K455" s="7">
        <v>1</v>
      </c>
      <c r="L455" s="7">
        <v>0</v>
      </c>
      <c r="M455" s="9">
        <v>62222.81</v>
      </c>
      <c r="N455" s="7">
        <v>0</v>
      </c>
    </row>
    <row r="456" spans="1:14" ht="16" x14ac:dyDescent="0.2">
      <c r="A456" s="6">
        <v>455</v>
      </c>
      <c r="B456" s="7">
        <v>15726631</v>
      </c>
      <c r="C456" s="6" t="s">
        <v>405</v>
      </c>
      <c r="D456" s="7">
        <v>758</v>
      </c>
      <c r="E456" s="6" t="s">
        <v>15</v>
      </c>
      <c r="F456" s="6" t="s">
        <v>16</v>
      </c>
      <c r="G456" s="7">
        <v>39</v>
      </c>
      <c r="H456" s="7">
        <v>6</v>
      </c>
      <c r="I456" s="8">
        <v>127357.75999999999</v>
      </c>
      <c r="J456" s="7">
        <v>1</v>
      </c>
      <c r="K456" s="7">
        <v>0</v>
      </c>
      <c r="L456" s="7">
        <v>1</v>
      </c>
      <c r="M456" s="9">
        <v>56577</v>
      </c>
      <c r="N456" s="7">
        <v>0</v>
      </c>
    </row>
    <row r="457" spans="1:14" ht="16" x14ac:dyDescent="0.2">
      <c r="A457" s="6">
        <v>456</v>
      </c>
      <c r="B457" s="7">
        <v>15733797</v>
      </c>
      <c r="C457" s="6" t="s">
        <v>406</v>
      </c>
      <c r="D457" s="7">
        <v>506</v>
      </c>
      <c r="E457" s="6" t="s">
        <v>15</v>
      </c>
      <c r="F457" s="6" t="s">
        <v>23</v>
      </c>
      <c r="G457" s="7">
        <v>36</v>
      </c>
      <c r="H457" s="7">
        <v>5</v>
      </c>
      <c r="I457" s="8">
        <v>0</v>
      </c>
      <c r="J457" s="7">
        <v>2</v>
      </c>
      <c r="K457" s="7">
        <v>1</v>
      </c>
      <c r="L457" s="7">
        <v>0</v>
      </c>
      <c r="M457" s="9">
        <v>164253.35</v>
      </c>
      <c r="N457" s="7">
        <v>0</v>
      </c>
    </row>
    <row r="458" spans="1:14" ht="16" x14ac:dyDescent="0.2">
      <c r="A458" s="6">
        <v>457</v>
      </c>
      <c r="B458" s="7">
        <v>15747960</v>
      </c>
      <c r="C458" s="6" t="s">
        <v>407</v>
      </c>
      <c r="D458" s="7">
        <v>733</v>
      </c>
      <c r="E458" s="6" t="s">
        <v>15</v>
      </c>
      <c r="F458" s="6" t="s">
        <v>23</v>
      </c>
      <c r="G458" s="7">
        <v>33</v>
      </c>
      <c r="H458" s="7">
        <v>3</v>
      </c>
      <c r="I458" s="8">
        <v>0</v>
      </c>
      <c r="J458" s="7">
        <v>1</v>
      </c>
      <c r="K458" s="7">
        <v>1</v>
      </c>
      <c r="L458" s="7">
        <v>1</v>
      </c>
      <c r="M458" s="9">
        <v>7666.73</v>
      </c>
      <c r="N458" s="7">
        <v>0</v>
      </c>
    </row>
    <row r="459" spans="1:14" ht="16" x14ac:dyDescent="0.2">
      <c r="A459" s="6">
        <v>458</v>
      </c>
      <c r="B459" s="7">
        <v>15634632</v>
      </c>
      <c r="C459" s="6" t="s">
        <v>408</v>
      </c>
      <c r="D459" s="7">
        <v>711</v>
      </c>
      <c r="E459" s="6" t="s">
        <v>15</v>
      </c>
      <c r="F459" s="6" t="s">
        <v>23</v>
      </c>
      <c r="G459" s="7">
        <v>38</v>
      </c>
      <c r="H459" s="7">
        <v>3</v>
      </c>
      <c r="I459" s="8">
        <v>0</v>
      </c>
      <c r="J459" s="7">
        <v>2</v>
      </c>
      <c r="K459" s="7">
        <v>1</v>
      </c>
      <c r="L459" s="7">
        <v>0</v>
      </c>
      <c r="M459" s="9">
        <v>68487.509999999995</v>
      </c>
      <c r="N459" s="7">
        <v>0</v>
      </c>
    </row>
    <row r="460" spans="1:14" ht="16" x14ac:dyDescent="0.2">
      <c r="A460" s="6">
        <v>459</v>
      </c>
      <c r="B460" s="7">
        <v>15707362</v>
      </c>
      <c r="C460" s="6" t="s">
        <v>67</v>
      </c>
      <c r="D460" s="7">
        <v>514</v>
      </c>
      <c r="E460" s="6" t="s">
        <v>26</v>
      </c>
      <c r="F460" s="6" t="s">
        <v>23</v>
      </c>
      <c r="G460" s="7">
        <v>43</v>
      </c>
      <c r="H460" s="7">
        <v>1</v>
      </c>
      <c r="I460" s="8">
        <v>95556.31</v>
      </c>
      <c r="J460" s="7">
        <v>1</v>
      </c>
      <c r="K460" s="7">
        <v>0</v>
      </c>
      <c r="L460" s="7">
        <v>1</v>
      </c>
      <c r="M460" s="9">
        <v>199273.98</v>
      </c>
      <c r="N460" s="7">
        <v>1</v>
      </c>
    </row>
    <row r="461" spans="1:14" ht="16" x14ac:dyDescent="0.2">
      <c r="A461" s="6">
        <v>460</v>
      </c>
      <c r="B461" s="7">
        <v>15662976</v>
      </c>
      <c r="C461" s="6" t="s">
        <v>409</v>
      </c>
      <c r="D461" s="7">
        <v>637</v>
      </c>
      <c r="E461" s="6" t="s">
        <v>18</v>
      </c>
      <c r="F461" s="6" t="s">
        <v>756</v>
      </c>
      <c r="G461" s="7">
        <v>37</v>
      </c>
      <c r="H461" s="7">
        <v>8</v>
      </c>
      <c r="I461" s="8">
        <v>0</v>
      </c>
      <c r="J461" s="7">
        <v>1</v>
      </c>
      <c r="K461" s="7">
        <v>1</v>
      </c>
      <c r="L461" s="7">
        <v>1</v>
      </c>
      <c r="M461" s="9">
        <v>186062.36</v>
      </c>
      <c r="N461" s="7">
        <v>0</v>
      </c>
    </row>
    <row r="462" spans="1:14" ht="16" x14ac:dyDescent="0.2">
      <c r="A462" s="6">
        <v>461</v>
      </c>
      <c r="B462" s="7">
        <v>15732778</v>
      </c>
      <c r="C462" s="6" t="s">
        <v>410</v>
      </c>
      <c r="D462" s="7">
        <v>468</v>
      </c>
      <c r="E462" s="6" t="s">
        <v>26</v>
      </c>
      <c r="F462" s="6" t="s">
        <v>23</v>
      </c>
      <c r="G462" s="7">
        <v>29</v>
      </c>
      <c r="H462" s="7">
        <v>1</v>
      </c>
      <c r="I462" s="8">
        <v>111681.98</v>
      </c>
      <c r="J462" s="7">
        <v>2</v>
      </c>
      <c r="K462" s="7">
        <v>1</v>
      </c>
      <c r="L462" s="7">
        <v>1</v>
      </c>
      <c r="M462" s="9">
        <v>195711.16</v>
      </c>
      <c r="N462" s="7">
        <v>0</v>
      </c>
    </row>
    <row r="463" spans="1:14" ht="16" x14ac:dyDescent="0.2">
      <c r="A463" s="6">
        <v>462</v>
      </c>
      <c r="B463" s="7">
        <v>15718443</v>
      </c>
      <c r="C463" s="6" t="s">
        <v>411</v>
      </c>
      <c r="D463" s="7">
        <v>539</v>
      </c>
      <c r="E463" s="6" t="s">
        <v>15</v>
      </c>
      <c r="F463" s="6" t="s">
        <v>23</v>
      </c>
      <c r="G463" s="7">
        <v>39</v>
      </c>
      <c r="H463" s="7">
        <v>3</v>
      </c>
      <c r="I463" s="8">
        <v>0</v>
      </c>
      <c r="J463" s="7">
        <v>2</v>
      </c>
      <c r="K463" s="7">
        <v>1</v>
      </c>
      <c r="L463" s="7">
        <v>0</v>
      </c>
      <c r="M463" s="9">
        <v>36692.17</v>
      </c>
      <c r="N463" s="7">
        <v>0</v>
      </c>
    </row>
    <row r="464" spans="1:14" ht="16" x14ac:dyDescent="0.2">
      <c r="A464" s="6">
        <v>463</v>
      </c>
      <c r="B464" s="7">
        <v>15670039</v>
      </c>
      <c r="C464" s="6" t="s">
        <v>180</v>
      </c>
      <c r="D464" s="7">
        <v>509</v>
      </c>
      <c r="E464" s="6" t="s">
        <v>18</v>
      </c>
      <c r="F464" s="6" t="s">
        <v>16</v>
      </c>
      <c r="G464" s="7">
        <v>25</v>
      </c>
      <c r="H464" s="7">
        <v>3</v>
      </c>
      <c r="I464" s="8">
        <v>108738.71</v>
      </c>
      <c r="J464" s="7">
        <v>2</v>
      </c>
      <c r="K464" s="7">
        <v>1</v>
      </c>
      <c r="L464" s="7">
        <v>0</v>
      </c>
      <c r="M464" s="9">
        <v>106920.57</v>
      </c>
      <c r="N464" s="7">
        <v>0</v>
      </c>
    </row>
    <row r="465" spans="1:14" ht="16" x14ac:dyDescent="0.2">
      <c r="A465" s="6">
        <v>464</v>
      </c>
      <c r="B465" s="7">
        <v>15773792</v>
      </c>
      <c r="C465" s="6" t="s">
        <v>412</v>
      </c>
      <c r="D465" s="7">
        <v>662</v>
      </c>
      <c r="E465" s="6" t="s">
        <v>15</v>
      </c>
      <c r="F465" s="6" t="s">
        <v>16</v>
      </c>
      <c r="G465" s="7">
        <v>32</v>
      </c>
      <c r="H465" s="7">
        <v>4</v>
      </c>
      <c r="I465" s="8">
        <v>133950.37</v>
      </c>
      <c r="J465" s="7">
        <v>1</v>
      </c>
      <c r="K465" s="7">
        <v>1</v>
      </c>
      <c r="L465" s="7">
        <v>1</v>
      </c>
      <c r="M465" s="9">
        <v>48725.68</v>
      </c>
      <c r="N465" s="7">
        <v>1</v>
      </c>
    </row>
    <row r="466" spans="1:14" ht="16" x14ac:dyDescent="0.2">
      <c r="A466" s="6">
        <v>465</v>
      </c>
      <c r="B466" s="7">
        <v>15613786</v>
      </c>
      <c r="C466" s="6" t="s">
        <v>190</v>
      </c>
      <c r="D466" s="7">
        <v>818</v>
      </c>
      <c r="E466" s="6" t="s">
        <v>18</v>
      </c>
      <c r="F466" s="6" t="s">
        <v>756</v>
      </c>
      <c r="G466" s="7">
        <v>26</v>
      </c>
      <c r="H466" s="7">
        <v>4</v>
      </c>
      <c r="I466" s="8">
        <v>0</v>
      </c>
      <c r="J466" s="7">
        <v>2</v>
      </c>
      <c r="K466" s="7">
        <v>1</v>
      </c>
      <c r="L466" s="7">
        <v>1</v>
      </c>
      <c r="M466" s="9">
        <v>167036.94</v>
      </c>
      <c r="N466" s="7">
        <v>0</v>
      </c>
    </row>
    <row r="467" spans="1:14" ht="16" x14ac:dyDescent="0.2">
      <c r="A467" s="6">
        <v>466</v>
      </c>
      <c r="B467" s="7">
        <v>15726032</v>
      </c>
      <c r="C467" s="6" t="s">
        <v>413</v>
      </c>
      <c r="D467" s="7">
        <v>608</v>
      </c>
      <c r="E467" s="6" t="s">
        <v>15</v>
      </c>
      <c r="F467" s="6" t="s">
        <v>23</v>
      </c>
      <c r="G467" s="7">
        <v>33</v>
      </c>
      <c r="H467" s="7">
        <v>9</v>
      </c>
      <c r="I467" s="8">
        <v>89968.69</v>
      </c>
      <c r="J467" s="7">
        <v>1</v>
      </c>
      <c r="K467" s="7">
        <v>1</v>
      </c>
      <c r="L467" s="7">
        <v>0</v>
      </c>
      <c r="M467" s="9">
        <v>68777.259999999995</v>
      </c>
      <c r="N467" s="7">
        <v>0</v>
      </c>
    </row>
    <row r="468" spans="1:14" ht="16" x14ac:dyDescent="0.2">
      <c r="A468" s="6">
        <v>467</v>
      </c>
      <c r="B468" s="7">
        <v>15663252</v>
      </c>
      <c r="C468" s="6" t="s">
        <v>159</v>
      </c>
      <c r="D468" s="7">
        <v>850</v>
      </c>
      <c r="E468" s="6" t="s">
        <v>18</v>
      </c>
      <c r="F468" s="6" t="s">
        <v>16</v>
      </c>
      <c r="G468" s="7">
        <v>32</v>
      </c>
      <c r="H468" s="7">
        <v>9</v>
      </c>
      <c r="I468" s="8">
        <v>0</v>
      </c>
      <c r="J468" s="7">
        <v>2</v>
      </c>
      <c r="K468" s="7">
        <v>1</v>
      </c>
      <c r="L468" s="7">
        <v>1</v>
      </c>
      <c r="M468" s="9">
        <v>18924.919999999998</v>
      </c>
      <c r="N468" s="7">
        <v>0</v>
      </c>
    </row>
    <row r="469" spans="1:14" ht="16" x14ac:dyDescent="0.2">
      <c r="A469" s="6">
        <v>468</v>
      </c>
      <c r="B469" s="7">
        <v>15593782</v>
      </c>
      <c r="C469" s="6" t="s">
        <v>414</v>
      </c>
      <c r="D469" s="7">
        <v>816</v>
      </c>
      <c r="E469" s="6" t="s">
        <v>26</v>
      </c>
      <c r="F469" s="6" t="s">
        <v>16</v>
      </c>
      <c r="G469" s="7">
        <v>38</v>
      </c>
      <c r="H469" s="7">
        <v>5</v>
      </c>
      <c r="I469" s="8">
        <v>130878.75</v>
      </c>
      <c r="J469" s="7">
        <v>3</v>
      </c>
      <c r="K469" s="7">
        <v>1</v>
      </c>
      <c r="L469" s="7">
        <v>0</v>
      </c>
      <c r="M469" s="9">
        <v>71905.77</v>
      </c>
      <c r="N469" s="7">
        <v>1</v>
      </c>
    </row>
    <row r="470" spans="1:14" ht="16" x14ac:dyDescent="0.2">
      <c r="A470" s="6">
        <v>469</v>
      </c>
      <c r="B470" s="7">
        <v>15633283</v>
      </c>
      <c r="C470" s="6" t="s">
        <v>415</v>
      </c>
      <c r="D470" s="7">
        <v>536</v>
      </c>
      <c r="E470" s="6" t="s">
        <v>754</v>
      </c>
      <c r="F470" s="6" t="s">
        <v>23</v>
      </c>
      <c r="G470" s="7">
        <v>35</v>
      </c>
      <c r="H470" s="7">
        <v>8</v>
      </c>
      <c r="I470" s="8">
        <v>0</v>
      </c>
      <c r="J470" s="7">
        <v>2</v>
      </c>
      <c r="K470" s="7">
        <v>1</v>
      </c>
      <c r="L470" s="7">
        <v>0</v>
      </c>
      <c r="M470" s="9">
        <v>64833.279999999999</v>
      </c>
      <c r="N470" s="7">
        <v>0</v>
      </c>
    </row>
    <row r="471" spans="1:14" ht="16" x14ac:dyDescent="0.2">
      <c r="A471" s="6">
        <v>470</v>
      </c>
      <c r="B471" s="7">
        <v>15749167</v>
      </c>
      <c r="C471" s="6" t="s">
        <v>372</v>
      </c>
      <c r="D471" s="7">
        <v>753</v>
      </c>
      <c r="E471" s="6" t="s">
        <v>754</v>
      </c>
      <c r="F471" s="6" t="s">
        <v>23</v>
      </c>
      <c r="G471" s="7">
        <v>35</v>
      </c>
      <c r="H471" s="7">
        <v>3</v>
      </c>
      <c r="I471" s="8">
        <v>0</v>
      </c>
      <c r="J471" s="7">
        <v>2</v>
      </c>
      <c r="K471" s="7">
        <v>1</v>
      </c>
      <c r="L471" s="7">
        <v>1</v>
      </c>
      <c r="M471" s="9">
        <v>184843.77</v>
      </c>
      <c r="N471" s="7">
        <v>0</v>
      </c>
    </row>
    <row r="472" spans="1:14" ht="16" x14ac:dyDescent="0.2">
      <c r="A472" s="6">
        <v>471</v>
      </c>
      <c r="B472" s="7">
        <v>15759298</v>
      </c>
      <c r="C472" s="6" t="s">
        <v>219</v>
      </c>
      <c r="D472" s="7">
        <v>631</v>
      </c>
      <c r="E472" s="6" t="s">
        <v>18</v>
      </c>
      <c r="F472" s="6" t="s">
        <v>756</v>
      </c>
      <c r="G472" s="7">
        <v>27</v>
      </c>
      <c r="H472" s="7">
        <v>10</v>
      </c>
      <c r="I472" s="8">
        <v>134169.62</v>
      </c>
      <c r="J472" s="7">
        <v>1</v>
      </c>
      <c r="K472" s="7">
        <v>1</v>
      </c>
      <c r="L472" s="7">
        <v>1</v>
      </c>
      <c r="M472" s="9">
        <v>176730.02</v>
      </c>
      <c r="N472" s="7">
        <v>0</v>
      </c>
    </row>
    <row r="473" spans="1:14" ht="16" x14ac:dyDescent="0.2">
      <c r="A473" s="6">
        <v>472</v>
      </c>
      <c r="B473" s="7">
        <v>15683625</v>
      </c>
      <c r="C473" s="6" t="s">
        <v>416</v>
      </c>
      <c r="D473" s="7">
        <v>703</v>
      </c>
      <c r="E473" s="6" t="s">
        <v>754</v>
      </c>
      <c r="F473" s="6" t="s">
        <v>23</v>
      </c>
      <c r="G473" s="7">
        <v>37</v>
      </c>
      <c r="H473" s="7">
        <v>1</v>
      </c>
      <c r="I473" s="8">
        <v>149762.07999999999</v>
      </c>
      <c r="J473" s="7">
        <v>1</v>
      </c>
      <c r="K473" s="7">
        <v>1</v>
      </c>
      <c r="L473" s="7">
        <v>0</v>
      </c>
      <c r="M473" s="9">
        <v>20629.400000000001</v>
      </c>
      <c r="N473" s="7">
        <v>1</v>
      </c>
    </row>
    <row r="474" spans="1:14" ht="16" x14ac:dyDescent="0.2">
      <c r="A474" s="6">
        <v>473</v>
      </c>
      <c r="B474" s="7">
        <v>15635367</v>
      </c>
      <c r="C474" s="6" t="s">
        <v>417</v>
      </c>
      <c r="D474" s="7">
        <v>774</v>
      </c>
      <c r="E474" s="6" t="s">
        <v>754</v>
      </c>
      <c r="F474" s="6" t="s">
        <v>23</v>
      </c>
      <c r="G474" s="7">
        <v>26</v>
      </c>
      <c r="H474" s="7">
        <v>2</v>
      </c>
      <c r="I474" s="8">
        <v>93844.69</v>
      </c>
      <c r="J474" s="7">
        <v>1</v>
      </c>
      <c r="K474" s="7">
        <v>1</v>
      </c>
      <c r="L474" s="7">
        <v>0</v>
      </c>
      <c r="M474" s="9">
        <v>28415.360000000001</v>
      </c>
      <c r="N474" s="7">
        <v>0</v>
      </c>
    </row>
    <row r="475" spans="1:14" ht="16" x14ac:dyDescent="0.2">
      <c r="A475" s="6">
        <v>474</v>
      </c>
      <c r="B475" s="7">
        <v>15681705</v>
      </c>
      <c r="C475" s="6" t="s">
        <v>116</v>
      </c>
      <c r="D475" s="7">
        <v>785</v>
      </c>
      <c r="E475" s="6" t="s">
        <v>754</v>
      </c>
      <c r="F475" s="6" t="s">
        <v>23</v>
      </c>
      <c r="G475" s="7">
        <v>28</v>
      </c>
      <c r="H475" s="7">
        <v>8</v>
      </c>
      <c r="I475" s="8">
        <v>0</v>
      </c>
      <c r="J475" s="7">
        <v>2</v>
      </c>
      <c r="K475" s="7">
        <v>1</v>
      </c>
      <c r="L475" s="7">
        <v>0</v>
      </c>
      <c r="M475" s="9">
        <v>77231.27</v>
      </c>
      <c r="N475" s="7">
        <v>0</v>
      </c>
    </row>
    <row r="476" spans="1:14" ht="16" x14ac:dyDescent="0.2">
      <c r="A476" s="6">
        <v>475</v>
      </c>
      <c r="B476" s="7">
        <v>15603156</v>
      </c>
      <c r="C476" s="6" t="s">
        <v>418</v>
      </c>
      <c r="D476" s="7">
        <v>571</v>
      </c>
      <c r="E476" s="6" t="s">
        <v>754</v>
      </c>
      <c r="F476" s="6" t="s">
        <v>16</v>
      </c>
      <c r="G476" s="7">
        <v>33</v>
      </c>
      <c r="H476" s="7">
        <v>1</v>
      </c>
      <c r="I476" s="8">
        <v>0</v>
      </c>
      <c r="J476" s="7">
        <v>2</v>
      </c>
      <c r="K476" s="7">
        <v>1</v>
      </c>
      <c r="L476" s="7">
        <v>0</v>
      </c>
      <c r="M476" s="9">
        <v>102750.7</v>
      </c>
      <c r="N476" s="7">
        <v>0</v>
      </c>
    </row>
    <row r="477" spans="1:14" ht="16" x14ac:dyDescent="0.2">
      <c r="A477" s="6">
        <v>476</v>
      </c>
      <c r="B477" s="7">
        <v>15591986</v>
      </c>
      <c r="C477" s="6" t="s">
        <v>238</v>
      </c>
      <c r="D477" s="7">
        <v>621</v>
      </c>
      <c r="E477" s="6" t="s">
        <v>26</v>
      </c>
      <c r="F477" s="6" t="s">
        <v>23</v>
      </c>
      <c r="G477" s="7">
        <v>46</v>
      </c>
      <c r="H477" s="7">
        <v>6</v>
      </c>
      <c r="I477" s="8">
        <v>141078.37</v>
      </c>
      <c r="J477" s="7">
        <v>1</v>
      </c>
      <c r="K477" s="7">
        <v>0</v>
      </c>
      <c r="L477" s="7">
        <v>0</v>
      </c>
      <c r="M477" s="9">
        <v>34580.800000000003</v>
      </c>
      <c r="N477" s="7">
        <v>1</v>
      </c>
    </row>
    <row r="478" spans="1:14" ht="16" x14ac:dyDescent="0.2">
      <c r="A478" s="6">
        <v>477</v>
      </c>
      <c r="B478" s="7">
        <v>15798888</v>
      </c>
      <c r="C478" s="6" t="s">
        <v>88</v>
      </c>
      <c r="D478" s="7">
        <v>605</v>
      </c>
      <c r="E478" s="6" t="s">
        <v>26</v>
      </c>
      <c r="F478" s="6" t="s">
        <v>16</v>
      </c>
      <c r="G478" s="7">
        <v>31</v>
      </c>
      <c r="H478" s="7">
        <v>1</v>
      </c>
      <c r="I478" s="8">
        <v>117992.59</v>
      </c>
      <c r="J478" s="7">
        <v>1</v>
      </c>
      <c r="K478" s="7">
        <v>1</v>
      </c>
      <c r="L478" s="7">
        <v>1</v>
      </c>
      <c r="M478" s="9">
        <v>183598.77</v>
      </c>
      <c r="N478" s="7">
        <v>0</v>
      </c>
    </row>
    <row r="479" spans="1:14" ht="16" x14ac:dyDescent="0.2">
      <c r="A479" s="6">
        <v>478</v>
      </c>
      <c r="B479" s="7">
        <v>15809722</v>
      </c>
      <c r="C479" s="6" t="s">
        <v>419</v>
      </c>
      <c r="D479" s="7">
        <v>611</v>
      </c>
      <c r="E479" s="6" t="s">
        <v>754</v>
      </c>
      <c r="F479" s="6" t="s">
        <v>16</v>
      </c>
      <c r="G479" s="7">
        <v>40</v>
      </c>
      <c r="H479" s="7">
        <v>8</v>
      </c>
      <c r="I479" s="8">
        <v>100812.33</v>
      </c>
      <c r="J479" s="7">
        <v>2</v>
      </c>
      <c r="K479" s="7">
        <v>1</v>
      </c>
      <c r="L479" s="7">
        <v>0</v>
      </c>
      <c r="M479" s="9">
        <v>147358.26999999999</v>
      </c>
      <c r="N479" s="7">
        <v>0</v>
      </c>
    </row>
    <row r="480" spans="1:14" ht="16" x14ac:dyDescent="0.2">
      <c r="A480" s="6">
        <v>479</v>
      </c>
      <c r="B480" s="7">
        <v>15677538</v>
      </c>
      <c r="C480" s="6" t="s">
        <v>420</v>
      </c>
      <c r="D480" s="7">
        <v>569</v>
      </c>
      <c r="E480" s="6" t="s">
        <v>754</v>
      </c>
      <c r="F480" s="6" t="s">
        <v>23</v>
      </c>
      <c r="G480" s="7">
        <v>38</v>
      </c>
      <c r="H480" s="7">
        <v>7</v>
      </c>
      <c r="I480" s="8">
        <v>0</v>
      </c>
      <c r="J480" s="7">
        <v>1</v>
      </c>
      <c r="K480" s="7">
        <v>1</v>
      </c>
      <c r="L480" s="7">
        <v>1</v>
      </c>
      <c r="M480" s="9">
        <v>108469.2</v>
      </c>
      <c r="N480" s="7">
        <v>0</v>
      </c>
    </row>
    <row r="481" spans="1:14" ht="16" x14ac:dyDescent="0.2">
      <c r="A481" s="6">
        <v>480</v>
      </c>
      <c r="B481" s="7">
        <v>15797736</v>
      </c>
      <c r="C481" s="6" t="s">
        <v>234</v>
      </c>
      <c r="D481" s="7">
        <v>658</v>
      </c>
      <c r="E481" s="6" t="s">
        <v>754</v>
      </c>
      <c r="F481" s="6" t="s">
        <v>23</v>
      </c>
      <c r="G481" s="7">
        <v>29</v>
      </c>
      <c r="H481" s="7">
        <v>4</v>
      </c>
      <c r="I481" s="8">
        <v>80262.600000000006</v>
      </c>
      <c r="J481" s="7">
        <v>1</v>
      </c>
      <c r="K481" s="7">
        <v>1</v>
      </c>
      <c r="L481" s="7">
        <v>1</v>
      </c>
      <c r="M481" s="9">
        <v>20612.82</v>
      </c>
      <c r="N481" s="7">
        <v>0</v>
      </c>
    </row>
    <row r="482" spans="1:14" ht="16" x14ac:dyDescent="0.2">
      <c r="A482" s="6">
        <v>481</v>
      </c>
      <c r="B482" s="7">
        <v>15695585</v>
      </c>
      <c r="C482" s="6" t="s">
        <v>421</v>
      </c>
      <c r="D482" s="7">
        <v>788</v>
      </c>
      <c r="E482" s="6" t="s">
        <v>18</v>
      </c>
      <c r="F482" s="6" t="s">
        <v>756</v>
      </c>
      <c r="G482" s="7">
        <v>34</v>
      </c>
      <c r="H482" s="7">
        <v>6</v>
      </c>
      <c r="I482" s="8">
        <v>156478.62</v>
      </c>
      <c r="J482" s="7">
        <v>1</v>
      </c>
      <c r="K482" s="7">
        <v>0</v>
      </c>
      <c r="L482" s="7">
        <v>1</v>
      </c>
      <c r="M482" s="9">
        <v>181196.76</v>
      </c>
      <c r="N482" s="7">
        <v>0</v>
      </c>
    </row>
    <row r="483" spans="1:14" ht="16" x14ac:dyDescent="0.2">
      <c r="A483" s="6">
        <v>482</v>
      </c>
      <c r="B483" s="7">
        <v>15744398</v>
      </c>
      <c r="C483" s="6" t="s">
        <v>422</v>
      </c>
      <c r="D483" s="7">
        <v>525</v>
      </c>
      <c r="E483" s="6" t="s">
        <v>754</v>
      </c>
      <c r="F483" s="6" t="s">
        <v>16</v>
      </c>
      <c r="G483" s="7">
        <v>23</v>
      </c>
      <c r="H483" s="7">
        <v>5</v>
      </c>
      <c r="I483" s="8">
        <v>0</v>
      </c>
      <c r="J483" s="7">
        <v>2</v>
      </c>
      <c r="K483" s="7">
        <v>1</v>
      </c>
      <c r="L483" s="7">
        <v>0</v>
      </c>
      <c r="M483" s="9">
        <v>160249.1</v>
      </c>
      <c r="N483" s="7">
        <v>0</v>
      </c>
    </row>
    <row r="484" spans="1:14" ht="16" x14ac:dyDescent="0.2">
      <c r="A484" s="6">
        <v>483</v>
      </c>
      <c r="B484" s="7">
        <v>15750658</v>
      </c>
      <c r="C484" s="6" t="s">
        <v>423</v>
      </c>
      <c r="D484" s="7">
        <v>798</v>
      </c>
      <c r="E484" s="6" t="s">
        <v>754</v>
      </c>
      <c r="F484" s="6" t="s">
        <v>23</v>
      </c>
      <c r="G484" s="7">
        <v>37</v>
      </c>
      <c r="H484" s="7">
        <v>8</v>
      </c>
      <c r="I484" s="8">
        <v>0</v>
      </c>
      <c r="J484" s="7">
        <v>3</v>
      </c>
      <c r="K484" s="7">
        <v>0</v>
      </c>
      <c r="L484" s="7">
        <v>0</v>
      </c>
      <c r="M484" s="9">
        <v>110783.28</v>
      </c>
      <c r="N484" s="7">
        <v>0</v>
      </c>
    </row>
    <row r="485" spans="1:14" ht="16" x14ac:dyDescent="0.2">
      <c r="A485" s="6">
        <v>484</v>
      </c>
      <c r="B485" s="7">
        <v>15578186</v>
      </c>
      <c r="C485" s="6" t="s">
        <v>82</v>
      </c>
      <c r="D485" s="7">
        <v>486</v>
      </c>
      <c r="E485" s="6" t="s">
        <v>26</v>
      </c>
      <c r="F485" s="6" t="s">
        <v>23</v>
      </c>
      <c r="G485" s="7">
        <v>37</v>
      </c>
      <c r="H485" s="7">
        <v>9</v>
      </c>
      <c r="I485" s="8">
        <v>115217.99</v>
      </c>
      <c r="J485" s="7">
        <v>2</v>
      </c>
      <c r="K485" s="7">
        <v>1</v>
      </c>
      <c r="L485" s="7">
        <v>0</v>
      </c>
      <c r="M485" s="9">
        <v>144995.32999999999</v>
      </c>
      <c r="N485" s="7">
        <v>0</v>
      </c>
    </row>
    <row r="486" spans="1:14" ht="16" x14ac:dyDescent="0.2">
      <c r="A486" s="6">
        <v>485</v>
      </c>
      <c r="B486" s="7">
        <v>15676519</v>
      </c>
      <c r="C486" s="6" t="s">
        <v>424</v>
      </c>
      <c r="D486" s="7">
        <v>615</v>
      </c>
      <c r="E486" s="6" t="s">
        <v>18</v>
      </c>
      <c r="F486" s="6" t="s">
        <v>756</v>
      </c>
      <c r="G486" s="7">
        <v>61</v>
      </c>
      <c r="H486" s="7">
        <v>9</v>
      </c>
      <c r="I486" s="8">
        <v>0</v>
      </c>
      <c r="J486" s="7">
        <v>2</v>
      </c>
      <c r="K486" s="7">
        <v>1</v>
      </c>
      <c r="L486" s="7">
        <v>0</v>
      </c>
      <c r="M486" s="9">
        <v>150227.85</v>
      </c>
      <c r="N486" s="7">
        <v>1</v>
      </c>
    </row>
    <row r="487" spans="1:14" ht="16" x14ac:dyDescent="0.2">
      <c r="A487" s="6">
        <v>486</v>
      </c>
      <c r="B487" s="7">
        <v>15637954</v>
      </c>
      <c r="C487" s="6" t="s">
        <v>425</v>
      </c>
      <c r="D487" s="7">
        <v>730</v>
      </c>
      <c r="E487" s="6" t="s">
        <v>754</v>
      </c>
      <c r="F487" s="6" t="s">
        <v>16</v>
      </c>
      <c r="G487" s="7">
        <v>35</v>
      </c>
      <c r="H487" s="7">
        <v>0</v>
      </c>
      <c r="I487" s="8">
        <v>155470.54999999999</v>
      </c>
      <c r="J487" s="7">
        <v>1</v>
      </c>
      <c r="K487" s="7">
        <v>1</v>
      </c>
      <c r="L487" s="7">
        <v>1</v>
      </c>
      <c r="M487" s="9">
        <v>53718.28</v>
      </c>
      <c r="N487" s="7">
        <v>0</v>
      </c>
    </row>
    <row r="488" spans="1:14" ht="16" x14ac:dyDescent="0.2">
      <c r="A488" s="6">
        <v>487</v>
      </c>
      <c r="B488" s="7">
        <v>15758639</v>
      </c>
      <c r="C488" s="6" t="s">
        <v>201</v>
      </c>
      <c r="D488" s="7">
        <v>641</v>
      </c>
      <c r="E488" s="6" t="s">
        <v>754</v>
      </c>
      <c r="F488" s="6" t="s">
        <v>23</v>
      </c>
      <c r="G488" s="7">
        <v>37</v>
      </c>
      <c r="H488" s="7">
        <v>7</v>
      </c>
      <c r="I488" s="8">
        <v>0</v>
      </c>
      <c r="J488" s="7">
        <v>2</v>
      </c>
      <c r="K488" s="7">
        <v>1</v>
      </c>
      <c r="L488" s="7">
        <v>0</v>
      </c>
      <c r="M488" s="9">
        <v>75248.3</v>
      </c>
      <c r="N488" s="7">
        <v>0</v>
      </c>
    </row>
    <row r="489" spans="1:14" ht="16" x14ac:dyDescent="0.2">
      <c r="A489" s="6">
        <v>488</v>
      </c>
      <c r="B489" s="7">
        <v>15613772</v>
      </c>
      <c r="C489" s="6" t="s">
        <v>426</v>
      </c>
      <c r="D489" s="7">
        <v>542</v>
      </c>
      <c r="E489" s="6" t="s">
        <v>754</v>
      </c>
      <c r="F489" s="6" t="s">
        <v>23</v>
      </c>
      <c r="G489" s="7">
        <v>39</v>
      </c>
      <c r="H489" s="7">
        <v>3</v>
      </c>
      <c r="I489" s="8">
        <v>135096.76999999999</v>
      </c>
      <c r="J489" s="7">
        <v>1</v>
      </c>
      <c r="K489" s="7">
        <v>1</v>
      </c>
      <c r="L489" s="7">
        <v>1</v>
      </c>
      <c r="M489" s="9">
        <v>14353.43</v>
      </c>
      <c r="N489" s="7">
        <v>1</v>
      </c>
    </row>
    <row r="490" spans="1:14" ht="16" x14ac:dyDescent="0.2">
      <c r="A490" s="6">
        <v>489</v>
      </c>
      <c r="B490" s="7">
        <v>15731744</v>
      </c>
      <c r="C490" s="6" t="s">
        <v>427</v>
      </c>
      <c r="D490" s="7">
        <v>692</v>
      </c>
      <c r="E490" s="6" t="s">
        <v>754</v>
      </c>
      <c r="F490" s="6" t="s">
        <v>23</v>
      </c>
      <c r="G490" s="7">
        <v>30</v>
      </c>
      <c r="H490" s="7">
        <v>2</v>
      </c>
      <c r="I490" s="8">
        <v>0</v>
      </c>
      <c r="J490" s="7">
        <v>2</v>
      </c>
      <c r="K490" s="7">
        <v>0</v>
      </c>
      <c r="L490" s="7">
        <v>1</v>
      </c>
      <c r="M490" s="9">
        <v>130486.57</v>
      </c>
      <c r="N490" s="7">
        <v>0</v>
      </c>
    </row>
    <row r="491" spans="1:14" ht="16" x14ac:dyDescent="0.2">
      <c r="A491" s="6">
        <v>490</v>
      </c>
      <c r="B491" s="7">
        <v>15807709</v>
      </c>
      <c r="C491" s="6" t="s">
        <v>428</v>
      </c>
      <c r="D491" s="7">
        <v>714</v>
      </c>
      <c r="E491" s="6" t="s">
        <v>26</v>
      </c>
      <c r="F491" s="6" t="s">
        <v>16</v>
      </c>
      <c r="G491" s="7">
        <v>55</v>
      </c>
      <c r="H491" s="7">
        <v>9</v>
      </c>
      <c r="I491" s="8">
        <v>180075.22</v>
      </c>
      <c r="J491" s="7">
        <v>1</v>
      </c>
      <c r="K491" s="7">
        <v>1</v>
      </c>
      <c r="L491" s="7">
        <v>1</v>
      </c>
      <c r="M491" s="9">
        <v>100127.71</v>
      </c>
      <c r="N491" s="7">
        <v>0</v>
      </c>
    </row>
    <row r="492" spans="1:14" ht="16" x14ac:dyDescent="0.2">
      <c r="A492" s="6">
        <v>491</v>
      </c>
      <c r="B492" s="7">
        <v>15714689</v>
      </c>
      <c r="C492" s="6" t="s">
        <v>429</v>
      </c>
      <c r="D492" s="7">
        <v>591</v>
      </c>
      <c r="E492" s="6" t="s">
        <v>18</v>
      </c>
      <c r="F492" s="6" t="s">
        <v>756</v>
      </c>
      <c r="G492" s="7">
        <v>29</v>
      </c>
      <c r="H492" s="7">
        <v>1</v>
      </c>
      <c r="I492" s="8">
        <v>97541.24</v>
      </c>
      <c r="J492" s="7">
        <v>1</v>
      </c>
      <c r="K492" s="7">
        <v>1</v>
      </c>
      <c r="L492" s="7">
        <v>1</v>
      </c>
      <c r="M492" s="9">
        <v>196356.17</v>
      </c>
      <c r="N492" s="7">
        <v>0</v>
      </c>
    </row>
    <row r="493" spans="1:14" ht="16" x14ac:dyDescent="0.2">
      <c r="A493" s="6">
        <v>492</v>
      </c>
      <c r="B493" s="7">
        <v>15699005</v>
      </c>
      <c r="C493" s="6" t="s">
        <v>65</v>
      </c>
      <c r="D493" s="7">
        <v>710</v>
      </c>
      <c r="E493" s="6" t="s">
        <v>754</v>
      </c>
      <c r="F493" s="6" t="s">
        <v>16</v>
      </c>
      <c r="G493" s="7">
        <v>41</v>
      </c>
      <c r="H493" s="7">
        <v>2</v>
      </c>
      <c r="I493" s="8">
        <v>156067.04999999999</v>
      </c>
      <c r="J493" s="7">
        <v>1</v>
      </c>
      <c r="K493" s="7">
        <v>1</v>
      </c>
      <c r="L493" s="7">
        <v>1</v>
      </c>
      <c r="M493" s="9">
        <v>9983.8799999999992</v>
      </c>
      <c r="N493" s="7">
        <v>0</v>
      </c>
    </row>
    <row r="494" spans="1:14" ht="16" x14ac:dyDescent="0.2">
      <c r="A494" s="6">
        <v>493</v>
      </c>
      <c r="B494" s="7">
        <v>15624170</v>
      </c>
      <c r="C494" s="6" t="s">
        <v>213</v>
      </c>
      <c r="D494" s="7">
        <v>639</v>
      </c>
      <c r="E494" s="6" t="s">
        <v>754</v>
      </c>
      <c r="F494" s="6" t="s">
        <v>16</v>
      </c>
      <c r="G494" s="7">
        <v>38</v>
      </c>
      <c r="H494" s="7">
        <v>4</v>
      </c>
      <c r="I494" s="8">
        <v>81550.94</v>
      </c>
      <c r="J494" s="7">
        <v>2</v>
      </c>
      <c r="K494" s="7">
        <v>0</v>
      </c>
      <c r="L494" s="7">
        <v>1</v>
      </c>
      <c r="M494" s="9">
        <v>118974.77</v>
      </c>
      <c r="N494" s="7">
        <v>0</v>
      </c>
    </row>
    <row r="495" spans="1:14" ht="16" x14ac:dyDescent="0.2">
      <c r="A495" s="6">
        <v>494</v>
      </c>
      <c r="B495" s="7">
        <v>15725679</v>
      </c>
      <c r="C495" s="6" t="s">
        <v>189</v>
      </c>
      <c r="D495" s="7">
        <v>531</v>
      </c>
      <c r="E495" s="6" t="s">
        <v>754</v>
      </c>
      <c r="F495" s="6" t="s">
        <v>16</v>
      </c>
      <c r="G495" s="7">
        <v>47</v>
      </c>
      <c r="H495" s="7">
        <v>6</v>
      </c>
      <c r="I495" s="8">
        <v>0</v>
      </c>
      <c r="J495" s="7">
        <v>1</v>
      </c>
      <c r="K495" s="7">
        <v>0</v>
      </c>
      <c r="L495" s="7">
        <v>0</v>
      </c>
      <c r="M495" s="9">
        <v>194998.34</v>
      </c>
      <c r="N495" s="7">
        <v>1</v>
      </c>
    </row>
    <row r="496" spans="1:14" ht="16" x14ac:dyDescent="0.2">
      <c r="A496" s="6">
        <v>495</v>
      </c>
      <c r="B496" s="7">
        <v>15585865</v>
      </c>
      <c r="C496" s="6" t="s">
        <v>430</v>
      </c>
      <c r="D496" s="7">
        <v>673</v>
      </c>
      <c r="E496" s="6" t="s">
        <v>754</v>
      </c>
      <c r="F496" s="6" t="s">
        <v>16</v>
      </c>
      <c r="G496" s="7">
        <v>38</v>
      </c>
      <c r="H496" s="7">
        <v>2</v>
      </c>
      <c r="I496" s="8">
        <v>170061.92</v>
      </c>
      <c r="J496" s="7">
        <v>2</v>
      </c>
      <c r="K496" s="7">
        <v>0</v>
      </c>
      <c r="L496" s="7">
        <v>0</v>
      </c>
      <c r="M496" s="9">
        <v>134901.34</v>
      </c>
      <c r="N496" s="7">
        <v>1</v>
      </c>
    </row>
    <row r="497" spans="1:14" ht="16" x14ac:dyDescent="0.2">
      <c r="A497" s="6">
        <v>496</v>
      </c>
      <c r="B497" s="7">
        <v>15804256</v>
      </c>
      <c r="C497" s="6" t="s">
        <v>431</v>
      </c>
      <c r="D497" s="7">
        <v>765</v>
      </c>
      <c r="E497" s="6" t="s">
        <v>26</v>
      </c>
      <c r="F497" s="6" t="s">
        <v>23</v>
      </c>
      <c r="G497" s="7">
        <v>36</v>
      </c>
      <c r="H497" s="7">
        <v>8</v>
      </c>
      <c r="I497" s="8">
        <v>92310.54</v>
      </c>
      <c r="J497" s="7">
        <v>2</v>
      </c>
      <c r="K497" s="7">
        <v>1</v>
      </c>
      <c r="L497" s="7">
        <v>1</v>
      </c>
      <c r="M497" s="9">
        <v>72924.56</v>
      </c>
      <c r="N497" s="7">
        <v>0</v>
      </c>
    </row>
    <row r="498" spans="1:14" ht="16" x14ac:dyDescent="0.2">
      <c r="A498" s="6">
        <v>497</v>
      </c>
      <c r="B498" s="7">
        <v>15662403</v>
      </c>
      <c r="C498" s="6" t="s">
        <v>432</v>
      </c>
      <c r="D498" s="7">
        <v>622</v>
      </c>
      <c r="E498" s="6" t="s">
        <v>754</v>
      </c>
      <c r="F498" s="6" t="s">
        <v>16</v>
      </c>
      <c r="G498" s="7">
        <v>32</v>
      </c>
      <c r="H498" s="7">
        <v>6</v>
      </c>
      <c r="I498" s="8">
        <v>169089.38</v>
      </c>
      <c r="J498" s="7">
        <v>2</v>
      </c>
      <c r="K498" s="7">
        <v>1</v>
      </c>
      <c r="L498" s="7">
        <v>0</v>
      </c>
      <c r="M498" s="9">
        <v>101057.95</v>
      </c>
      <c r="N498" s="7">
        <v>0</v>
      </c>
    </row>
    <row r="499" spans="1:14" ht="16" x14ac:dyDescent="0.2">
      <c r="A499" s="6">
        <v>498</v>
      </c>
      <c r="B499" s="7">
        <v>15733616</v>
      </c>
      <c r="C499" s="6" t="s">
        <v>433</v>
      </c>
      <c r="D499" s="7">
        <v>806</v>
      </c>
      <c r="E499" s="6" t="s">
        <v>754</v>
      </c>
      <c r="F499" s="6" t="s">
        <v>23</v>
      </c>
      <c r="G499" s="7">
        <v>40</v>
      </c>
      <c r="H499" s="7">
        <v>5</v>
      </c>
      <c r="I499" s="8">
        <v>80613.929999999993</v>
      </c>
      <c r="J499" s="7">
        <v>1</v>
      </c>
      <c r="K499" s="7">
        <v>1</v>
      </c>
      <c r="L499" s="7">
        <v>1</v>
      </c>
      <c r="M499" s="9">
        <v>142838.64000000001</v>
      </c>
      <c r="N499" s="7">
        <v>0</v>
      </c>
    </row>
    <row r="500" spans="1:14" ht="16" x14ac:dyDescent="0.2">
      <c r="A500" s="6">
        <v>499</v>
      </c>
      <c r="B500" s="7">
        <v>15591995</v>
      </c>
      <c r="C500" s="6" t="s">
        <v>434</v>
      </c>
      <c r="D500" s="7">
        <v>757</v>
      </c>
      <c r="E500" s="6" t="s">
        <v>26</v>
      </c>
      <c r="F500" s="6" t="s">
        <v>23</v>
      </c>
      <c r="G500" s="7">
        <v>26</v>
      </c>
      <c r="H500" s="7">
        <v>8</v>
      </c>
      <c r="I500" s="8">
        <v>121581.56</v>
      </c>
      <c r="J500" s="7">
        <v>2</v>
      </c>
      <c r="K500" s="7">
        <v>1</v>
      </c>
      <c r="L500" s="7">
        <v>1</v>
      </c>
      <c r="M500" s="9">
        <v>127059.04</v>
      </c>
      <c r="N500" s="7">
        <v>0</v>
      </c>
    </row>
    <row r="501" spans="1:14" ht="16" x14ac:dyDescent="0.2">
      <c r="A501" s="6">
        <v>500</v>
      </c>
      <c r="B501" s="7">
        <v>15677020</v>
      </c>
      <c r="C501" s="6" t="s">
        <v>435</v>
      </c>
      <c r="D501" s="7">
        <v>570</v>
      </c>
      <c r="E501" s="6" t="s">
        <v>754</v>
      </c>
      <c r="F501" s="6" t="s">
        <v>16</v>
      </c>
      <c r="G501" s="7">
        <v>58</v>
      </c>
      <c r="H501" s="7">
        <v>8</v>
      </c>
      <c r="I501" s="8">
        <v>0</v>
      </c>
      <c r="J501" s="7">
        <v>1</v>
      </c>
      <c r="K501" s="7">
        <v>0</v>
      </c>
      <c r="L501" s="7">
        <v>1</v>
      </c>
      <c r="M501" s="9">
        <v>116503.92</v>
      </c>
      <c r="N501" s="7">
        <v>1</v>
      </c>
    </row>
    <row r="502" spans="1:14" ht="16" x14ac:dyDescent="0.2">
      <c r="A502" s="6">
        <v>501</v>
      </c>
      <c r="B502" s="7">
        <v>15727688</v>
      </c>
      <c r="C502" s="6" t="s">
        <v>436</v>
      </c>
      <c r="D502" s="7">
        <v>555</v>
      </c>
      <c r="E502" s="6" t="s">
        <v>18</v>
      </c>
      <c r="F502" s="6" t="s">
        <v>756</v>
      </c>
      <c r="G502" s="7">
        <v>32</v>
      </c>
      <c r="H502" s="7">
        <v>4</v>
      </c>
      <c r="I502" s="8">
        <v>0</v>
      </c>
      <c r="J502" s="7">
        <v>2</v>
      </c>
      <c r="K502" s="7">
        <v>1</v>
      </c>
      <c r="L502" s="7">
        <v>1</v>
      </c>
      <c r="M502" s="9">
        <v>54405.79</v>
      </c>
      <c r="N502" s="7">
        <v>0</v>
      </c>
    </row>
    <row r="503" spans="1:14" ht="16" x14ac:dyDescent="0.2">
      <c r="A503" s="6">
        <v>502</v>
      </c>
      <c r="B503" s="7">
        <v>15715941</v>
      </c>
      <c r="C503" s="6" t="s">
        <v>437</v>
      </c>
      <c r="D503" s="7">
        <v>692</v>
      </c>
      <c r="E503" s="6" t="s">
        <v>754</v>
      </c>
      <c r="F503" s="6" t="s">
        <v>23</v>
      </c>
      <c r="G503" s="7">
        <v>54</v>
      </c>
      <c r="H503" s="7">
        <v>5</v>
      </c>
      <c r="I503" s="8">
        <v>0</v>
      </c>
      <c r="J503" s="7">
        <v>2</v>
      </c>
      <c r="K503" s="7">
        <v>1</v>
      </c>
      <c r="L503" s="7">
        <v>1</v>
      </c>
      <c r="M503" s="9">
        <v>88721.84</v>
      </c>
      <c r="N503" s="7">
        <v>0</v>
      </c>
    </row>
    <row r="504" spans="1:14" ht="16" x14ac:dyDescent="0.2">
      <c r="A504" s="6">
        <v>503</v>
      </c>
      <c r="B504" s="7">
        <v>15714485</v>
      </c>
      <c r="C504" s="6" t="s">
        <v>438</v>
      </c>
      <c r="D504" s="7">
        <v>774</v>
      </c>
      <c r="E504" s="6" t="s">
        <v>754</v>
      </c>
      <c r="F504" s="6" t="s">
        <v>23</v>
      </c>
      <c r="G504" s="7">
        <v>60</v>
      </c>
      <c r="H504" s="7">
        <v>5</v>
      </c>
      <c r="I504" s="8">
        <v>85891.55</v>
      </c>
      <c r="J504" s="7">
        <v>1</v>
      </c>
      <c r="K504" s="7">
        <v>1</v>
      </c>
      <c r="L504" s="7">
        <v>0</v>
      </c>
      <c r="M504" s="9">
        <v>74135.48</v>
      </c>
      <c r="N504" s="7">
        <v>1</v>
      </c>
    </row>
    <row r="505" spans="1:14" ht="16" x14ac:dyDescent="0.2">
      <c r="A505" s="6">
        <v>504</v>
      </c>
      <c r="B505" s="7">
        <v>15730059</v>
      </c>
      <c r="C505" s="6" t="s">
        <v>439</v>
      </c>
      <c r="D505" s="7">
        <v>638</v>
      </c>
      <c r="E505" s="6" t="s">
        <v>18</v>
      </c>
      <c r="F505" s="6" t="s">
        <v>756</v>
      </c>
      <c r="G505" s="7">
        <v>44</v>
      </c>
      <c r="H505" s="7">
        <v>9</v>
      </c>
      <c r="I505" s="8">
        <v>77637.350000000006</v>
      </c>
      <c r="J505" s="7">
        <v>2</v>
      </c>
      <c r="K505" s="7">
        <v>1</v>
      </c>
      <c r="L505" s="7">
        <v>1</v>
      </c>
      <c r="M505" s="9">
        <v>111346.22</v>
      </c>
      <c r="N505" s="7">
        <v>0</v>
      </c>
    </row>
    <row r="506" spans="1:14" ht="16" x14ac:dyDescent="0.2">
      <c r="A506" s="6">
        <v>505</v>
      </c>
      <c r="B506" s="7">
        <v>15715527</v>
      </c>
      <c r="C506" s="6" t="s">
        <v>231</v>
      </c>
      <c r="D506" s="7">
        <v>543</v>
      </c>
      <c r="E506" s="6" t="s">
        <v>18</v>
      </c>
      <c r="F506" s="6" t="s">
        <v>16</v>
      </c>
      <c r="G506" s="7">
        <v>41</v>
      </c>
      <c r="H506" s="7">
        <v>4</v>
      </c>
      <c r="I506" s="8">
        <v>0</v>
      </c>
      <c r="J506" s="7">
        <v>1</v>
      </c>
      <c r="K506" s="7">
        <v>0</v>
      </c>
      <c r="L506" s="7">
        <v>0</v>
      </c>
      <c r="M506" s="9">
        <v>194902.16</v>
      </c>
      <c r="N506" s="7">
        <v>0</v>
      </c>
    </row>
    <row r="507" spans="1:14" ht="16" x14ac:dyDescent="0.2">
      <c r="A507" s="6">
        <v>506</v>
      </c>
      <c r="B507" s="7">
        <v>15576623</v>
      </c>
      <c r="C507" s="6" t="s">
        <v>440</v>
      </c>
      <c r="D507" s="7">
        <v>584</v>
      </c>
      <c r="E507" s="6" t="s">
        <v>754</v>
      </c>
      <c r="F507" s="6" t="s">
        <v>23</v>
      </c>
      <c r="G507" s="7">
        <v>31</v>
      </c>
      <c r="H507" s="7">
        <v>5</v>
      </c>
      <c r="I507" s="8">
        <v>0</v>
      </c>
      <c r="J507" s="7">
        <v>2</v>
      </c>
      <c r="K507" s="7">
        <v>1</v>
      </c>
      <c r="L507" s="7">
        <v>0</v>
      </c>
      <c r="M507" s="9">
        <v>31474.27</v>
      </c>
      <c r="N507" s="7">
        <v>0</v>
      </c>
    </row>
    <row r="508" spans="1:14" ht="16" x14ac:dyDescent="0.2">
      <c r="A508" s="6">
        <v>507</v>
      </c>
      <c r="B508" s="7">
        <v>15805565</v>
      </c>
      <c r="C508" s="6" t="s">
        <v>423</v>
      </c>
      <c r="D508" s="7">
        <v>691</v>
      </c>
      <c r="E508" s="6" t="s">
        <v>26</v>
      </c>
      <c r="F508" s="6" t="s">
        <v>23</v>
      </c>
      <c r="G508" s="7">
        <v>30</v>
      </c>
      <c r="H508" s="7">
        <v>7</v>
      </c>
      <c r="I508" s="8">
        <v>116927.89</v>
      </c>
      <c r="J508" s="7">
        <v>1</v>
      </c>
      <c r="K508" s="7">
        <v>1</v>
      </c>
      <c r="L508" s="7">
        <v>0</v>
      </c>
      <c r="M508" s="9">
        <v>21198.39</v>
      </c>
      <c r="N508" s="7">
        <v>0</v>
      </c>
    </row>
    <row r="509" spans="1:14" ht="16" x14ac:dyDescent="0.2">
      <c r="A509" s="6">
        <v>508</v>
      </c>
      <c r="B509" s="7">
        <v>15677307</v>
      </c>
      <c r="C509" s="6" t="s">
        <v>441</v>
      </c>
      <c r="D509" s="7">
        <v>684</v>
      </c>
      <c r="E509" s="6" t="s">
        <v>26</v>
      </c>
      <c r="F509" s="6" t="s">
        <v>16</v>
      </c>
      <c r="G509" s="7">
        <v>40</v>
      </c>
      <c r="H509" s="7">
        <v>6</v>
      </c>
      <c r="I509" s="8">
        <v>137326.65</v>
      </c>
      <c r="J509" s="7">
        <v>1</v>
      </c>
      <c r="K509" s="7">
        <v>1</v>
      </c>
      <c r="L509" s="7">
        <v>0</v>
      </c>
      <c r="M509" s="9">
        <v>186976.6</v>
      </c>
      <c r="N509" s="7">
        <v>0</v>
      </c>
    </row>
    <row r="510" spans="1:14" ht="16" x14ac:dyDescent="0.2">
      <c r="A510" s="6">
        <v>509</v>
      </c>
      <c r="B510" s="7">
        <v>15773890</v>
      </c>
      <c r="C510" s="6" t="s">
        <v>185</v>
      </c>
      <c r="D510" s="7">
        <v>733</v>
      </c>
      <c r="E510" s="6" t="s">
        <v>754</v>
      </c>
      <c r="F510" s="6" t="s">
        <v>23</v>
      </c>
      <c r="G510" s="7">
        <v>22</v>
      </c>
      <c r="H510" s="7">
        <v>5</v>
      </c>
      <c r="I510" s="8">
        <v>0</v>
      </c>
      <c r="J510" s="7">
        <v>2</v>
      </c>
      <c r="K510" s="7">
        <v>1</v>
      </c>
      <c r="L510" s="7">
        <v>1</v>
      </c>
      <c r="M510" s="9">
        <v>117202.19</v>
      </c>
      <c r="N510" s="7">
        <v>0</v>
      </c>
    </row>
    <row r="511" spans="1:14" ht="16" x14ac:dyDescent="0.2">
      <c r="A511" s="6">
        <v>510</v>
      </c>
      <c r="B511" s="7">
        <v>15598883</v>
      </c>
      <c r="C511" s="6" t="s">
        <v>442</v>
      </c>
      <c r="D511" s="7">
        <v>599</v>
      </c>
      <c r="E511" s="6" t="s">
        <v>18</v>
      </c>
      <c r="F511" s="6" t="s">
        <v>16</v>
      </c>
      <c r="G511" s="7">
        <v>37</v>
      </c>
      <c r="H511" s="7">
        <v>2</v>
      </c>
      <c r="I511" s="8">
        <v>0</v>
      </c>
      <c r="J511" s="7">
        <v>2</v>
      </c>
      <c r="K511" s="7">
        <v>1</v>
      </c>
      <c r="L511" s="7">
        <v>1</v>
      </c>
      <c r="M511" s="9">
        <v>143739.29</v>
      </c>
      <c r="N511" s="7">
        <v>0</v>
      </c>
    </row>
    <row r="512" spans="1:14" ht="16" x14ac:dyDescent="0.2">
      <c r="A512" s="6">
        <v>511</v>
      </c>
      <c r="B512" s="7">
        <v>15568506</v>
      </c>
      <c r="C512" s="6" t="s">
        <v>443</v>
      </c>
      <c r="D512" s="7">
        <v>524</v>
      </c>
      <c r="E512" s="6" t="s">
        <v>26</v>
      </c>
      <c r="F512" s="6" t="s">
        <v>16</v>
      </c>
      <c r="G512" s="7">
        <v>31</v>
      </c>
      <c r="H512" s="7">
        <v>10</v>
      </c>
      <c r="I512" s="8">
        <v>67238.98</v>
      </c>
      <c r="J512" s="7">
        <v>2</v>
      </c>
      <c r="K512" s="7">
        <v>1</v>
      </c>
      <c r="L512" s="7">
        <v>1</v>
      </c>
      <c r="M512" s="9">
        <v>161811.23000000001</v>
      </c>
      <c r="N512" s="7">
        <v>0</v>
      </c>
    </row>
    <row r="513" spans="1:14" ht="16" x14ac:dyDescent="0.2">
      <c r="A513" s="6">
        <v>512</v>
      </c>
      <c r="B513" s="7">
        <v>15761043</v>
      </c>
      <c r="C513" s="6" t="s">
        <v>444</v>
      </c>
      <c r="D513" s="7">
        <v>632</v>
      </c>
      <c r="E513" s="6" t="s">
        <v>26</v>
      </c>
      <c r="F513" s="6" t="s">
        <v>16</v>
      </c>
      <c r="G513" s="7">
        <v>38</v>
      </c>
      <c r="H513" s="7">
        <v>6</v>
      </c>
      <c r="I513" s="8">
        <v>86569.76</v>
      </c>
      <c r="J513" s="7">
        <v>2</v>
      </c>
      <c r="K513" s="7">
        <v>1</v>
      </c>
      <c r="L513" s="7">
        <v>0</v>
      </c>
      <c r="M513" s="9">
        <v>98090.91</v>
      </c>
      <c r="N513" s="7">
        <v>0</v>
      </c>
    </row>
    <row r="514" spans="1:14" ht="16" x14ac:dyDescent="0.2">
      <c r="A514" s="6">
        <v>513</v>
      </c>
      <c r="B514" s="7">
        <v>15782236</v>
      </c>
      <c r="C514" s="6" t="s">
        <v>445</v>
      </c>
      <c r="D514" s="7">
        <v>735</v>
      </c>
      <c r="E514" s="6" t="s">
        <v>18</v>
      </c>
      <c r="F514" s="6" t="s">
        <v>756</v>
      </c>
      <c r="G514" s="7">
        <v>34</v>
      </c>
      <c r="H514" s="7">
        <v>5</v>
      </c>
      <c r="I514" s="8">
        <v>0</v>
      </c>
      <c r="J514" s="7">
        <v>2</v>
      </c>
      <c r="K514" s="7">
        <v>0</v>
      </c>
      <c r="L514" s="7">
        <v>0</v>
      </c>
      <c r="M514" s="9">
        <v>71095.41</v>
      </c>
      <c r="N514" s="7">
        <v>0</v>
      </c>
    </row>
    <row r="515" spans="1:14" ht="16" x14ac:dyDescent="0.2">
      <c r="A515" s="6">
        <v>514</v>
      </c>
      <c r="B515" s="7">
        <v>15593601</v>
      </c>
      <c r="C515" s="6" t="s">
        <v>446</v>
      </c>
      <c r="D515" s="7">
        <v>734</v>
      </c>
      <c r="E515" s="6" t="s">
        <v>754</v>
      </c>
      <c r="F515" s="6" t="s">
        <v>23</v>
      </c>
      <c r="G515" s="7">
        <v>34</v>
      </c>
      <c r="H515" s="7">
        <v>6</v>
      </c>
      <c r="I515" s="8">
        <v>133598.39999999999</v>
      </c>
      <c r="J515" s="7">
        <v>1</v>
      </c>
      <c r="K515" s="7">
        <v>1</v>
      </c>
      <c r="L515" s="7">
        <v>1</v>
      </c>
      <c r="M515" s="9">
        <v>13107.24</v>
      </c>
      <c r="N515" s="7">
        <v>0</v>
      </c>
    </row>
    <row r="516" spans="1:14" ht="16" x14ac:dyDescent="0.2">
      <c r="A516" s="6">
        <v>515</v>
      </c>
      <c r="B516" s="7">
        <v>15682048</v>
      </c>
      <c r="C516" s="6" t="s">
        <v>88</v>
      </c>
      <c r="D516" s="7">
        <v>605</v>
      </c>
      <c r="E516" s="6" t="s">
        <v>754</v>
      </c>
      <c r="F516" s="6" t="s">
        <v>16</v>
      </c>
      <c r="G516" s="7">
        <v>51</v>
      </c>
      <c r="H516" s="7">
        <v>3</v>
      </c>
      <c r="I516" s="8">
        <v>136188.78</v>
      </c>
      <c r="J516" s="7">
        <v>1</v>
      </c>
      <c r="K516" s="7">
        <v>1</v>
      </c>
      <c r="L516" s="7">
        <v>1</v>
      </c>
      <c r="M516" s="9">
        <v>67110.59</v>
      </c>
      <c r="N516" s="7">
        <v>1</v>
      </c>
    </row>
    <row r="517" spans="1:14" ht="16" x14ac:dyDescent="0.2">
      <c r="A517" s="6">
        <v>516</v>
      </c>
      <c r="B517" s="7">
        <v>15746902</v>
      </c>
      <c r="C517" s="6" t="s">
        <v>447</v>
      </c>
      <c r="D517" s="7">
        <v>793</v>
      </c>
      <c r="E517" s="6" t="s">
        <v>18</v>
      </c>
      <c r="F517" s="6" t="s">
        <v>756</v>
      </c>
      <c r="G517" s="7">
        <v>38</v>
      </c>
      <c r="H517" s="7">
        <v>9</v>
      </c>
      <c r="I517" s="8">
        <v>0</v>
      </c>
      <c r="J517" s="7">
        <v>2</v>
      </c>
      <c r="K517" s="7">
        <v>1</v>
      </c>
      <c r="L517" s="7">
        <v>0</v>
      </c>
      <c r="M517" s="9">
        <v>88225.02</v>
      </c>
      <c r="N517" s="7">
        <v>0</v>
      </c>
    </row>
    <row r="518" spans="1:14" ht="16" x14ac:dyDescent="0.2">
      <c r="A518" s="6">
        <v>517</v>
      </c>
      <c r="B518" s="7">
        <v>15752081</v>
      </c>
      <c r="C518" s="6" t="s">
        <v>448</v>
      </c>
      <c r="D518" s="7">
        <v>468</v>
      </c>
      <c r="E518" s="6" t="s">
        <v>754</v>
      </c>
      <c r="F518" s="6" t="s">
        <v>16</v>
      </c>
      <c r="G518" s="7">
        <v>56</v>
      </c>
      <c r="H518" s="7">
        <v>10</v>
      </c>
      <c r="I518" s="8">
        <v>0</v>
      </c>
      <c r="J518" s="7">
        <v>3</v>
      </c>
      <c r="K518" s="7">
        <v>0</v>
      </c>
      <c r="L518" s="7">
        <v>1</v>
      </c>
      <c r="M518" s="9">
        <v>62256.87</v>
      </c>
      <c r="N518" s="7">
        <v>1</v>
      </c>
    </row>
    <row r="519" spans="1:14" ht="16" x14ac:dyDescent="0.2">
      <c r="A519" s="6">
        <v>518</v>
      </c>
      <c r="B519" s="7">
        <v>15781307</v>
      </c>
      <c r="C519" s="6" t="s">
        <v>449</v>
      </c>
      <c r="D519" s="7">
        <v>779</v>
      </c>
      <c r="E519" s="6" t="s">
        <v>26</v>
      </c>
      <c r="F519" s="6" t="s">
        <v>23</v>
      </c>
      <c r="G519" s="7">
        <v>37</v>
      </c>
      <c r="H519" s="7">
        <v>7</v>
      </c>
      <c r="I519" s="8">
        <v>120092.52</v>
      </c>
      <c r="J519" s="7">
        <v>2</v>
      </c>
      <c r="K519" s="7">
        <v>1</v>
      </c>
      <c r="L519" s="7">
        <v>0</v>
      </c>
      <c r="M519" s="9">
        <v>135925.72</v>
      </c>
      <c r="N519" s="7">
        <v>0</v>
      </c>
    </row>
    <row r="520" spans="1:14" ht="16" x14ac:dyDescent="0.2">
      <c r="A520" s="6">
        <v>519</v>
      </c>
      <c r="B520" s="7">
        <v>15775912</v>
      </c>
      <c r="C520" s="6" t="s">
        <v>310</v>
      </c>
      <c r="D520" s="7">
        <v>698</v>
      </c>
      <c r="E520" s="6" t="s">
        <v>754</v>
      </c>
      <c r="F520" s="6" t="s">
        <v>23</v>
      </c>
      <c r="G520" s="7">
        <v>48</v>
      </c>
      <c r="H520" s="7">
        <v>4</v>
      </c>
      <c r="I520" s="8">
        <v>101238.24</v>
      </c>
      <c r="J520" s="7">
        <v>2</v>
      </c>
      <c r="K520" s="7">
        <v>0</v>
      </c>
      <c r="L520" s="7">
        <v>1</v>
      </c>
      <c r="M520" s="9">
        <v>177815.87</v>
      </c>
      <c r="N520" s="7">
        <v>1</v>
      </c>
    </row>
    <row r="521" spans="1:14" ht="16" x14ac:dyDescent="0.2">
      <c r="A521" s="6">
        <v>520</v>
      </c>
      <c r="B521" s="7">
        <v>15745417</v>
      </c>
      <c r="C521" s="6" t="s">
        <v>450</v>
      </c>
      <c r="D521" s="7">
        <v>707</v>
      </c>
      <c r="E521" s="6" t="s">
        <v>754</v>
      </c>
      <c r="F521" s="6" t="s">
        <v>23</v>
      </c>
      <c r="G521" s="7">
        <v>58</v>
      </c>
      <c r="H521" s="7">
        <v>6</v>
      </c>
      <c r="I521" s="8">
        <v>89685.92</v>
      </c>
      <c r="J521" s="7">
        <v>1</v>
      </c>
      <c r="K521" s="7">
        <v>0</v>
      </c>
      <c r="L521" s="7">
        <v>1</v>
      </c>
      <c r="M521" s="9">
        <v>126471.13</v>
      </c>
      <c r="N521" s="7">
        <v>0</v>
      </c>
    </row>
    <row r="522" spans="1:14" ht="16" x14ac:dyDescent="0.2">
      <c r="A522" s="6">
        <v>521</v>
      </c>
      <c r="B522" s="7">
        <v>15671256</v>
      </c>
      <c r="C522" s="6" t="s">
        <v>451</v>
      </c>
      <c r="D522" s="7">
        <v>850</v>
      </c>
      <c r="E522" s="6" t="s">
        <v>754</v>
      </c>
      <c r="F522" s="6" t="s">
        <v>16</v>
      </c>
      <c r="G522" s="7">
        <v>35</v>
      </c>
      <c r="H522" s="7">
        <v>1</v>
      </c>
      <c r="I522" s="8">
        <v>211774.31</v>
      </c>
      <c r="J522" s="7">
        <v>1</v>
      </c>
      <c r="K522" s="7">
        <v>1</v>
      </c>
      <c r="L522" s="7">
        <v>0</v>
      </c>
      <c r="M522" s="9">
        <v>188574.12</v>
      </c>
      <c r="N522" s="7">
        <v>1</v>
      </c>
    </row>
    <row r="523" spans="1:14" ht="16" x14ac:dyDescent="0.2">
      <c r="A523" s="6">
        <v>522</v>
      </c>
      <c r="B523" s="7">
        <v>15653547</v>
      </c>
      <c r="C523" s="6" t="s">
        <v>157</v>
      </c>
      <c r="D523" s="7">
        <v>850</v>
      </c>
      <c r="E523" s="6" t="s">
        <v>754</v>
      </c>
      <c r="F523" s="6" t="s">
        <v>23</v>
      </c>
      <c r="G523" s="7">
        <v>56</v>
      </c>
      <c r="H523" s="7">
        <v>7</v>
      </c>
      <c r="I523" s="8">
        <v>131317.48000000001</v>
      </c>
      <c r="J523" s="7">
        <v>1</v>
      </c>
      <c r="K523" s="7">
        <v>1</v>
      </c>
      <c r="L523" s="7">
        <v>1</v>
      </c>
      <c r="M523" s="9">
        <v>119175.45</v>
      </c>
      <c r="N523" s="7">
        <v>0</v>
      </c>
    </row>
    <row r="524" spans="1:14" ht="16" x14ac:dyDescent="0.2">
      <c r="A524" s="6">
        <v>523</v>
      </c>
      <c r="B524" s="7">
        <v>15595766</v>
      </c>
      <c r="C524" s="6" t="s">
        <v>452</v>
      </c>
      <c r="D524" s="7">
        <v>527</v>
      </c>
      <c r="E524" s="6" t="s">
        <v>18</v>
      </c>
      <c r="F524" s="6" t="s">
        <v>756</v>
      </c>
      <c r="G524" s="7">
        <v>37</v>
      </c>
      <c r="H524" s="7">
        <v>5</v>
      </c>
      <c r="I524" s="8">
        <v>93722.73</v>
      </c>
      <c r="J524" s="7">
        <v>2</v>
      </c>
      <c r="K524" s="7">
        <v>1</v>
      </c>
      <c r="L524" s="7">
        <v>1</v>
      </c>
      <c r="M524" s="9">
        <v>139093.73000000001</v>
      </c>
      <c r="N524" s="7">
        <v>0</v>
      </c>
    </row>
    <row r="525" spans="1:14" ht="16" x14ac:dyDescent="0.2">
      <c r="A525" s="6">
        <v>524</v>
      </c>
      <c r="B525" s="7">
        <v>15742358</v>
      </c>
      <c r="C525" s="6" t="s">
        <v>453</v>
      </c>
      <c r="D525" s="7">
        <v>696</v>
      </c>
      <c r="E525" s="6" t="s">
        <v>26</v>
      </c>
      <c r="F525" s="6" t="s">
        <v>23</v>
      </c>
      <c r="G525" s="7">
        <v>32</v>
      </c>
      <c r="H525" s="7">
        <v>8</v>
      </c>
      <c r="I525" s="8">
        <v>101160.99</v>
      </c>
      <c r="J525" s="7">
        <v>1</v>
      </c>
      <c r="K525" s="7">
        <v>1</v>
      </c>
      <c r="L525" s="7">
        <v>1</v>
      </c>
      <c r="M525" s="9">
        <v>115916.55</v>
      </c>
      <c r="N525" s="7">
        <v>0</v>
      </c>
    </row>
    <row r="526" spans="1:14" ht="16" x14ac:dyDescent="0.2">
      <c r="A526" s="6">
        <v>525</v>
      </c>
      <c r="B526" s="7">
        <v>15763274</v>
      </c>
      <c r="C526" s="6" t="s">
        <v>134</v>
      </c>
      <c r="D526" s="7">
        <v>661</v>
      </c>
      <c r="E526" s="6" t="s">
        <v>754</v>
      </c>
      <c r="F526" s="6" t="s">
        <v>23</v>
      </c>
      <c r="G526" s="7">
        <v>48</v>
      </c>
      <c r="H526" s="7">
        <v>3</v>
      </c>
      <c r="I526" s="8">
        <v>120320.54</v>
      </c>
      <c r="J526" s="7">
        <v>1</v>
      </c>
      <c r="K526" s="7">
        <v>0</v>
      </c>
      <c r="L526" s="7">
        <v>0</v>
      </c>
      <c r="M526" s="9">
        <v>96463.25</v>
      </c>
      <c r="N526" s="7">
        <v>0</v>
      </c>
    </row>
    <row r="527" spans="1:14" ht="16" x14ac:dyDescent="0.2">
      <c r="A527" s="6">
        <v>526</v>
      </c>
      <c r="B527" s="7">
        <v>15786063</v>
      </c>
      <c r="C527" s="6" t="s">
        <v>32</v>
      </c>
      <c r="D527" s="7">
        <v>776</v>
      </c>
      <c r="E527" s="6" t="s">
        <v>754</v>
      </c>
      <c r="F527" s="6" t="s">
        <v>16</v>
      </c>
      <c r="G527" s="7">
        <v>31</v>
      </c>
      <c r="H527" s="7">
        <v>2</v>
      </c>
      <c r="I527" s="8">
        <v>0</v>
      </c>
      <c r="J527" s="7">
        <v>2</v>
      </c>
      <c r="K527" s="7">
        <v>1</v>
      </c>
      <c r="L527" s="7">
        <v>1</v>
      </c>
      <c r="M527" s="9">
        <v>112349.51</v>
      </c>
      <c r="N527" s="7">
        <v>0</v>
      </c>
    </row>
    <row r="528" spans="1:14" ht="16" x14ac:dyDescent="0.2">
      <c r="A528" s="6">
        <v>527</v>
      </c>
      <c r="B528" s="7">
        <v>15600258</v>
      </c>
      <c r="C528" s="6" t="s">
        <v>454</v>
      </c>
      <c r="D528" s="7">
        <v>701</v>
      </c>
      <c r="E528" s="6" t="s">
        <v>754</v>
      </c>
      <c r="F528" s="6" t="s">
        <v>23</v>
      </c>
      <c r="G528" s="7">
        <v>43</v>
      </c>
      <c r="H528" s="7">
        <v>2</v>
      </c>
      <c r="I528" s="8">
        <v>0</v>
      </c>
      <c r="J528" s="7">
        <v>2</v>
      </c>
      <c r="K528" s="7">
        <v>1</v>
      </c>
      <c r="L528" s="7">
        <v>1</v>
      </c>
      <c r="M528" s="9">
        <v>165303.79</v>
      </c>
      <c r="N528" s="7">
        <v>0</v>
      </c>
    </row>
    <row r="529" spans="1:14" ht="16" x14ac:dyDescent="0.2">
      <c r="A529" s="6">
        <v>528</v>
      </c>
      <c r="B529" s="7">
        <v>15573318</v>
      </c>
      <c r="C529" s="6" t="s">
        <v>455</v>
      </c>
      <c r="D529" s="7">
        <v>610</v>
      </c>
      <c r="E529" s="6" t="s">
        <v>754</v>
      </c>
      <c r="F529" s="6" t="s">
        <v>23</v>
      </c>
      <c r="G529" s="7">
        <v>26</v>
      </c>
      <c r="H529" s="7">
        <v>8</v>
      </c>
      <c r="I529" s="8">
        <v>0</v>
      </c>
      <c r="J529" s="7">
        <v>2</v>
      </c>
      <c r="K529" s="7">
        <v>1</v>
      </c>
      <c r="L529" s="7">
        <v>0</v>
      </c>
      <c r="M529" s="9">
        <v>166031.07999999999</v>
      </c>
      <c r="N529" s="7">
        <v>0</v>
      </c>
    </row>
    <row r="530" spans="1:14" ht="16" x14ac:dyDescent="0.2">
      <c r="A530" s="6">
        <v>529</v>
      </c>
      <c r="B530" s="7">
        <v>15653849</v>
      </c>
      <c r="C530" s="6" t="s">
        <v>456</v>
      </c>
      <c r="D530" s="7">
        <v>572</v>
      </c>
      <c r="E530" s="6" t="s">
        <v>26</v>
      </c>
      <c r="F530" s="6" t="s">
        <v>16</v>
      </c>
      <c r="G530" s="7">
        <v>48</v>
      </c>
      <c r="H530" s="7">
        <v>3</v>
      </c>
      <c r="I530" s="8">
        <v>152827.99</v>
      </c>
      <c r="J530" s="7">
        <v>1</v>
      </c>
      <c r="K530" s="7">
        <v>1</v>
      </c>
      <c r="L530" s="7">
        <v>0</v>
      </c>
      <c r="M530" s="9">
        <v>38411.79</v>
      </c>
      <c r="N530" s="7">
        <v>1</v>
      </c>
    </row>
    <row r="531" spans="1:14" ht="16" x14ac:dyDescent="0.2">
      <c r="A531" s="6">
        <v>530</v>
      </c>
      <c r="B531" s="7">
        <v>15694272</v>
      </c>
      <c r="C531" s="6" t="s">
        <v>457</v>
      </c>
      <c r="D531" s="7">
        <v>673</v>
      </c>
      <c r="E531" s="6" t="s">
        <v>754</v>
      </c>
      <c r="F531" s="6" t="s">
        <v>23</v>
      </c>
      <c r="G531" s="7">
        <v>30</v>
      </c>
      <c r="H531" s="7">
        <v>1</v>
      </c>
      <c r="I531" s="8">
        <v>64097.75</v>
      </c>
      <c r="J531" s="7">
        <v>1</v>
      </c>
      <c r="K531" s="7">
        <v>1</v>
      </c>
      <c r="L531" s="7">
        <v>1</v>
      </c>
      <c r="M531" s="9">
        <v>77783.350000000006</v>
      </c>
      <c r="N531" s="7">
        <v>0</v>
      </c>
    </row>
    <row r="532" spans="1:14" ht="16" x14ac:dyDescent="0.2">
      <c r="A532" s="6">
        <v>531</v>
      </c>
      <c r="B532" s="7">
        <v>15736112</v>
      </c>
      <c r="C532" s="6" t="s">
        <v>458</v>
      </c>
      <c r="D532" s="7">
        <v>519</v>
      </c>
      <c r="E532" s="6" t="s">
        <v>18</v>
      </c>
      <c r="F532" s="6" t="s">
        <v>16</v>
      </c>
      <c r="G532" s="7">
        <v>57</v>
      </c>
      <c r="H532" s="7">
        <v>2</v>
      </c>
      <c r="I532" s="8">
        <v>119035.35</v>
      </c>
      <c r="J532" s="7">
        <v>2</v>
      </c>
      <c r="K532" s="7">
        <v>1</v>
      </c>
      <c r="L532" s="7">
        <v>1</v>
      </c>
      <c r="M532" s="9">
        <v>29871.79</v>
      </c>
      <c r="N532" s="7">
        <v>0</v>
      </c>
    </row>
    <row r="533" spans="1:14" ht="16" x14ac:dyDescent="0.2">
      <c r="A533" s="6">
        <v>532</v>
      </c>
      <c r="B533" s="7">
        <v>15749851</v>
      </c>
      <c r="C533" s="6" t="s">
        <v>414</v>
      </c>
      <c r="D533" s="7">
        <v>702</v>
      </c>
      <c r="E533" s="6" t="s">
        <v>18</v>
      </c>
      <c r="F533" s="6" t="s">
        <v>16</v>
      </c>
      <c r="G533" s="7">
        <v>26</v>
      </c>
      <c r="H533" s="7">
        <v>4</v>
      </c>
      <c r="I533" s="8">
        <v>135219.57</v>
      </c>
      <c r="J533" s="7">
        <v>1</v>
      </c>
      <c r="K533" s="7">
        <v>0</v>
      </c>
      <c r="L533" s="7">
        <v>1</v>
      </c>
      <c r="M533" s="9">
        <v>59747.63</v>
      </c>
      <c r="N533" s="7">
        <v>0</v>
      </c>
    </row>
    <row r="534" spans="1:14" ht="16" x14ac:dyDescent="0.2">
      <c r="A534" s="6">
        <v>533</v>
      </c>
      <c r="B534" s="7">
        <v>15663478</v>
      </c>
      <c r="C534" s="6" t="s">
        <v>459</v>
      </c>
      <c r="D534" s="7">
        <v>729</v>
      </c>
      <c r="E534" s="6" t="s">
        <v>754</v>
      </c>
      <c r="F534" s="6" t="s">
        <v>23</v>
      </c>
      <c r="G534" s="7">
        <v>32</v>
      </c>
      <c r="H534" s="7">
        <v>6</v>
      </c>
      <c r="I534" s="8">
        <v>93694.42</v>
      </c>
      <c r="J534" s="7">
        <v>1</v>
      </c>
      <c r="K534" s="7">
        <v>1</v>
      </c>
      <c r="L534" s="7">
        <v>1</v>
      </c>
      <c r="M534" s="9">
        <v>79919.13</v>
      </c>
      <c r="N534" s="7">
        <v>0</v>
      </c>
    </row>
    <row r="535" spans="1:14" ht="16" x14ac:dyDescent="0.2">
      <c r="A535" s="6">
        <v>534</v>
      </c>
      <c r="B535" s="7">
        <v>15592300</v>
      </c>
      <c r="C535" s="6" t="s">
        <v>460</v>
      </c>
      <c r="D535" s="7">
        <v>543</v>
      </c>
      <c r="E535" s="6" t="s">
        <v>18</v>
      </c>
      <c r="F535" s="6" t="s">
        <v>756</v>
      </c>
      <c r="G535" s="7">
        <v>35</v>
      </c>
      <c r="H535" s="7">
        <v>10</v>
      </c>
      <c r="I535" s="8">
        <v>59408.63</v>
      </c>
      <c r="J535" s="7">
        <v>1</v>
      </c>
      <c r="K535" s="7">
        <v>1</v>
      </c>
      <c r="L535" s="7">
        <v>0</v>
      </c>
      <c r="M535" s="9">
        <v>76773.53</v>
      </c>
      <c r="N535" s="7">
        <v>0</v>
      </c>
    </row>
    <row r="536" spans="1:14" ht="16" x14ac:dyDescent="0.2">
      <c r="A536" s="6">
        <v>535</v>
      </c>
      <c r="B536" s="7">
        <v>15567832</v>
      </c>
      <c r="C536" s="6" t="s">
        <v>219</v>
      </c>
      <c r="D536" s="7">
        <v>550</v>
      </c>
      <c r="E536" s="6" t="s">
        <v>754</v>
      </c>
      <c r="F536" s="6" t="s">
        <v>16</v>
      </c>
      <c r="G536" s="7">
        <v>40</v>
      </c>
      <c r="H536" s="7">
        <v>7</v>
      </c>
      <c r="I536" s="8">
        <v>114354.95</v>
      </c>
      <c r="J536" s="7">
        <v>1</v>
      </c>
      <c r="K536" s="7">
        <v>1</v>
      </c>
      <c r="L536" s="7">
        <v>0</v>
      </c>
      <c r="M536" s="9">
        <v>54018.93</v>
      </c>
      <c r="N536" s="7">
        <v>0</v>
      </c>
    </row>
    <row r="537" spans="1:14" ht="16" x14ac:dyDescent="0.2">
      <c r="A537" s="6">
        <v>536</v>
      </c>
      <c r="B537" s="7">
        <v>15776780</v>
      </c>
      <c r="C537" s="6" t="s">
        <v>27</v>
      </c>
      <c r="D537" s="7">
        <v>608</v>
      </c>
      <c r="E537" s="6" t="s">
        <v>754</v>
      </c>
      <c r="F537" s="6" t="s">
        <v>23</v>
      </c>
      <c r="G537" s="7">
        <v>59</v>
      </c>
      <c r="H537" s="7">
        <v>1</v>
      </c>
      <c r="I537" s="8">
        <v>0</v>
      </c>
      <c r="J537" s="7">
        <v>1</v>
      </c>
      <c r="K537" s="7">
        <v>1</v>
      </c>
      <c r="L537" s="7">
        <v>0</v>
      </c>
      <c r="M537" s="9">
        <v>70649.64</v>
      </c>
      <c r="N537" s="7">
        <v>1</v>
      </c>
    </row>
    <row r="538" spans="1:14" ht="16" x14ac:dyDescent="0.2">
      <c r="A538" s="6">
        <v>537</v>
      </c>
      <c r="B538" s="7">
        <v>15592846</v>
      </c>
      <c r="C538" s="6" t="s">
        <v>112</v>
      </c>
      <c r="D538" s="7">
        <v>639</v>
      </c>
      <c r="E538" s="6" t="s">
        <v>26</v>
      </c>
      <c r="F538" s="6" t="s">
        <v>23</v>
      </c>
      <c r="G538" s="7">
        <v>35</v>
      </c>
      <c r="H538" s="7">
        <v>10</v>
      </c>
      <c r="I538" s="8">
        <v>128173.9</v>
      </c>
      <c r="J538" s="7">
        <v>2</v>
      </c>
      <c r="K538" s="7">
        <v>1</v>
      </c>
      <c r="L538" s="7">
        <v>0</v>
      </c>
      <c r="M538" s="9">
        <v>59093.39</v>
      </c>
      <c r="N538" s="7">
        <v>0</v>
      </c>
    </row>
    <row r="539" spans="1:14" ht="16" x14ac:dyDescent="0.2">
      <c r="A539" s="6">
        <v>538</v>
      </c>
      <c r="B539" s="7">
        <v>15739803</v>
      </c>
      <c r="C539" s="6" t="s">
        <v>48</v>
      </c>
      <c r="D539" s="7">
        <v>686</v>
      </c>
      <c r="E539" s="6" t="s">
        <v>18</v>
      </c>
      <c r="F539" s="6" t="s">
        <v>756</v>
      </c>
      <c r="G539" s="7">
        <v>34</v>
      </c>
      <c r="H539" s="7">
        <v>9</v>
      </c>
      <c r="I539" s="8">
        <v>0</v>
      </c>
      <c r="J539" s="7">
        <v>2</v>
      </c>
      <c r="K539" s="7">
        <v>1</v>
      </c>
      <c r="L539" s="7">
        <v>0</v>
      </c>
      <c r="M539" s="9">
        <v>127569.8</v>
      </c>
      <c r="N539" s="7">
        <v>0</v>
      </c>
    </row>
    <row r="540" spans="1:14" ht="16" x14ac:dyDescent="0.2">
      <c r="A540" s="6">
        <v>539</v>
      </c>
      <c r="B540" s="7">
        <v>15794142</v>
      </c>
      <c r="C540" s="6" t="s">
        <v>461</v>
      </c>
      <c r="D540" s="7">
        <v>564</v>
      </c>
      <c r="E540" s="6" t="s">
        <v>26</v>
      </c>
      <c r="F540" s="6" t="s">
        <v>16</v>
      </c>
      <c r="G540" s="7">
        <v>62</v>
      </c>
      <c r="H540" s="7">
        <v>5</v>
      </c>
      <c r="I540" s="8">
        <v>114931.35</v>
      </c>
      <c r="J540" s="7">
        <v>3</v>
      </c>
      <c r="K540" s="7">
        <v>0</v>
      </c>
      <c r="L540" s="7">
        <v>1</v>
      </c>
      <c r="M540" s="9">
        <v>18260.98</v>
      </c>
      <c r="N540" s="7">
        <v>1</v>
      </c>
    </row>
    <row r="541" spans="1:14" ht="16" x14ac:dyDescent="0.2">
      <c r="A541" s="6">
        <v>540</v>
      </c>
      <c r="B541" s="7">
        <v>15762729</v>
      </c>
      <c r="C541" s="6" t="s">
        <v>462</v>
      </c>
      <c r="D541" s="7">
        <v>745</v>
      </c>
      <c r="E541" s="6" t="s">
        <v>26</v>
      </c>
      <c r="F541" s="6" t="s">
        <v>16</v>
      </c>
      <c r="G541" s="7">
        <v>28</v>
      </c>
      <c r="H541" s="7">
        <v>1</v>
      </c>
      <c r="I541" s="8">
        <v>111071.36</v>
      </c>
      <c r="J541" s="7">
        <v>1</v>
      </c>
      <c r="K541" s="7">
        <v>1</v>
      </c>
      <c r="L541" s="7">
        <v>0</v>
      </c>
      <c r="M541" s="9">
        <v>73275.960000000006</v>
      </c>
      <c r="N541" s="7">
        <v>1</v>
      </c>
    </row>
    <row r="542" spans="1:14" ht="16" x14ac:dyDescent="0.2">
      <c r="A542" s="6">
        <v>541</v>
      </c>
      <c r="B542" s="7">
        <v>15667896</v>
      </c>
      <c r="C542" s="6" t="s">
        <v>463</v>
      </c>
      <c r="D542" s="7">
        <v>833</v>
      </c>
      <c r="E542" s="6" t="s">
        <v>754</v>
      </c>
      <c r="F542" s="6" t="s">
        <v>23</v>
      </c>
      <c r="G542" s="7">
        <v>37</v>
      </c>
      <c r="H542" s="7">
        <v>8</v>
      </c>
      <c r="I542" s="8">
        <v>151226.18</v>
      </c>
      <c r="J542" s="7">
        <v>2</v>
      </c>
      <c r="K542" s="7">
        <v>1</v>
      </c>
      <c r="L542" s="7">
        <v>1</v>
      </c>
      <c r="M542" s="9">
        <v>136129.49</v>
      </c>
      <c r="N542" s="7">
        <v>0</v>
      </c>
    </row>
    <row r="543" spans="1:14" ht="16" x14ac:dyDescent="0.2">
      <c r="A543" s="6">
        <v>542</v>
      </c>
      <c r="B543" s="7">
        <v>15626578</v>
      </c>
      <c r="C543" s="6" t="s">
        <v>166</v>
      </c>
      <c r="D543" s="7">
        <v>622</v>
      </c>
      <c r="E543" s="6" t="s">
        <v>754</v>
      </c>
      <c r="F543" s="6" t="s">
        <v>23</v>
      </c>
      <c r="G543" s="7">
        <v>26</v>
      </c>
      <c r="H543" s="7">
        <v>9</v>
      </c>
      <c r="I543" s="8">
        <v>0</v>
      </c>
      <c r="J543" s="7">
        <v>2</v>
      </c>
      <c r="K543" s="7">
        <v>1</v>
      </c>
      <c r="L543" s="7">
        <v>1</v>
      </c>
      <c r="M543" s="9">
        <v>153237.59</v>
      </c>
      <c r="N543" s="7">
        <v>0</v>
      </c>
    </row>
    <row r="544" spans="1:14" ht="16" x14ac:dyDescent="0.2">
      <c r="A544" s="6">
        <v>543</v>
      </c>
      <c r="B544" s="7">
        <v>15776223</v>
      </c>
      <c r="C544" s="6" t="s">
        <v>464</v>
      </c>
      <c r="D544" s="7">
        <v>597</v>
      </c>
      <c r="E544" s="6" t="s">
        <v>754</v>
      </c>
      <c r="F544" s="6" t="s">
        <v>16</v>
      </c>
      <c r="G544" s="7">
        <v>42</v>
      </c>
      <c r="H544" s="7">
        <v>4</v>
      </c>
      <c r="I544" s="8">
        <v>64740.12</v>
      </c>
      <c r="J544" s="7">
        <v>1</v>
      </c>
      <c r="K544" s="7">
        <v>1</v>
      </c>
      <c r="L544" s="7">
        <v>1</v>
      </c>
      <c r="M544" s="9">
        <v>106841.12</v>
      </c>
      <c r="N544" s="7">
        <v>0</v>
      </c>
    </row>
    <row r="545" spans="1:14" ht="16" x14ac:dyDescent="0.2">
      <c r="A545" s="6">
        <v>544</v>
      </c>
      <c r="B545" s="7">
        <v>15705953</v>
      </c>
      <c r="C545" s="6" t="s">
        <v>465</v>
      </c>
      <c r="D545" s="7">
        <v>721</v>
      </c>
      <c r="E545" s="6" t="s">
        <v>18</v>
      </c>
      <c r="F545" s="6" t="s">
        <v>756</v>
      </c>
      <c r="G545" s="7">
        <v>51</v>
      </c>
      <c r="H545" s="7">
        <v>0</v>
      </c>
      <c r="I545" s="8">
        <v>169312.13</v>
      </c>
      <c r="J545" s="7">
        <v>1</v>
      </c>
      <c r="K545" s="7">
        <v>1</v>
      </c>
      <c r="L545" s="7">
        <v>0</v>
      </c>
      <c r="M545" s="9">
        <v>109078.35</v>
      </c>
      <c r="N545" s="7">
        <v>1</v>
      </c>
    </row>
    <row r="546" spans="1:14" ht="16" x14ac:dyDescent="0.2">
      <c r="A546" s="6">
        <v>545</v>
      </c>
      <c r="B546" s="7">
        <v>15802593</v>
      </c>
      <c r="C546" s="6" t="s">
        <v>466</v>
      </c>
      <c r="D546" s="7">
        <v>504</v>
      </c>
      <c r="E546" s="6" t="s">
        <v>754</v>
      </c>
      <c r="F546" s="6" t="s">
        <v>16</v>
      </c>
      <c r="G546" s="7">
        <v>49</v>
      </c>
      <c r="H546" s="7">
        <v>7</v>
      </c>
      <c r="I546" s="8">
        <v>0</v>
      </c>
      <c r="J546" s="7">
        <v>3</v>
      </c>
      <c r="K546" s="7">
        <v>0</v>
      </c>
      <c r="L546" s="7">
        <v>1</v>
      </c>
      <c r="M546" s="9">
        <v>87822.14</v>
      </c>
      <c r="N546" s="7">
        <v>1</v>
      </c>
    </row>
    <row r="547" spans="1:14" ht="16" x14ac:dyDescent="0.2">
      <c r="A547" s="6">
        <v>546</v>
      </c>
      <c r="B547" s="7">
        <v>15615457</v>
      </c>
      <c r="C547" s="6" t="s">
        <v>422</v>
      </c>
      <c r="D547" s="7">
        <v>842</v>
      </c>
      <c r="E547" s="6" t="s">
        <v>18</v>
      </c>
      <c r="F547" s="6" t="s">
        <v>16</v>
      </c>
      <c r="G547" s="7">
        <v>44</v>
      </c>
      <c r="H547" s="7">
        <v>2</v>
      </c>
      <c r="I547" s="8">
        <v>112652.08</v>
      </c>
      <c r="J547" s="7">
        <v>2</v>
      </c>
      <c r="K547" s="7">
        <v>1</v>
      </c>
      <c r="L547" s="7">
        <v>0</v>
      </c>
      <c r="M547" s="9">
        <v>126644.98</v>
      </c>
      <c r="N547" s="7">
        <v>0</v>
      </c>
    </row>
    <row r="548" spans="1:14" ht="16" x14ac:dyDescent="0.2">
      <c r="A548" s="6">
        <v>547</v>
      </c>
      <c r="B548" s="7">
        <v>15708916</v>
      </c>
      <c r="C548" s="6" t="s">
        <v>467</v>
      </c>
      <c r="D548" s="7">
        <v>587</v>
      </c>
      <c r="E548" s="6" t="s">
        <v>754</v>
      </c>
      <c r="F548" s="6" t="s">
        <v>23</v>
      </c>
      <c r="G548" s="7">
        <v>38</v>
      </c>
      <c r="H548" s="7">
        <v>0</v>
      </c>
      <c r="I548" s="8">
        <v>0</v>
      </c>
      <c r="J548" s="7">
        <v>2</v>
      </c>
      <c r="K548" s="7">
        <v>1</v>
      </c>
      <c r="L548" s="7">
        <v>0</v>
      </c>
      <c r="M548" s="9">
        <v>47414.15</v>
      </c>
      <c r="N548" s="7">
        <v>0</v>
      </c>
    </row>
    <row r="549" spans="1:14" ht="16" x14ac:dyDescent="0.2">
      <c r="A549" s="6">
        <v>548</v>
      </c>
      <c r="B549" s="7">
        <v>15720187</v>
      </c>
      <c r="C549" s="6" t="s">
        <v>468</v>
      </c>
      <c r="D549" s="7">
        <v>479</v>
      </c>
      <c r="E549" s="6" t="s">
        <v>26</v>
      </c>
      <c r="F549" s="6" t="s">
        <v>16</v>
      </c>
      <c r="G549" s="7">
        <v>30</v>
      </c>
      <c r="H549" s="7">
        <v>7</v>
      </c>
      <c r="I549" s="8">
        <v>143964.35999999999</v>
      </c>
      <c r="J549" s="7">
        <v>2</v>
      </c>
      <c r="K549" s="7">
        <v>1</v>
      </c>
      <c r="L549" s="7">
        <v>0</v>
      </c>
      <c r="M549" s="9">
        <v>41879.99</v>
      </c>
      <c r="N549" s="7">
        <v>0</v>
      </c>
    </row>
    <row r="550" spans="1:14" ht="16" x14ac:dyDescent="0.2">
      <c r="A550" s="6">
        <v>549</v>
      </c>
      <c r="B550" s="7">
        <v>15595440</v>
      </c>
      <c r="C550" s="6" t="s">
        <v>432</v>
      </c>
      <c r="D550" s="7">
        <v>508</v>
      </c>
      <c r="E550" s="6" t="s">
        <v>754</v>
      </c>
      <c r="F550" s="6" t="s">
        <v>23</v>
      </c>
      <c r="G550" s="7">
        <v>49</v>
      </c>
      <c r="H550" s="7">
        <v>7</v>
      </c>
      <c r="I550" s="8">
        <v>122451.46</v>
      </c>
      <c r="J550" s="7">
        <v>2</v>
      </c>
      <c r="K550" s="7">
        <v>1</v>
      </c>
      <c r="L550" s="7">
        <v>1</v>
      </c>
      <c r="M550" s="9">
        <v>75808.100000000006</v>
      </c>
      <c r="N550" s="7">
        <v>0</v>
      </c>
    </row>
    <row r="551" spans="1:14" ht="16" x14ac:dyDescent="0.2">
      <c r="A551" s="6">
        <v>550</v>
      </c>
      <c r="B551" s="7">
        <v>15600651</v>
      </c>
      <c r="C551" s="6" t="s">
        <v>469</v>
      </c>
      <c r="D551" s="7">
        <v>749</v>
      </c>
      <c r="E551" s="6" t="s">
        <v>754</v>
      </c>
      <c r="F551" s="6" t="s">
        <v>23</v>
      </c>
      <c r="G551" s="7">
        <v>24</v>
      </c>
      <c r="H551" s="7">
        <v>1</v>
      </c>
      <c r="I551" s="8">
        <v>0</v>
      </c>
      <c r="J551" s="7">
        <v>3</v>
      </c>
      <c r="K551" s="7">
        <v>1</v>
      </c>
      <c r="L551" s="7">
        <v>1</v>
      </c>
      <c r="M551" s="9">
        <v>47911.03</v>
      </c>
      <c r="N551" s="7">
        <v>0</v>
      </c>
    </row>
    <row r="552" spans="1:14" ht="16" x14ac:dyDescent="0.2">
      <c r="A552" s="6">
        <v>551</v>
      </c>
      <c r="B552" s="7">
        <v>15750141</v>
      </c>
      <c r="C552" s="6" t="s">
        <v>470</v>
      </c>
      <c r="D552" s="7">
        <v>721</v>
      </c>
      <c r="E552" s="6" t="s">
        <v>26</v>
      </c>
      <c r="F552" s="6" t="s">
        <v>16</v>
      </c>
      <c r="G552" s="7">
        <v>36</v>
      </c>
      <c r="H552" s="7">
        <v>3</v>
      </c>
      <c r="I552" s="8">
        <v>65253.07</v>
      </c>
      <c r="J552" s="7">
        <v>2</v>
      </c>
      <c r="K552" s="7">
        <v>1</v>
      </c>
      <c r="L552" s="7">
        <v>0</v>
      </c>
      <c r="M552" s="9">
        <v>28737.78</v>
      </c>
      <c r="N552" s="7">
        <v>0</v>
      </c>
    </row>
    <row r="553" spans="1:14" ht="16" x14ac:dyDescent="0.2">
      <c r="A553" s="6">
        <v>552</v>
      </c>
      <c r="B553" s="7">
        <v>15657284</v>
      </c>
      <c r="C553" s="6" t="s">
        <v>316</v>
      </c>
      <c r="D553" s="7">
        <v>674</v>
      </c>
      <c r="E553" s="6" t="s">
        <v>26</v>
      </c>
      <c r="F553" s="6" t="s">
        <v>23</v>
      </c>
      <c r="G553" s="7">
        <v>47</v>
      </c>
      <c r="H553" s="7">
        <v>6</v>
      </c>
      <c r="I553" s="8">
        <v>106901.94</v>
      </c>
      <c r="J553" s="7">
        <v>1</v>
      </c>
      <c r="K553" s="7">
        <v>1</v>
      </c>
      <c r="L553" s="7">
        <v>1</v>
      </c>
      <c r="M553" s="9">
        <v>2079.1999999999998</v>
      </c>
      <c r="N553" s="7">
        <v>1</v>
      </c>
    </row>
    <row r="554" spans="1:14" ht="16" x14ac:dyDescent="0.2">
      <c r="A554" s="6">
        <v>553</v>
      </c>
      <c r="B554" s="7">
        <v>15763063</v>
      </c>
      <c r="C554" s="6" t="s">
        <v>471</v>
      </c>
      <c r="D554" s="7">
        <v>685</v>
      </c>
      <c r="E554" s="6" t="s">
        <v>18</v>
      </c>
      <c r="F554" s="6" t="s">
        <v>16</v>
      </c>
      <c r="G554" s="7">
        <v>25</v>
      </c>
      <c r="H554" s="7">
        <v>10</v>
      </c>
      <c r="I554" s="8">
        <v>128509.63</v>
      </c>
      <c r="J554" s="7">
        <v>1</v>
      </c>
      <c r="K554" s="7">
        <v>1</v>
      </c>
      <c r="L554" s="7">
        <v>0</v>
      </c>
      <c r="M554" s="9">
        <v>121562.33</v>
      </c>
      <c r="N554" s="7">
        <v>0</v>
      </c>
    </row>
    <row r="555" spans="1:14" ht="16" x14ac:dyDescent="0.2">
      <c r="A555" s="6">
        <v>554</v>
      </c>
      <c r="B555" s="7">
        <v>15709324</v>
      </c>
      <c r="C555" s="6" t="s">
        <v>472</v>
      </c>
      <c r="D555" s="7">
        <v>417</v>
      </c>
      <c r="E555" s="6" t="s">
        <v>754</v>
      </c>
      <c r="F555" s="6" t="s">
        <v>23</v>
      </c>
      <c r="G555" s="7">
        <v>34</v>
      </c>
      <c r="H555" s="7">
        <v>7</v>
      </c>
      <c r="I555" s="8">
        <v>0</v>
      </c>
      <c r="J555" s="7">
        <v>2</v>
      </c>
      <c r="K555" s="7">
        <v>1</v>
      </c>
      <c r="L555" s="7">
        <v>0</v>
      </c>
      <c r="M555" s="9">
        <v>55003.79</v>
      </c>
      <c r="N555" s="7">
        <v>0</v>
      </c>
    </row>
    <row r="556" spans="1:14" ht="16" x14ac:dyDescent="0.2">
      <c r="A556" s="6">
        <v>555</v>
      </c>
      <c r="B556" s="7">
        <v>15711309</v>
      </c>
      <c r="C556" s="6" t="s">
        <v>473</v>
      </c>
      <c r="D556" s="7">
        <v>574</v>
      </c>
      <c r="E556" s="6" t="s">
        <v>26</v>
      </c>
      <c r="F556" s="6" t="s">
        <v>23</v>
      </c>
      <c r="G556" s="7">
        <v>33</v>
      </c>
      <c r="H556" s="7">
        <v>3</v>
      </c>
      <c r="I556" s="8">
        <v>129834.67</v>
      </c>
      <c r="J556" s="7">
        <v>1</v>
      </c>
      <c r="K556" s="7">
        <v>1</v>
      </c>
      <c r="L556" s="7">
        <v>0</v>
      </c>
      <c r="M556" s="9">
        <v>193131.42</v>
      </c>
      <c r="N556" s="7">
        <v>0</v>
      </c>
    </row>
    <row r="557" spans="1:14" ht="16" x14ac:dyDescent="0.2">
      <c r="A557" s="6">
        <v>556</v>
      </c>
      <c r="B557" s="7">
        <v>15775318</v>
      </c>
      <c r="C557" s="6" t="s">
        <v>456</v>
      </c>
      <c r="D557" s="7">
        <v>590</v>
      </c>
      <c r="E557" s="6" t="s">
        <v>18</v>
      </c>
      <c r="F557" s="6" t="s">
        <v>16</v>
      </c>
      <c r="G557" s="7">
        <v>51</v>
      </c>
      <c r="H557" s="7">
        <v>3</v>
      </c>
      <c r="I557" s="8">
        <v>154962.99</v>
      </c>
      <c r="J557" s="7">
        <v>3</v>
      </c>
      <c r="K557" s="7">
        <v>0</v>
      </c>
      <c r="L557" s="7">
        <v>1</v>
      </c>
      <c r="M557" s="9">
        <v>191932.27</v>
      </c>
      <c r="N557" s="7">
        <v>1</v>
      </c>
    </row>
    <row r="558" spans="1:14" ht="16" x14ac:dyDescent="0.2">
      <c r="A558" s="6">
        <v>557</v>
      </c>
      <c r="B558" s="7">
        <v>15705515</v>
      </c>
      <c r="C558" s="6" t="s">
        <v>474</v>
      </c>
      <c r="D558" s="7">
        <v>587</v>
      </c>
      <c r="E558" s="6" t="s">
        <v>26</v>
      </c>
      <c r="F558" s="6" t="s">
        <v>23</v>
      </c>
      <c r="G558" s="7">
        <v>40</v>
      </c>
      <c r="H558" s="7">
        <v>5</v>
      </c>
      <c r="I558" s="8">
        <v>138241.9</v>
      </c>
      <c r="J558" s="7">
        <v>2</v>
      </c>
      <c r="K558" s="7">
        <v>1</v>
      </c>
      <c r="L558" s="7">
        <v>0</v>
      </c>
      <c r="M558" s="9">
        <v>159418.1</v>
      </c>
      <c r="N558" s="7">
        <v>0</v>
      </c>
    </row>
    <row r="559" spans="1:14" ht="16" x14ac:dyDescent="0.2">
      <c r="A559" s="6">
        <v>558</v>
      </c>
      <c r="B559" s="7">
        <v>15634844</v>
      </c>
      <c r="C559" s="6" t="s">
        <v>215</v>
      </c>
      <c r="D559" s="7">
        <v>598</v>
      </c>
      <c r="E559" s="6" t="s">
        <v>26</v>
      </c>
      <c r="F559" s="6" t="s">
        <v>23</v>
      </c>
      <c r="G559" s="7">
        <v>41</v>
      </c>
      <c r="H559" s="7">
        <v>3</v>
      </c>
      <c r="I559" s="8">
        <v>91536.93</v>
      </c>
      <c r="J559" s="7">
        <v>1</v>
      </c>
      <c r="K559" s="7">
        <v>1</v>
      </c>
      <c r="L559" s="7">
        <v>0</v>
      </c>
      <c r="M559" s="9">
        <v>191468.78</v>
      </c>
      <c r="N559" s="7">
        <v>1</v>
      </c>
    </row>
    <row r="560" spans="1:14" ht="16" x14ac:dyDescent="0.2">
      <c r="A560" s="6">
        <v>559</v>
      </c>
      <c r="B560" s="7">
        <v>15717046</v>
      </c>
      <c r="C560" s="6" t="s">
        <v>475</v>
      </c>
      <c r="D560" s="7">
        <v>741</v>
      </c>
      <c r="E560" s="6" t="s">
        <v>18</v>
      </c>
      <c r="F560" s="6" t="s">
        <v>756</v>
      </c>
      <c r="G560" s="7">
        <v>53</v>
      </c>
      <c r="H560" s="7">
        <v>3</v>
      </c>
      <c r="I560" s="8">
        <v>0</v>
      </c>
      <c r="J560" s="7">
        <v>2</v>
      </c>
      <c r="K560" s="7">
        <v>1</v>
      </c>
      <c r="L560" s="7">
        <v>1</v>
      </c>
      <c r="M560" s="9">
        <v>38913.68</v>
      </c>
      <c r="N560" s="7">
        <v>0</v>
      </c>
    </row>
    <row r="561" spans="1:14" ht="16" x14ac:dyDescent="0.2">
      <c r="A561" s="6">
        <v>560</v>
      </c>
      <c r="B561" s="7">
        <v>15571816</v>
      </c>
      <c r="C561" s="6" t="s">
        <v>109</v>
      </c>
      <c r="D561" s="7">
        <v>850</v>
      </c>
      <c r="E561" s="6" t="s">
        <v>18</v>
      </c>
      <c r="F561" s="6" t="s">
        <v>16</v>
      </c>
      <c r="G561" s="7">
        <v>70</v>
      </c>
      <c r="H561" s="7">
        <v>5</v>
      </c>
      <c r="I561" s="8">
        <v>0</v>
      </c>
      <c r="J561" s="7">
        <v>1</v>
      </c>
      <c r="K561" s="7">
        <v>1</v>
      </c>
      <c r="L561" s="7">
        <v>1</v>
      </c>
      <c r="M561" s="9">
        <v>705.18</v>
      </c>
      <c r="N561" s="7">
        <v>0</v>
      </c>
    </row>
    <row r="562" spans="1:14" ht="16" x14ac:dyDescent="0.2">
      <c r="A562" s="6">
        <v>561</v>
      </c>
      <c r="B562" s="7">
        <v>15670080</v>
      </c>
      <c r="C562" s="6" t="s">
        <v>476</v>
      </c>
      <c r="D562" s="7">
        <v>584</v>
      </c>
      <c r="E562" s="6" t="s">
        <v>26</v>
      </c>
      <c r="F562" s="6" t="s">
        <v>16</v>
      </c>
      <c r="G562" s="7">
        <v>29</v>
      </c>
      <c r="H562" s="7">
        <v>7</v>
      </c>
      <c r="I562" s="8">
        <v>105204.01</v>
      </c>
      <c r="J562" s="7">
        <v>1</v>
      </c>
      <c r="K562" s="7">
        <v>0</v>
      </c>
      <c r="L562" s="7">
        <v>1</v>
      </c>
      <c r="M562" s="9">
        <v>138490.03</v>
      </c>
      <c r="N562" s="7">
        <v>0</v>
      </c>
    </row>
    <row r="563" spans="1:14" ht="16" x14ac:dyDescent="0.2">
      <c r="A563" s="6">
        <v>562</v>
      </c>
      <c r="B563" s="7">
        <v>15800440</v>
      </c>
      <c r="C563" s="6" t="s">
        <v>328</v>
      </c>
      <c r="D563" s="7">
        <v>650</v>
      </c>
      <c r="E563" s="6" t="s">
        <v>18</v>
      </c>
      <c r="F563" s="6" t="s">
        <v>756</v>
      </c>
      <c r="G563" s="7">
        <v>61</v>
      </c>
      <c r="H563" s="7">
        <v>1</v>
      </c>
      <c r="I563" s="8">
        <v>152968.73000000001</v>
      </c>
      <c r="J563" s="7">
        <v>1</v>
      </c>
      <c r="K563" s="7">
        <v>0</v>
      </c>
      <c r="L563" s="7">
        <v>1</v>
      </c>
      <c r="M563" s="9">
        <v>82970.69</v>
      </c>
      <c r="N563" s="7">
        <v>0</v>
      </c>
    </row>
    <row r="564" spans="1:14" ht="16" x14ac:dyDescent="0.2">
      <c r="A564" s="6">
        <v>563</v>
      </c>
      <c r="B564" s="7">
        <v>15665678</v>
      </c>
      <c r="C564" s="6" t="s">
        <v>213</v>
      </c>
      <c r="D564" s="7">
        <v>607</v>
      </c>
      <c r="E564" s="6" t="s">
        <v>18</v>
      </c>
      <c r="F564" s="6" t="s">
        <v>756</v>
      </c>
      <c r="G564" s="7">
        <v>36</v>
      </c>
      <c r="H564" s="7">
        <v>8</v>
      </c>
      <c r="I564" s="8">
        <v>158261.68</v>
      </c>
      <c r="J564" s="7">
        <v>1</v>
      </c>
      <c r="K564" s="7">
        <v>1</v>
      </c>
      <c r="L564" s="7">
        <v>1</v>
      </c>
      <c r="M564" s="9">
        <v>76744.72</v>
      </c>
      <c r="N564" s="7">
        <v>0</v>
      </c>
    </row>
    <row r="565" spans="1:14" ht="16" x14ac:dyDescent="0.2">
      <c r="A565" s="6">
        <v>564</v>
      </c>
      <c r="B565" s="7">
        <v>15665956</v>
      </c>
      <c r="C565" s="6" t="s">
        <v>477</v>
      </c>
      <c r="D565" s="7">
        <v>509</v>
      </c>
      <c r="E565" s="6" t="s">
        <v>754</v>
      </c>
      <c r="F565" s="6" t="s">
        <v>16</v>
      </c>
      <c r="G565" s="7">
        <v>46</v>
      </c>
      <c r="H565" s="7">
        <v>1</v>
      </c>
      <c r="I565" s="8">
        <v>0</v>
      </c>
      <c r="J565" s="7">
        <v>1</v>
      </c>
      <c r="K565" s="7">
        <v>1</v>
      </c>
      <c r="L565" s="7">
        <v>0</v>
      </c>
      <c r="M565" s="9">
        <v>71244.59</v>
      </c>
      <c r="N565" s="7">
        <v>1</v>
      </c>
    </row>
    <row r="566" spans="1:14" ht="16" x14ac:dyDescent="0.2">
      <c r="A566" s="6">
        <v>565</v>
      </c>
      <c r="B566" s="7">
        <v>15788126</v>
      </c>
      <c r="C566" s="6" t="s">
        <v>412</v>
      </c>
      <c r="D566" s="7">
        <v>689</v>
      </c>
      <c r="E566" s="6" t="s">
        <v>18</v>
      </c>
      <c r="F566" s="6" t="s">
        <v>16</v>
      </c>
      <c r="G566" s="7">
        <v>38</v>
      </c>
      <c r="H566" s="7">
        <v>6</v>
      </c>
      <c r="I566" s="8">
        <v>121021.05</v>
      </c>
      <c r="J566" s="7">
        <v>1</v>
      </c>
      <c r="K566" s="7">
        <v>1</v>
      </c>
      <c r="L566" s="7">
        <v>1</v>
      </c>
      <c r="M566" s="9">
        <v>12182.15</v>
      </c>
      <c r="N566" s="7">
        <v>0</v>
      </c>
    </row>
    <row r="567" spans="1:14" ht="16" x14ac:dyDescent="0.2">
      <c r="A567" s="6">
        <v>566</v>
      </c>
      <c r="B567" s="7">
        <v>15811773</v>
      </c>
      <c r="C567" s="6" t="s">
        <v>189</v>
      </c>
      <c r="D567" s="7">
        <v>543</v>
      </c>
      <c r="E567" s="6" t="s">
        <v>754</v>
      </c>
      <c r="F567" s="6" t="s">
        <v>23</v>
      </c>
      <c r="G567" s="7">
        <v>36</v>
      </c>
      <c r="H567" s="7">
        <v>4</v>
      </c>
      <c r="I567" s="8">
        <v>0</v>
      </c>
      <c r="J567" s="7">
        <v>2</v>
      </c>
      <c r="K567" s="7">
        <v>1</v>
      </c>
      <c r="L567" s="7">
        <v>1</v>
      </c>
      <c r="M567" s="9">
        <v>141210.5</v>
      </c>
      <c r="N567" s="7">
        <v>0</v>
      </c>
    </row>
    <row r="568" spans="1:14" ht="16" x14ac:dyDescent="0.2">
      <c r="A568" s="6">
        <v>567</v>
      </c>
      <c r="B568" s="7">
        <v>15651674</v>
      </c>
      <c r="C568" s="6" t="s">
        <v>478</v>
      </c>
      <c r="D568" s="7">
        <v>438</v>
      </c>
      <c r="E568" s="6" t="s">
        <v>18</v>
      </c>
      <c r="F568" s="6" t="s">
        <v>16</v>
      </c>
      <c r="G568" s="7">
        <v>54</v>
      </c>
      <c r="H568" s="7">
        <v>2</v>
      </c>
      <c r="I568" s="8">
        <v>0</v>
      </c>
      <c r="J568" s="7">
        <v>1</v>
      </c>
      <c r="K568" s="7">
        <v>0</v>
      </c>
      <c r="L568" s="7">
        <v>0</v>
      </c>
      <c r="M568" s="9">
        <v>191763.07</v>
      </c>
      <c r="N568" s="7">
        <v>1</v>
      </c>
    </row>
    <row r="569" spans="1:14" ht="16" x14ac:dyDescent="0.2">
      <c r="A569" s="6">
        <v>568</v>
      </c>
      <c r="B569" s="7">
        <v>15689614</v>
      </c>
      <c r="C569" s="6" t="s">
        <v>479</v>
      </c>
      <c r="D569" s="7">
        <v>687</v>
      </c>
      <c r="E569" s="6" t="s">
        <v>18</v>
      </c>
      <c r="F569" s="6" t="s">
        <v>16</v>
      </c>
      <c r="G569" s="7">
        <v>63</v>
      </c>
      <c r="H569" s="7">
        <v>1</v>
      </c>
      <c r="I569" s="8">
        <v>137715.66</v>
      </c>
      <c r="J569" s="7">
        <v>1</v>
      </c>
      <c r="K569" s="7">
        <v>1</v>
      </c>
      <c r="L569" s="7">
        <v>1</v>
      </c>
      <c r="M569" s="9">
        <v>37938.74</v>
      </c>
      <c r="N569" s="7">
        <v>0</v>
      </c>
    </row>
    <row r="570" spans="1:14" ht="16" x14ac:dyDescent="0.2">
      <c r="A570" s="6">
        <v>569</v>
      </c>
      <c r="B570" s="7">
        <v>15795564</v>
      </c>
      <c r="C570" s="6" t="s">
        <v>480</v>
      </c>
      <c r="D570" s="7">
        <v>737</v>
      </c>
      <c r="E570" s="6" t="s">
        <v>26</v>
      </c>
      <c r="F570" s="6" t="s">
        <v>23</v>
      </c>
      <c r="G570" s="7">
        <v>31</v>
      </c>
      <c r="H570" s="7">
        <v>5</v>
      </c>
      <c r="I570" s="8">
        <v>121192.22</v>
      </c>
      <c r="J570" s="7">
        <v>2</v>
      </c>
      <c r="K570" s="7">
        <v>1</v>
      </c>
      <c r="L570" s="7">
        <v>1</v>
      </c>
      <c r="M570" s="9">
        <v>74890.58</v>
      </c>
      <c r="N570" s="7">
        <v>0</v>
      </c>
    </row>
    <row r="571" spans="1:14" ht="16" x14ac:dyDescent="0.2">
      <c r="A571" s="6">
        <v>570</v>
      </c>
      <c r="B571" s="7">
        <v>15706647</v>
      </c>
      <c r="C571" s="6" t="s">
        <v>481</v>
      </c>
      <c r="D571" s="7">
        <v>761</v>
      </c>
      <c r="E571" s="6" t="s">
        <v>754</v>
      </c>
      <c r="F571" s="6" t="s">
        <v>23</v>
      </c>
      <c r="G571" s="7">
        <v>31</v>
      </c>
      <c r="H571" s="7">
        <v>7</v>
      </c>
      <c r="I571" s="8">
        <v>0</v>
      </c>
      <c r="J571" s="7">
        <v>3</v>
      </c>
      <c r="K571" s="7">
        <v>1</v>
      </c>
      <c r="L571" s="7">
        <v>1</v>
      </c>
      <c r="M571" s="9">
        <v>166698.18</v>
      </c>
      <c r="N571" s="7">
        <v>0</v>
      </c>
    </row>
    <row r="572" spans="1:14" ht="16" x14ac:dyDescent="0.2">
      <c r="A572" s="6">
        <v>571</v>
      </c>
      <c r="B572" s="7">
        <v>15728505</v>
      </c>
      <c r="C572" s="6" t="s">
        <v>482</v>
      </c>
      <c r="D572" s="7">
        <v>601</v>
      </c>
      <c r="E572" s="6" t="s">
        <v>754</v>
      </c>
      <c r="F572" s="6" t="s">
        <v>23</v>
      </c>
      <c r="G572" s="7">
        <v>44</v>
      </c>
      <c r="H572" s="7">
        <v>1</v>
      </c>
      <c r="I572" s="8">
        <v>100486.18</v>
      </c>
      <c r="J572" s="7">
        <v>2</v>
      </c>
      <c r="K572" s="7">
        <v>1</v>
      </c>
      <c r="L572" s="7">
        <v>1</v>
      </c>
      <c r="M572" s="9">
        <v>62678.53</v>
      </c>
      <c r="N572" s="7">
        <v>0</v>
      </c>
    </row>
    <row r="573" spans="1:14" ht="16" x14ac:dyDescent="0.2">
      <c r="A573" s="6">
        <v>572</v>
      </c>
      <c r="B573" s="7">
        <v>15730076</v>
      </c>
      <c r="C573" s="6" t="s">
        <v>61</v>
      </c>
      <c r="D573" s="7">
        <v>651</v>
      </c>
      <c r="E573" s="6" t="s">
        <v>754</v>
      </c>
      <c r="F573" s="6" t="s">
        <v>23</v>
      </c>
      <c r="G573" s="7">
        <v>45</v>
      </c>
      <c r="H573" s="7">
        <v>1</v>
      </c>
      <c r="I573" s="8">
        <v>0</v>
      </c>
      <c r="J573" s="7">
        <v>1</v>
      </c>
      <c r="K573" s="7">
        <v>1</v>
      </c>
      <c r="L573" s="7">
        <v>0</v>
      </c>
      <c r="M573" s="9">
        <v>67740.08</v>
      </c>
      <c r="N573" s="7">
        <v>1</v>
      </c>
    </row>
    <row r="574" spans="1:14" ht="16" x14ac:dyDescent="0.2">
      <c r="A574" s="6">
        <v>573</v>
      </c>
      <c r="B574" s="7">
        <v>15622003</v>
      </c>
      <c r="C574" s="6" t="s">
        <v>427</v>
      </c>
      <c r="D574" s="7">
        <v>745</v>
      </c>
      <c r="E574" s="6" t="s">
        <v>754</v>
      </c>
      <c r="F574" s="6" t="s">
        <v>23</v>
      </c>
      <c r="G574" s="7">
        <v>35</v>
      </c>
      <c r="H574" s="7">
        <v>9</v>
      </c>
      <c r="I574" s="8">
        <v>92566.53</v>
      </c>
      <c r="J574" s="7">
        <v>2</v>
      </c>
      <c r="K574" s="7">
        <v>1</v>
      </c>
      <c r="L574" s="7">
        <v>0</v>
      </c>
      <c r="M574" s="9">
        <v>161519.76999999999</v>
      </c>
      <c r="N574" s="7">
        <v>0</v>
      </c>
    </row>
    <row r="575" spans="1:14" ht="16" x14ac:dyDescent="0.2">
      <c r="A575" s="6">
        <v>574</v>
      </c>
      <c r="B575" s="7">
        <v>15607312</v>
      </c>
      <c r="C575" s="6" t="s">
        <v>483</v>
      </c>
      <c r="D575" s="7">
        <v>648</v>
      </c>
      <c r="E575" s="6" t="s">
        <v>18</v>
      </c>
      <c r="F575" s="6" t="s">
        <v>16</v>
      </c>
      <c r="G575" s="7">
        <v>49</v>
      </c>
      <c r="H575" s="7">
        <v>10</v>
      </c>
      <c r="I575" s="8">
        <v>0</v>
      </c>
      <c r="J575" s="7">
        <v>2</v>
      </c>
      <c r="K575" s="7">
        <v>1</v>
      </c>
      <c r="L575" s="7">
        <v>1</v>
      </c>
      <c r="M575" s="9">
        <v>159835.78</v>
      </c>
      <c r="N575" s="7">
        <v>1</v>
      </c>
    </row>
    <row r="576" spans="1:14" ht="16" x14ac:dyDescent="0.2">
      <c r="A576" s="6">
        <v>575</v>
      </c>
      <c r="B576" s="7">
        <v>15644753</v>
      </c>
      <c r="C576" s="6" t="s">
        <v>118</v>
      </c>
      <c r="D576" s="7">
        <v>848</v>
      </c>
      <c r="E576" s="6" t="s">
        <v>18</v>
      </c>
      <c r="F576" s="6" t="s">
        <v>756</v>
      </c>
      <c r="G576" s="7">
        <v>40</v>
      </c>
      <c r="H576" s="7">
        <v>3</v>
      </c>
      <c r="I576" s="8">
        <v>110929.96</v>
      </c>
      <c r="J576" s="7">
        <v>1</v>
      </c>
      <c r="K576" s="7">
        <v>1</v>
      </c>
      <c r="L576" s="7">
        <v>1</v>
      </c>
      <c r="M576" s="9">
        <v>30876.84</v>
      </c>
      <c r="N576" s="7">
        <v>0</v>
      </c>
    </row>
    <row r="577" spans="1:14" ht="16" x14ac:dyDescent="0.2">
      <c r="A577" s="6">
        <v>576</v>
      </c>
      <c r="B577" s="7">
        <v>15653620</v>
      </c>
      <c r="C577" s="6" t="s">
        <v>304</v>
      </c>
      <c r="D577" s="7">
        <v>546</v>
      </c>
      <c r="E577" s="6" t="s">
        <v>754</v>
      </c>
      <c r="F577" s="6" t="s">
        <v>16</v>
      </c>
      <c r="G577" s="7">
        <v>27</v>
      </c>
      <c r="H577" s="7">
        <v>8</v>
      </c>
      <c r="I577" s="8">
        <v>0</v>
      </c>
      <c r="J577" s="7">
        <v>2</v>
      </c>
      <c r="K577" s="7">
        <v>1</v>
      </c>
      <c r="L577" s="7">
        <v>1</v>
      </c>
      <c r="M577" s="9">
        <v>14858.1</v>
      </c>
      <c r="N577" s="7">
        <v>0</v>
      </c>
    </row>
    <row r="578" spans="1:14" ht="16" x14ac:dyDescent="0.2">
      <c r="A578" s="6">
        <v>577</v>
      </c>
      <c r="B578" s="7">
        <v>15761986</v>
      </c>
      <c r="C578" s="6" t="s">
        <v>484</v>
      </c>
      <c r="D578" s="7">
        <v>439</v>
      </c>
      <c r="E578" s="6" t="s">
        <v>18</v>
      </c>
      <c r="F578" s="6" t="s">
        <v>16</v>
      </c>
      <c r="G578" s="7">
        <v>32</v>
      </c>
      <c r="H578" s="7">
        <v>3</v>
      </c>
      <c r="I578" s="8">
        <v>138901.60999999999</v>
      </c>
      <c r="J578" s="7">
        <v>1</v>
      </c>
      <c r="K578" s="7">
        <v>1</v>
      </c>
      <c r="L578" s="7">
        <v>0</v>
      </c>
      <c r="M578" s="9">
        <v>75685.97</v>
      </c>
      <c r="N578" s="7">
        <v>0</v>
      </c>
    </row>
    <row r="579" spans="1:14" ht="16" x14ac:dyDescent="0.2">
      <c r="A579" s="6">
        <v>578</v>
      </c>
      <c r="B579" s="7">
        <v>15633922</v>
      </c>
      <c r="C579" s="6" t="s">
        <v>485</v>
      </c>
      <c r="D579" s="7">
        <v>755</v>
      </c>
      <c r="E579" s="6" t="s">
        <v>754</v>
      </c>
      <c r="F579" s="6" t="s">
        <v>23</v>
      </c>
      <c r="G579" s="7">
        <v>30</v>
      </c>
      <c r="H579" s="7">
        <v>4</v>
      </c>
      <c r="I579" s="8">
        <v>123217.66</v>
      </c>
      <c r="J579" s="7">
        <v>2</v>
      </c>
      <c r="K579" s="7">
        <v>0</v>
      </c>
      <c r="L579" s="7">
        <v>1</v>
      </c>
      <c r="M579" s="9">
        <v>144183.1</v>
      </c>
      <c r="N579" s="7">
        <v>0</v>
      </c>
    </row>
    <row r="580" spans="1:14" ht="16" x14ac:dyDescent="0.2">
      <c r="A580" s="6">
        <v>579</v>
      </c>
      <c r="B580" s="7">
        <v>15734674</v>
      </c>
      <c r="C580" s="6" t="s">
        <v>486</v>
      </c>
      <c r="D580" s="7">
        <v>593</v>
      </c>
      <c r="E580" s="6" t="s">
        <v>754</v>
      </c>
      <c r="F580" s="6" t="s">
        <v>16</v>
      </c>
      <c r="G580" s="7">
        <v>41</v>
      </c>
      <c r="H580" s="7">
        <v>6</v>
      </c>
      <c r="I580" s="8">
        <v>0</v>
      </c>
      <c r="J580" s="7">
        <v>1</v>
      </c>
      <c r="K580" s="7">
        <v>1</v>
      </c>
      <c r="L580" s="7">
        <v>0</v>
      </c>
      <c r="M580" s="9">
        <v>65170.66</v>
      </c>
      <c r="N580" s="7">
        <v>0</v>
      </c>
    </row>
    <row r="581" spans="1:14" ht="16" x14ac:dyDescent="0.2">
      <c r="A581" s="6">
        <v>580</v>
      </c>
      <c r="B581" s="7">
        <v>15658032</v>
      </c>
      <c r="C581" s="6" t="s">
        <v>487</v>
      </c>
      <c r="D581" s="7">
        <v>701</v>
      </c>
      <c r="E581" s="6" t="s">
        <v>754</v>
      </c>
      <c r="F581" s="6" t="s">
        <v>23</v>
      </c>
      <c r="G581" s="7">
        <v>39</v>
      </c>
      <c r="H581" s="7">
        <v>2</v>
      </c>
      <c r="I581" s="8">
        <v>0</v>
      </c>
      <c r="J581" s="7">
        <v>2</v>
      </c>
      <c r="K581" s="7">
        <v>1</v>
      </c>
      <c r="L581" s="7">
        <v>1</v>
      </c>
      <c r="M581" s="9">
        <v>82526.92</v>
      </c>
      <c r="N581" s="7">
        <v>0</v>
      </c>
    </row>
    <row r="582" spans="1:14" ht="16" x14ac:dyDescent="0.2">
      <c r="A582" s="6">
        <v>581</v>
      </c>
      <c r="B582" s="7">
        <v>15692671</v>
      </c>
      <c r="C582" s="6" t="s">
        <v>488</v>
      </c>
      <c r="D582" s="7">
        <v>701</v>
      </c>
      <c r="E582" s="6" t="s">
        <v>18</v>
      </c>
      <c r="F582" s="6" t="s">
        <v>756</v>
      </c>
      <c r="G582" s="7">
        <v>36</v>
      </c>
      <c r="H582" s="7">
        <v>8</v>
      </c>
      <c r="I582" s="8">
        <v>0</v>
      </c>
      <c r="J582" s="7">
        <v>2</v>
      </c>
      <c r="K582" s="7">
        <v>1</v>
      </c>
      <c r="L582" s="7">
        <v>0</v>
      </c>
      <c r="M582" s="9">
        <v>169161.46</v>
      </c>
      <c r="N582" s="7">
        <v>0</v>
      </c>
    </row>
    <row r="583" spans="1:14" ht="16" x14ac:dyDescent="0.2">
      <c r="A583" s="6">
        <v>582</v>
      </c>
      <c r="B583" s="7">
        <v>15737741</v>
      </c>
      <c r="C583" s="6" t="s">
        <v>489</v>
      </c>
      <c r="D583" s="7">
        <v>607</v>
      </c>
      <c r="E583" s="6" t="s">
        <v>18</v>
      </c>
      <c r="F583" s="6" t="s">
        <v>16</v>
      </c>
      <c r="G583" s="7">
        <v>33</v>
      </c>
      <c r="H583" s="7">
        <v>2</v>
      </c>
      <c r="I583" s="8">
        <v>108431.87</v>
      </c>
      <c r="J583" s="7">
        <v>2</v>
      </c>
      <c r="K583" s="7">
        <v>0</v>
      </c>
      <c r="L583" s="7">
        <v>1</v>
      </c>
      <c r="M583" s="9">
        <v>109291.39</v>
      </c>
      <c r="N583" s="7">
        <v>1</v>
      </c>
    </row>
    <row r="584" spans="1:14" ht="16" x14ac:dyDescent="0.2">
      <c r="A584" s="6">
        <v>583</v>
      </c>
      <c r="B584" s="7">
        <v>15576352</v>
      </c>
      <c r="C584" s="6" t="s">
        <v>490</v>
      </c>
      <c r="D584" s="7">
        <v>586</v>
      </c>
      <c r="E584" s="6" t="s">
        <v>18</v>
      </c>
      <c r="F584" s="6" t="s">
        <v>16</v>
      </c>
      <c r="G584" s="7">
        <v>57</v>
      </c>
      <c r="H584" s="7">
        <v>3</v>
      </c>
      <c r="I584" s="8">
        <v>0</v>
      </c>
      <c r="J584" s="7">
        <v>2</v>
      </c>
      <c r="K584" s="7">
        <v>0</v>
      </c>
      <c r="L584" s="7">
        <v>1</v>
      </c>
      <c r="M584" s="9">
        <v>6057.81</v>
      </c>
      <c r="N584" s="7">
        <v>0</v>
      </c>
    </row>
    <row r="585" spans="1:14" ht="16" x14ac:dyDescent="0.2">
      <c r="A585" s="6">
        <v>584</v>
      </c>
      <c r="B585" s="7">
        <v>15753719</v>
      </c>
      <c r="C585" s="6" t="s">
        <v>491</v>
      </c>
      <c r="D585" s="7">
        <v>547</v>
      </c>
      <c r="E585" s="6" t="s">
        <v>26</v>
      </c>
      <c r="F585" s="6" t="s">
        <v>16</v>
      </c>
      <c r="G585" s="7">
        <v>30</v>
      </c>
      <c r="H585" s="7">
        <v>9</v>
      </c>
      <c r="I585" s="8">
        <v>72392.41</v>
      </c>
      <c r="J585" s="7">
        <v>1</v>
      </c>
      <c r="K585" s="7">
        <v>1</v>
      </c>
      <c r="L585" s="7">
        <v>0</v>
      </c>
      <c r="M585" s="9">
        <v>77077.14</v>
      </c>
      <c r="N585" s="7">
        <v>0</v>
      </c>
    </row>
    <row r="586" spans="1:14" ht="16" x14ac:dyDescent="0.2">
      <c r="A586" s="6">
        <v>585</v>
      </c>
      <c r="B586" s="7">
        <v>15803689</v>
      </c>
      <c r="C586" s="6" t="s">
        <v>492</v>
      </c>
      <c r="D586" s="7">
        <v>647</v>
      </c>
      <c r="E586" s="6" t="s">
        <v>26</v>
      </c>
      <c r="F586" s="6" t="s">
        <v>16</v>
      </c>
      <c r="G586" s="7">
        <v>51</v>
      </c>
      <c r="H586" s="7">
        <v>1</v>
      </c>
      <c r="I586" s="8">
        <v>119741.77</v>
      </c>
      <c r="J586" s="7">
        <v>2</v>
      </c>
      <c r="K586" s="7">
        <v>0</v>
      </c>
      <c r="L586" s="7">
        <v>0</v>
      </c>
      <c r="M586" s="9">
        <v>54954.51</v>
      </c>
      <c r="N586" s="7">
        <v>1</v>
      </c>
    </row>
    <row r="587" spans="1:14" ht="16" x14ac:dyDescent="0.2">
      <c r="A587" s="6">
        <v>586</v>
      </c>
      <c r="B587" s="7">
        <v>15718057</v>
      </c>
      <c r="C587" s="6" t="s">
        <v>493</v>
      </c>
      <c r="D587" s="7">
        <v>760</v>
      </c>
      <c r="E587" s="6" t="s">
        <v>754</v>
      </c>
      <c r="F587" s="6" t="s">
        <v>16</v>
      </c>
      <c r="G587" s="7">
        <v>51</v>
      </c>
      <c r="H587" s="7">
        <v>2</v>
      </c>
      <c r="I587" s="8">
        <v>100946.71</v>
      </c>
      <c r="J587" s="7">
        <v>1</v>
      </c>
      <c r="K587" s="7">
        <v>0</v>
      </c>
      <c r="L587" s="7">
        <v>0</v>
      </c>
      <c r="M587" s="9">
        <v>179614.8</v>
      </c>
      <c r="N587" s="7">
        <v>1</v>
      </c>
    </row>
    <row r="588" spans="1:14" ht="16" x14ac:dyDescent="0.2">
      <c r="A588" s="6">
        <v>587</v>
      </c>
      <c r="B588" s="7">
        <v>15722010</v>
      </c>
      <c r="C588" s="6" t="s">
        <v>494</v>
      </c>
      <c r="D588" s="7">
        <v>621</v>
      </c>
      <c r="E588" s="6" t="s">
        <v>18</v>
      </c>
      <c r="F588" s="6" t="s">
        <v>756</v>
      </c>
      <c r="G588" s="7">
        <v>53</v>
      </c>
      <c r="H588" s="7">
        <v>9</v>
      </c>
      <c r="I588" s="8">
        <v>170491.84</v>
      </c>
      <c r="J588" s="7">
        <v>1</v>
      </c>
      <c r="K588" s="7">
        <v>1</v>
      </c>
      <c r="L588" s="7">
        <v>0</v>
      </c>
      <c r="M588" s="9">
        <v>35588.07</v>
      </c>
      <c r="N588" s="7">
        <v>1</v>
      </c>
    </row>
    <row r="589" spans="1:14" ht="16" x14ac:dyDescent="0.2">
      <c r="A589" s="6">
        <v>588</v>
      </c>
      <c r="B589" s="7">
        <v>15680998</v>
      </c>
      <c r="C589" s="6" t="s">
        <v>495</v>
      </c>
      <c r="D589" s="7">
        <v>725</v>
      </c>
      <c r="E589" s="6" t="s">
        <v>754</v>
      </c>
      <c r="F589" s="6" t="s">
        <v>23</v>
      </c>
      <c r="G589" s="7">
        <v>44</v>
      </c>
      <c r="H589" s="7">
        <v>5</v>
      </c>
      <c r="I589" s="8">
        <v>0</v>
      </c>
      <c r="J589" s="7">
        <v>1</v>
      </c>
      <c r="K589" s="7">
        <v>1</v>
      </c>
      <c r="L589" s="7">
        <v>1</v>
      </c>
      <c r="M589" s="9">
        <v>117356.14</v>
      </c>
      <c r="N589" s="7">
        <v>0</v>
      </c>
    </row>
    <row r="590" spans="1:14" ht="16" x14ac:dyDescent="0.2">
      <c r="A590" s="6">
        <v>589</v>
      </c>
      <c r="B590" s="7">
        <v>15614782</v>
      </c>
      <c r="C590" s="6" t="s">
        <v>38</v>
      </c>
      <c r="D590" s="7">
        <v>526</v>
      </c>
      <c r="E590" s="6" t="s">
        <v>754</v>
      </c>
      <c r="F590" s="6" t="s">
        <v>23</v>
      </c>
      <c r="G590" s="7">
        <v>36</v>
      </c>
      <c r="H590" s="7">
        <v>1</v>
      </c>
      <c r="I590" s="8">
        <v>0</v>
      </c>
      <c r="J590" s="7">
        <v>1</v>
      </c>
      <c r="K590" s="7">
        <v>1</v>
      </c>
      <c r="L590" s="7">
        <v>0</v>
      </c>
      <c r="M590" s="9">
        <v>160696.72</v>
      </c>
      <c r="N590" s="7">
        <v>0</v>
      </c>
    </row>
    <row r="591" spans="1:14" ht="16" x14ac:dyDescent="0.2">
      <c r="A591" s="6">
        <v>590</v>
      </c>
      <c r="B591" s="7">
        <v>15591047</v>
      </c>
      <c r="C591" s="6" t="s">
        <v>149</v>
      </c>
      <c r="D591" s="7">
        <v>519</v>
      </c>
      <c r="E591" s="6" t="s">
        <v>18</v>
      </c>
      <c r="F591" s="6" t="s">
        <v>16</v>
      </c>
      <c r="G591" s="7">
        <v>47</v>
      </c>
      <c r="H591" s="7">
        <v>6</v>
      </c>
      <c r="I591" s="8">
        <v>157296.01999999999</v>
      </c>
      <c r="J591" s="7">
        <v>2</v>
      </c>
      <c r="K591" s="7">
        <v>0</v>
      </c>
      <c r="L591" s="7">
        <v>0</v>
      </c>
      <c r="M591" s="9">
        <v>147278.43</v>
      </c>
      <c r="N591" s="7">
        <v>1</v>
      </c>
    </row>
    <row r="592" spans="1:14" ht="16" x14ac:dyDescent="0.2">
      <c r="A592" s="6">
        <v>591</v>
      </c>
      <c r="B592" s="7">
        <v>15788291</v>
      </c>
      <c r="C592" s="6" t="s">
        <v>496</v>
      </c>
      <c r="D592" s="7">
        <v>713</v>
      </c>
      <c r="E592" s="6" t="s">
        <v>26</v>
      </c>
      <c r="F592" s="6" t="s">
        <v>16</v>
      </c>
      <c r="G592" s="7">
        <v>38</v>
      </c>
      <c r="H592" s="7">
        <v>7</v>
      </c>
      <c r="I592" s="8">
        <v>144606.22</v>
      </c>
      <c r="J592" s="7">
        <v>1</v>
      </c>
      <c r="K592" s="7">
        <v>1</v>
      </c>
      <c r="L592" s="7">
        <v>1</v>
      </c>
      <c r="M592" s="9">
        <v>56594.36</v>
      </c>
      <c r="N592" s="7">
        <v>1</v>
      </c>
    </row>
    <row r="593" spans="1:14" ht="16" x14ac:dyDescent="0.2">
      <c r="A593" s="6">
        <v>592</v>
      </c>
      <c r="B593" s="7">
        <v>15604044</v>
      </c>
      <c r="C593" s="6" t="s">
        <v>21</v>
      </c>
      <c r="D593" s="7">
        <v>700</v>
      </c>
      <c r="E593" s="6" t="s">
        <v>754</v>
      </c>
      <c r="F593" s="6" t="s">
        <v>23</v>
      </c>
      <c r="G593" s="7">
        <v>38</v>
      </c>
      <c r="H593" s="7">
        <v>8</v>
      </c>
      <c r="I593" s="8">
        <v>134811.29999999999</v>
      </c>
      <c r="J593" s="7">
        <v>1</v>
      </c>
      <c r="K593" s="7">
        <v>1</v>
      </c>
      <c r="L593" s="7">
        <v>0</v>
      </c>
      <c r="M593" s="9">
        <v>1299.75</v>
      </c>
      <c r="N593" s="7">
        <v>0</v>
      </c>
    </row>
    <row r="594" spans="1:14" ht="16" x14ac:dyDescent="0.2">
      <c r="A594" s="6">
        <v>593</v>
      </c>
      <c r="B594" s="7">
        <v>15679587</v>
      </c>
      <c r="C594" s="6" t="s">
        <v>497</v>
      </c>
      <c r="D594" s="7">
        <v>666</v>
      </c>
      <c r="E594" s="6" t="s">
        <v>754</v>
      </c>
      <c r="F594" s="6" t="s">
        <v>16</v>
      </c>
      <c r="G594" s="7">
        <v>34</v>
      </c>
      <c r="H594" s="7">
        <v>9</v>
      </c>
      <c r="I594" s="8">
        <v>115897.12</v>
      </c>
      <c r="J594" s="7">
        <v>1</v>
      </c>
      <c r="K594" s="7">
        <v>1</v>
      </c>
      <c r="L594" s="7">
        <v>1</v>
      </c>
      <c r="M594" s="9">
        <v>25095.03</v>
      </c>
      <c r="N594" s="7">
        <v>0</v>
      </c>
    </row>
    <row r="595" spans="1:14" ht="16" x14ac:dyDescent="0.2">
      <c r="A595" s="6">
        <v>594</v>
      </c>
      <c r="B595" s="7">
        <v>15775153</v>
      </c>
      <c r="C595" s="6" t="s">
        <v>498</v>
      </c>
      <c r="D595" s="7">
        <v>630</v>
      </c>
      <c r="E595" s="6" t="s">
        <v>18</v>
      </c>
      <c r="F595" s="6" t="s">
        <v>756</v>
      </c>
      <c r="G595" s="7">
        <v>32</v>
      </c>
      <c r="H595" s="7">
        <v>4</v>
      </c>
      <c r="I595" s="8">
        <v>82034</v>
      </c>
      <c r="J595" s="7">
        <v>1</v>
      </c>
      <c r="K595" s="7">
        <v>0</v>
      </c>
      <c r="L595" s="7">
        <v>0</v>
      </c>
      <c r="M595" s="9">
        <v>146326.45000000001</v>
      </c>
      <c r="N595" s="7">
        <v>0</v>
      </c>
    </row>
    <row r="596" spans="1:14" ht="16" x14ac:dyDescent="0.2">
      <c r="A596" s="6">
        <v>595</v>
      </c>
      <c r="B596" s="7">
        <v>15603925</v>
      </c>
      <c r="C596" s="6" t="s">
        <v>352</v>
      </c>
      <c r="D596" s="7">
        <v>779</v>
      </c>
      <c r="E596" s="6" t="s">
        <v>18</v>
      </c>
      <c r="F596" s="6" t="s">
        <v>16</v>
      </c>
      <c r="G596" s="7">
        <v>26</v>
      </c>
      <c r="H596" s="7">
        <v>4</v>
      </c>
      <c r="I596" s="8">
        <v>174318.13</v>
      </c>
      <c r="J596" s="7">
        <v>2</v>
      </c>
      <c r="K596" s="7">
        <v>0</v>
      </c>
      <c r="L596" s="7">
        <v>1</v>
      </c>
      <c r="M596" s="9">
        <v>38296.21</v>
      </c>
      <c r="N596" s="7">
        <v>0</v>
      </c>
    </row>
    <row r="597" spans="1:14" ht="16" x14ac:dyDescent="0.2">
      <c r="A597" s="6">
        <v>596</v>
      </c>
      <c r="B597" s="7">
        <v>15680970</v>
      </c>
      <c r="C597" s="6" t="s">
        <v>499</v>
      </c>
      <c r="D597" s="7">
        <v>611</v>
      </c>
      <c r="E597" s="6" t="s">
        <v>26</v>
      </c>
      <c r="F597" s="6" t="s">
        <v>16</v>
      </c>
      <c r="G597" s="7">
        <v>41</v>
      </c>
      <c r="H597" s="7">
        <v>2</v>
      </c>
      <c r="I597" s="8">
        <v>114206.84</v>
      </c>
      <c r="J597" s="7">
        <v>1</v>
      </c>
      <c r="K597" s="7">
        <v>1</v>
      </c>
      <c r="L597" s="7">
        <v>0</v>
      </c>
      <c r="M597" s="9">
        <v>164061.6</v>
      </c>
      <c r="N597" s="7">
        <v>0</v>
      </c>
    </row>
    <row r="598" spans="1:14" ht="16" x14ac:dyDescent="0.2">
      <c r="A598" s="6">
        <v>597</v>
      </c>
      <c r="B598" s="7">
        <v>15697183</v>
      </c>
      <c r="C598" s="6" t="s">
        <v>500</v>
      </c>
      <c r="D598" s="7">
        <v>685</v>
      </c>
      <c r="E598" s="6" t="s">
        <v>18</v>
      </c>
      <c r="F598" s="6" t="s">
        <v>756</v>
      </c>
      <c r="G598" s="7">
        <v>43</v>
      </c>
      <c r="H598" s="7">
        <v>9</v>
      </c>
      <c r="I598" s="8">
        <v>0</v>
      </c>
      <c r="J598" s="7">
        <v>2</v>
      </c>
      <c r="K598" s="7">
        <v>1</v>
      </c>
      <c r="L598" s="7">
        <v>0</v>
      </c>
      <c r="M598" s="9">
        <v>107811.28</v>
      </c>
      <c r="N598" s="7">
        <v>0</v>
      </c>
    </row>
    <row r="599" spans="1:14" ht="16" x14ac:dyDescent="0.2">
      <c r="A599" s="6">
        <v>598</v>
      </c>
      <c r="B599" s="7">
        <v>15567446</v>
      </c>
      <c r="C599" s="6" t="s">
        <v>501</v>
      </c>
      <c r="D599" s="7">
        <v>646</v>
      </c>
      <c r="E599" s="6" t="s">
        <v>26</v>
      </c>
      <c r="F599" s="6" t="s">
        <v>23</v>
      </c>
      <c r="G599" s="7">
        <v>39</v>
      </c>
      <c r="H599" s="7">
        <v>9</v>
      </c>
      <c r="I599" s="8">
        <v>111574.41</v>
      </c>
      <c r="J599" s="7">
        <v>1</v>
      </c>
      <c r="K599" s="7">
        <v>1</v>
      </c>
      <c r="L599" s="7">
        <v>1</v>
      </c>
      <c r="M599" s="9">
        <v>30838.51</v>
      </c>
      <c r="N599" s="7">
        <v>0</v>
      </c>
    </row>
    <row r="600" spans="1:14" ht="16" x14ac:dyDescent="0.2">
      <c r="A600" s="6">
        <v>599</v>
      </c>
      <c r="B600" s="7">
        <v>15637476</v>
      </c>
      <c r="C600" s="6" t="s">
        <v>502</v>
      </c>
      <c r="D600" s="7">
        <v>683</v>
      </c>
      <c r="E600" s="6" t="s">
        <v>26</v>
      </c>
      <c r="F600" s="6" t="s">
        <v>16</v>
      </c>
      <c r="G600" s="7">
        <v>57</v>
      </c>
      <c r="H600" s="7">
        <v>5</v>
      </c>
      <c r="I600" s="8">
        <v>162448.69</v>
      </c>
      <c r="J600" s="7">
        <v>1</v>
      </c>
      <c r="K600" s="7">
        <v>0</v>
      </c>
      <c r="L600" s="7">
        <v>0</v>
      </c>
      <c r="M600" s="9">
        <v>9221.7800000000007</v>
      </c>
      <c r="N600" s="7">
        <v>1</v>
      </c>
    </row>
    <row r="601" spans="1:14" ht="16" x14ac:dyDescent="0.2">
      <c r="A601" s="6">
        <v>600</v>
      </c>
      <c r="B601" s="7">
        <v>15714939</v>
      </c>
      <c r="C601" s="6" t="s">
        <v>503</v>
      </c>
      <c r="D601" s="7">
        <v>484</v>
      </c>
      <c r="E601" s="6" t="s">
        <v>26</v>
      </c>
      <c r="F601" s="6" t="s">
        <v>16</v>
      </c>
      <c r="G601" s="7">
        <v>34</v>
      </c>
      <c r="H601" s="7">
        <v>4</v>
      </c>
      <c r="I601" s="8">
        <v>148249.54</v>
      </c>
      <c r="J601" s="7">
        <v>1</v>
      </c>
      <c r="K601" s="7">
        <v>0</v>
      </c>
      <c r="L601" s="7">
        <v>1</v>
      </c>
      <c r="M601" s="9">
        <v>33738.269999999997</v>
      </c>
      <c r="N601" s="7">
        <v>0</v>
      </c>
    </row>
    <row r="602" spans="1:14" ht="16" x14ac:dyDescent="0.2">
      <c r="A602" s="6">
        <v>601</v>
      </c>
      <c r="B602" s="7">
        <v>15683503</v>
      </c>
      <c r="C602" s="6" t="s">
        <v>504</v>
      </c>
      <c r="D602" s="7">
        <v>601</v>
      </c>
      <c r="E602" s="6" t="s">
        <v>754</v>
      </c>
      <c r="F602" s="6" t="s">
        <v>16</v>
      </c>
      <c r="G602" s="7">
        <v>43</v>
      </c>
      <c r="H602" s="7">
        <v>8</v>
      </c>
      <c r="I602" s="8">
        <v>0</v>
      </c>
      <c r="J602" s="7">
        <v>3</v>
      </c>
      <c r="K602" s="7">
        <v>0</v>
      </c>
      <c r="L602" s="7">
        <v>1</v>
      </c>
      <c r="M602" s="9">
        <v>110916.15</v>
      </c>
      <c r="N602" s="7">
        <v>1</v>
      </c>
    </row>
    <row r="603" spans="1:14" ht="16" x14ac:dyDescent="0.2">
      <c r="A603" s="6">
        <v>602</v>
      </c>
      <c r="B603" s="7">
        <v>15645569</v>
      </c>
      <c r="C603" s="6" t="s">
        <v>460</v>
      </c>
      <c r="D603" s="7">
        <v>762</v>
      </c>
      <c r="E603" s="6" t="s">
        <v>18</v>
      </c>
      <c r="F603" s="6" t="s">
        <v>16</v>
      </c>
      <c r="G603" s="7">
        <v>26</v>
      </c>
      <c r="H603" s="7">
        <v>7</v>
      </c>
      <c r="I603" s="8">
        <v>123709.46</v>
      </c>
      <c r="J603" s="7">
        <v>2</v>
      </c>
      <c r="K603" s="7">
        <v>1</v>
      </c>
      <c r="L603" s="7">
        <v>1</v>
      </c>
      <c r="M603" s="9">
        <v>169654.57</v>
      </c>
      <c r="N603" s="7">
        <v>0</v>
      </c>
    </row>
    <row r="604" spans="1:14" ht="16" x14ac:dyDescent="0.2">
      <c r="A604" s="6">
        <v>603</v>
      </c>
      <c r="B604" s="7">
        <v>15782569</v>
      </c>
      <c r="C604" s="6" t="s">
        <v>505</v>
      </c>
      <c r="D604" s="7">
        <v>687</v>
      </c>
      <c r="E604" s="6" t="s">
        <v>754</v>
      </c>
      <c r="F604" s="6" t="s">
        <v>16</v>
      </c>
      <c r="G604" s="7">
        <v>72</v>
      </c>
      <c r="H604" s="7">
        <v>9</v>
      </c>
      <c r="I604" s="8">
        <v>0</v>
      </c>
      <c r="J604" s="7">
        <v>1</v>
      </c>
      <c r="K604" s="7">
        <v>0</v>
      </c>
      <c r="L604" s="7">
        <v>1</v>
      </c>
      <c r="M604" s="9">
        <v>69829.399999999994</v>
      </c>
      <c r="N604" s="7">
        <v>0</v>
      </c>
    </row>
    <row r="605" spans="1:14" ht="16" x14ac:dyDescent="0.2">
      <c r="A605" s="6">
        <v>604</v>
      </c>
      <c r="B605" s="7">
        <v>15592387</v>
      </c>
      <c r="C605" s="6" t="s">
        <v>506</v>
      </c>
      <c r="D605" s="7">
        <v>566</v>
      </c>
      <c r="E605" s="6" t="s">
        <v>754</v>
      </c>
      <c r="F605" s="6" t="s">
        <v>23</v>
      </c>
      <c r="G605" s="7">
        <v>30</v>
      </c>
      <c r="H605" s="7">
        <v>5</v>
      </c>
      <c r="I605" s="8">
        <v>0</v>
      </c>
      <c r="J605" s="7">
        <v>1</v>
      </c>
      <c r="K605" s="7">
        <v>1</v>
      </c>
      <c r="L605" s="7">
        <v>0</v>
      </c>
      <c r="M605" s="9">
        <v>54926.51</v>
      </c>
      <c r="N605" s="7">
        <v>1</v>
      </c>
    </row>
    <row r="606" spans="1:14" ht="16" x14ac:dyDescent="0.2">
      <c r="A606" s="6">
        <v>605</v>
      </c>
      <c r="B606" s="7">
        <v>15609286</v>
      </c>
      <c r="C606" s="6" t="s">
        <v>507</v>
      </c>
      <c r="D606" s="7">
        <v>702</v>
      </c>
      <c r="E606" s="6" t="s">
        <v>754</v>
      </c>
      <c r="F606" s="6" t="s">
        <v>23</v>
      </c>
      <c r="G606" s="7">
        <v>37</v>
      </c>
      <c r="H606" s="7">
        <v>10</v>
      </c>
      <c r="I606" s="8">
        <v>150525.79999999999</v>
      </c>
      <c r="J606" s="7">
        <v>1</v>
      </c>
      <c r="K606" s="7">
        <v>1</v>
      </c>
      <c r="L606" s="7">
        <v>1</v>
      </c>
      <c r="M606" s="9">
        <v>94728.49</v>
      </c>
      <c r="N606" s="7">
        <v>0</v>
      </c>
    </row>
    <row r="607" spans="1:14" ht="16" x14ac:dyDescent="0.2">
      <c r="A607" s="6">
        <v>606</v>
      </c>
      <c r="B607" s="7">
        <v>15814035</v>
      </c>
      <c r="C607" s="6" t="s">
        <v>508</v>
      </c>
      <c r="D607" s="7">
        <v>601</v>
      </c>
      <c r="E607" s="6" t="s">
        <v>754</v>
      </c>
      <c r="F607" s="6" t="s">
        <v>23</v>
      </c>
      <c r="G607" s="7">
        <v>29</v>
      </c>
      <c r="H607" s="7">
        <v>9</v>
      </c>
      <c r="I607" s="8">
        <v>0</v>
      </c>
      <c r="J607" s="7">
        <v>1</v>
      </c>
      <c r="K607" s="7">
        <v>1</v>
      </c>
      <c r="L607" s="7">
        <v>1</v>
      </c>
      <c r="M607" s="9">
        <v>80393.27</v>
      </c>
      <c r="N607" s="7">
        <v>0</v>
      </c>
    </row>
    <row r="608" spans="1:14" ht="16" x14ac:dyDescent="0.2">
      <c r="A608" s="6">
        <v>607</v>
      </c>
      <c r="B608" s="7">
        <v>15661249</v>
      </c>
      <c r="C608" s="6" t="s">
        <v>509</v>
      </c>
      <c r="D608" s="7">
        <v>699</v>
      </c>
      <c r="E608" s="6" t="s">
        <v>754</v>
      </c>
      <c r="F608" s="6" t="s">
        <v>23</v>
      </c>
      <c r="G608" s="7">
        <v>53</v>
      </c>
      <c r="H608" s="7">
        <v>4</v>
      </c>
      <c r="I608" s="8">
        <v>0</v>
      </c>
      <c r="J608" s="7">
        <v>2</v>
      </c>
      <c r="K608" s="7">
        <v>0</v>
      </c>
      <c r="L608" s="7">
        <v>1</v>
      </c>
      <c r="M608" s="9">
        <v>111307.98</v>
      </c>
      <c r="N608" s="7">
        <v>0</v>
      </c>
    </row>
    <row r="609" spans="1:14" ht="16" x14ac:dyDescent="0.2">
      <c r="A609" s="6">
        <v>608</v>
      </c>
      <c r="B609" s="7">
        <v>15629117</v>
      </c>
      <c r="C609" s="6" t="s">
        <v>510</v>
      </c>
      <c r="D609" s="7">
        <v>584</v>
      </c>
      <c r="E609" s="6" t="s">
        <v>754</v>
      </c>
      <c r="F609" s="6" t="s">
        <v>23</v>
      </c>
      <c r="G609" s="7">
        <v>28</v>
      </c>
      <c r="H609" s="7">
        <v>10</v>
      </c>
      <c r="I609" s="8">
        <v>0</v>
      </c>
      <c r="J609" s="7">
        <v>2</v>
      </c>
      <c r="K609" s="7">
        <v>1</v>
      </c>
      <c r="L609" s="7">
        <v>0</v>
      </c>
      <c r="M609" s="9">
        <v>19834.32</v>
      </c>
      <c r="N609" s="7">
        <v>0</v>
      </c>
    </row>
    <row r="610" spans="1:14" ht="16" x14ac:dyDescent="0.2">
      <c r="A610" s="6">
        <v>609</v>
      </c>
      <c r="B610" s="7">
        <v>15607170</v>
      </c>
      <c r="C610" s="6" t="s">
        <v>267</v>
      </c>
      <c r="D610" s="7">
        <v>699</v>
      </c>
      <c r="E610" s="6" t="s">
        <v>754</v>
      </c>
      <c r="F610" s="6" t="s">
        <v>23</v>
      </c>
      <c r="G610" s="7">
        <v>35</v>
      </c>
      <c r="H610" s="7">
        <v>5</v>
      </c>
      <c r="I610" s="8">
        <v>0</v>
      </c>
      <c r="J610" s="7">
        <v>2</v>
      </c>
      <c r="K610" s="7">
        <v>1</v>
      </c>
      <c r="L610" s="7">
        <v>1</v>
      </c>
      <c r="M610" s="9">
        <v>78397.240000000005</v>
      </c>
      <c r="N610" s="7">
        <v>0</v>
      </c>
    </row>
    <row r="611" spans="1:14" ht="16" x14ac:dyDescent="0.2">
      <c r="A611" s="6">
        <v>610</v>
      </c>
      <c r="B611" s="7">
        <v>15586585</v>
      </c>
      <c r="C611" s="6" t="s">
        <v>132</v>
      </c>
      <c r="D611" s="7">
        <v>698</v>
      </c>
      <c r="E611" s="6" t="s">
        <v>26</v>
      </c>
      <c r="F611" s="6" t="s">
        <v>16</v>
      </c>
      <c r="G611" s="7">
        <v>51</v>
      </c>
      <c r="H611" s="7">
        <v>2</v>
      </c>
      <c r="I611" s="8">
        <v>111018.98</v>
      </c>
      <c r="J611" s="7">
        <v>1</v>
      </c>
      <c r="K611" s="7">
        <v>1</v>
      </c>
      <c r="L611" s="7">
        <v>0</v>
      </c>
      <c r="M611" s="9">
        <v>86410.28</v>
      </c>
      <c r="N611" s="7">
        <v>0</v>
      </c>
    </row>
    <row r="612" spans="1:14" ht="16" x14ac:dyDescent="0.2">
      <c r="A612" s="6">
        <v>611</v>
      </c>
      <c r="B612" s="7">
        <v>15686611</v>
      </c>
      <c r="C612" s="6" t="s">
        <v>511</v>
      </c>
      <c r="D612" s="7">
        <v>495</v>
      </c>
      <c r="E612" s="6" t="s">
        <v>754</v>
      </c>
      <c r="F612" s="6" t="s">
        <v>23</v>
      </c>
      <c r="G612" s="7">
        <v>30</v>
      </c>
      <c r="H612" s="7">
        <v>10</v>
      </c>
      <c r="I612" s="8">
        <v>129755.99</v>
      </c>
      <c r="J612" s="7">
        <v>1</v>
      </c>
      <c r="K612" s="7">
        <v>0</v>
      </c>
      <c r="L612" s="7">
        <v>0</v>
      </c>
      <c r="M612" s="9">
        <v>172749.65</v>
      </c>
      <c r="N612" s="7">
        <v>0</v>
      </c>
    </row>
    <row r="613" spans="1:14" ht="16" x14ac:dyDescent="0.2">
      <c r="A613" s="6">
        <v>612</v>
      </c>
      <c r="B613" s="7">
        <v>15603203</v>
      </c>
      <c r="C613" s="6" t="s">
        <v>512</v>
      </c>
      <c r="D613" s="7">
        <v>650</v>
      </c>
      <c r="E613" s="6" t="s">
        <v>754</v>
      </c>
      <c r="F613" s="6" t="s">
        <v>16</v>
      </c>
      <c r="G613" s="7">
        <v>27</v>
      </c>
      <c r="H613" s="7">
        <v>6</v>
      </c>
      <c r="I613" s="8">
        <v>0</v>
      </c>
      <c r="J613" s="7">
        <v>2</v>
      </c>
      <c r="K613" s="7">
        <v>1</v>
      </c>
      <c r="L613" s="7">
        <v>0</v>
      </c>
      <c r="M613" s="9">
        <v>1002.39</v>
      </c>
      <c r="N613" s="7">
        <v>0</v>
      </c>
    </row>
    <row r="614" spans="1:14" ht="16" x14ac:dyDescent="0.2">
      <c r="A614" s="6">
        <v>613</v>
      </c>
      <c r="B614" s="7">
        <v>15619857</v>
      </c>
      <c r="C614" s="6" t="s">
        <v>199</v>
      </c>
      <c r="D614" s="7">
        <v>605</v>
      </c>
      <c r="E614" s="6" t="s">
        <v>754</v>
      </c>
      <c r="F614" s="6" t="s">
        <v>16</v>
      </c>
      <c r="G614" s="7">
        <v>64</v>
      </c>
      <c r="H614" s="7">
        <v>2</v>
      </c>
      <c r="I614" s="8">
        <v>129555.7</v>
      </c>
      <c r="J614" s="7">
        <v>1</v>
      </c>
      <c r="K614" s="7">
        <v>1</v>
      </c>
      <c r="L614" s="7">
        <v>1</v>
      </c>
      <c r="M614" s="9">
        <v>13601.79</v>
      </c>
      <c r="N614" s="7">
        <v>0</v>
      </c>
    </row>
    <row r="615" spans="1:14" ht="16" x14ac:dyDescent="0.2">
      <c r="A615" s="6">
        <v>614</v>
      </c>
      <c r="B615" s="7">
        <v>15805062</v>
      </c>
      <c r="C615" s="6" t="s">
        <v>513</v>
      </c>
      <c r="D615" s="7">
        <v>667</v>
      </c>
      <c r="E615" s="6" t="s">
        <v>18</v>
      </c>
      <c r="F615" s="6" t="s">
        <v>756</v>
      </c>
      <c r="G615" s="7">
        <v>38</v>
      </c>
      <c r="H615" s="7">
        <v>1</v>
      </c>
      <c r="I615" s="8">
        <v>87202.38</v>
      </c>
      <c r="J615" s="7">
        <v>1</v>
      </c>
      <c r="K615" s="7">
        <v>1</v>
      </c>
      <c r="L615" s="7">
        <v>1</v>
      </c>
      <c r="M615" s="9">
        <v>77866.91</v>
      </c>
      <c r="N615" s="7">
        <v>0</v>
      </c>
    </row>
    <row r="616" spans="1:14" ht="16" x14ac:dyDescent="0.2">
      <c r="A616" s="6">
        <v>615</v>
      </c>
      <c r="B616" s="7">
        <v>15660271</v>
      </c>
      <c r="C616" s="6" t="s">
        <v>132</v>
      </c>
      <c r="D616" s="7">
        <v>688</v>
      </c>
      <c r="E616" s="6" t="s">
        <v>26</v>
      </c>
      <c r="F616" s="6" t="s">
        <v>23</v>
      </c>
      <c r="G616" s="7">
        <v>26</v>
      </c>
      <c r="H616" s="7">
        <v>8</v>
      </c>
      <c r="I616" s="8">
        <v>146133.39000000001</v>
      </c>
      <c r="J616" s="7">
        <v>1</v>
      </c>
      <c r="K616" s="7">
        <v>1</v>
      </c>
      <c r="L616" s="7">
        <v>1</v>
      </c>
      <c r="M616" s="9">
        <v>175296.76</v>
      </c>
      <c r="N616" s="7">
        <v>0</v>
      </c>
    </row>
    <row r="617" spans="1:14" ht="16" x14ac:dyDescent="0.2">
      <c r="A617" s="6">
        <v>616</v>
      </c>
      <c r="B617" s="7">
        <v>15745295</v>
      </c>
      <c r="C617" s="6" t="s">
        <v>514</v>
      </c>
      <c r="D617" s="7">
        <v>727</v>
      </c>
      <c r="E617" s="6" t="s">
        <v>18</v>
      </c>
      <c r="F617" s="6" t="s">
        <v>16</v>
      </c>
      <c r="G617" s="7">
        <v>31</v>
      </c>
      <c r="H617" s="7">
        <v>0</v>
      </c>
      <c r="I617" s="8">
        <v>0</v>
      </c>
      <c r="J617" s="7">
        <v>1</v>
      </c>
      <c r="K617" s="7">
        <v>1</v>
      </c>
      <c r="L617" s="7">
        <v>0</v>
      </c>
      <c r="M617" s="9">
        <v>121751.03999999999</v>
      </c>
      <c r="N617" s="7">
        <v>1</v>
      </c>
    </row>
    <row r="618" spans="1:14" ht="16" x14ac:dyDescent="0.2">
      <c r="A618" s="6">
        <v>617</v>
      </c>
      <c r="B618" s="7">
        <v>15719352</v>
      </c>
      <c r="C618" s="6" t="s">
        <v>279</v>
      </c>
      <c r="D618" s="7">
        <v>754</v>
      </c>
      <c r="E618" s="6" t="s">
        <v>18</v>
      </c>
      <c r="F618" s="6" t="s">
        <v>756</v>
      </c>
      <c r="G618" s="7">
        <v>39</v>
      </c>
      <c r="H618" s="7">
        <v>6</v>
      </c>
      <c r="I618" s="8">
        <v>170184.99</v>
      </c>
      <c r="J618" s="7">
        <v>2</v>
      </c>
      <c r="K618" s="7">
        <v>1</v>
      </c>
      <c r="L618" s="7">
        <v>0</v>
      </c>
      <c r="M618" s="9">
        <v>89593.26</v>
      </c>
      <c r="N618" s="7">
        <v>0</v>
      </c>
    </row>
    <row r="619" spans="1:14" ht="16" x14ac:dyDescent="0.2">
      <c r="A619" s="6">
        <v>618</v>
      </c>
      <c r="B619" s="7">
        <v>15766575</v>
      </c>
      <c r="C619" s="6" t="s">
        <v>515</v>
      </c>
      <c r="D619" s="7">
        <v>612</v>
      </c>
      <c r="E619" s="6" t="s">
        <v>26</v>
      </c>
      <c r="F619" s="6" t="s">
        <v>16</v>
      </c>
      <c r="G619" s="7">
        <v>62</v>
      </c>
      <c r="H619" s="7">
        <v>8</v>
      </c>
      <c r="I619" s="8">
        <v>140745.32999999999</v>
      </c>
      <c r="J619" s="7">
        <v>1</v>
      </c>
      <c r="K619" s="7">
        <v>1</v>
      </c>
      <c r="L619" s="7">
        <v>0</v>
      </c>
      <c r="M619" s="9">
        <v>193437.89</v>
      </c>
      <c r="N619" s="7">
        <v>1</v>
      </c>
    </row>
    <row r="620" spans="1:14" ht="16" x14ac:dyDescent="0.2">
      <c r="A620" s="6">
        <v>619</v>
      </c>
      <c r="B620" s="7">
        <v>15594594</v>
      </c>
      <c r="C620" s="6" t="s">
        <v>516</v>
      </c>
      <c r="D620" s="7">
        <v>546</v>
      </c>
      <c r="E620" s="6" t="s">
        <v>18</v>
      </c>
      <c r="F620" s="6" t="s">
        <v>756</v>
      </c>
      <c r="G620" s="7">
        <v>42</v>
      </c>
      <c r="H620" s="7">
        <v>7</v>
      </c>
      <c r="I620" s="8">
        <v>139070.51</v>
      </c>
      <c r="J620" s="7">
        <v>1</v>
      </c>
      <c r="K620" s="7">
        <v>1</v>
      </c>
      <c r="L620" s="7">
        <v>1</v>
      </c>
      <c r="M620" s="9">
        <v>86945</v>
      </c>
      <c r="N620" s="7">
        <v>0</v>
      </c>
    </row>
    <row r="621" spans="1:14" ht="16" x14ac:dyDescent="0.2">
      <c r="A621" s="6">
        <v>620</v>
      </c>
      <c r="B621" s="7">
        <v>15646161</v>
      </c>
      <c r="C621" s="6" t="s">
        <v>517</v>
      </c>
      <c r="D621" s="7">
        <v>673</v>
      </c>
      <c r="E621" s="6" t="s">
        <v>18</v>
      </c>
      <c r="F621" s="6" t="s">
        <v>16</v>
      </c>
      <c r="G621" s="7">
        <v>37</v>
      </c>
      <c r="H621" s="7">
        <v>8</v>
      </c>
      <c r="I621" s="8">
        <v>0</v>
      </c>
      <c r="J621" s="7">
        <v>2</v>
      </c>
      <c r="K621" s="7">
        <v>1</v>
      </c>
      <c r="L621" s="7">
        <v>1</v>
      </c>
      <c r="M621" s="9">
        <v>183318.79</v>
      </c>
      <c r="N621" s="7">
        <v>0</v>
      </c>
    </row>
    <row r="622" spans="1:14" ht="16" x14ac:dyDescent="0.2">
      <c r="A622" s="6">
        <v>621</v>
      </c>
      <c r="B622" s="7">
        <v>15682585</v>
      </c>
      <c r="C622" s="6" t="s">
        <v>518</v>
      </c>
      <c r="D622" s="7">
        <v>593</v>
      </c>
      <c r="E622" s="6" t="s">
        <v>754</v>
      </c>
      <c r="F622" s="6" t="s">
        <v>23</v>
      </c>
      <c r="G622" s="7">
        <v>35</v>
      </c>
      <c r="H622" s="7">
        <v>9</v>
      </c>
      <c r="I622" s="8">
        <v>114193.24</v>
      </c>
      <c r="J622" s="7">
        <v>1</v>
      </c>
      <c r="K622" s="7">
        <v>1</v>
      </c>
      <c r="L622" s="7">
        <v>0</v>
      </c>
      <c r="M622" s="9">
        <v>71154.100000000006</v>
      </c>
      <c r="N622" s="7">
        <v>0</v>
      </c>
    </row>
    <row r="623" spans="1:14" ht="16" x14ac:dyDescent="0.2">
      <c r="A623" s="6">
        <v>622</v>
      </c>
      <c r="B623" s="7">
        <v>15603134</v>
      </c>
      <c r="C623" s="6" t="s">
        <v>364</v>
      </c>
      <c r="D623" s="7">
        <v>656</v>
      </c>
      <c r="E623" s="6" t="s">
        <v>18</v>
      </c>
      <c r="F623" s="6" t="s">
        <v>16</v>
      </c>
      <c r="G623" s="7">
        <v>40</v>
      </c>
      <c r="H623" s="7">
        <v>10</v>
      </c>
      <c r="I623" s="8">
        <v>167878.5</v>
      </c>
      <c r="J623" s="7">
        <v>1</v>
      </c>
      <c r="K623" s="7">
        <v>0</v>
      </c>
      <c r="L623" s="7">
        <v>1</v>
      </c>
      <c r="M623" s="9">
        <v>151887.16</v>
      </c>
      <c r="N623" s="7">
        <v>0</v>
      </c>
    </row>
    <row r="624" spans="1:14" ht="16" x14ac:dyDescent="0.2">
      <c r="A624" s="6">
        <v>623</v>
      </c>
      <c r="B624" s="7">
        <v>15636444</v>
      </c>
      <c r="C624" s="6" t="s">
        <v>519</v>
      </c>
      <c r="D624" s="7">
        <v>535</v>
      </c>
      <c r="E624" s="6" t="s">
        <v>26</v>
      </c>
      <c r="F624" s="6" t="s">
        <v>16</v>
      </c>
      <c r="G624" s="7">
        <v>53</v>
      </c>
      <c r="H624" s="7">
        <v>5</v>
      </c>
      <c r="I624" s="8">
        <v>141616.54999999999</v>
      </c>
      <c r="J624" s="7">
        <v>2</v>
      </c>
      <c r="K624" s="7">
        <v>1</v>
      </c>
      <c r="L624" s="7">
        <v>1</v>
      </c>
      <c r="M624" s="9">
        <v>75888.649999999994</v>
      </c>
      <c r="N624" s="7">
        <v>0</v>
      </c>
    </row>
    <row r="625" spans="1:14" ht="16" x14ac:dyDescent="0.2">
      <c r="A625" s="6">
        <v>624</v>
      </c>
      <c r="B625" s="7">
        <v>15773456</v>
      </c>
      <c r="C625" s="6" t="s">
        <v>520</v>
      </c>
      <c r="D625" s="7">
        <v>678</v>
      </c>
      <c r="E625" s="6" t="s">
        <v>26</v>
      </c>
      <c r="F625" s="6" t="s">
        <v>23</v>
      </c>
      <c r="G625" s="7">
        <v>36</v>
      </c>
      <c r="H625" s="7">
        <v>3</v>
      </c>
      <c r="I625" s="8">
        <v>145747.67000000001</v>
      </c>
      <c r="J625" s="7">
        <v>2</v>
      </c>
      <c r="K625" s="7">
        <v>0</v>
      </c>
      <c r="L625" s="7">
        <v>1</v>
      </c>
      <c r="M625" s="9">
        <v>89566.74</v>
      </c>
      <c r="N625" s="7">
        <v>0</v>
      </c>
    </row>
    <row r="626" spans="1:14" ht="16" x14ac:dyDescent="0.2">
      <c r="A626" s="6">
        <v>625</v>
      </c>
      <c r="B626" s="7">
        <v>15745307</v>
      </c>
      <c r="C626" s="6" t="s">
        <v>262</v>
      </c>
      <c r="D626" s="7">
        <v>477</v>
      </c>
      <c r="E626" s="6" t="s">
        <v>18</v>
      </c>
      <c r="F626" s="6" t="s">
        <v>16</v>
      </c>
      <c r="G626" s="7">
        <v>2</v>
      </c>
      <c r="H626" s="7">
        <v>2</v>
      </c>
      <c r="I626" s="8">
        <v>129120.64</v>
      </c>
      <c r="J626" s="7">
        <v>1</v>
      </c>
      <c r="K626" s="7">
        <v>0</v>
      </c>
      <c r="L626" s="7">
        <v>1</v>
      </c>
      <c r="M626" s="9">
        <v>26475.79</v>
      </c>
      <c r="N626" s="7">
        <v>0</v>
      </c>
    </row>
    <row r="627" spans="1:14" ht="16" x14ac:dyDescent="0.2">
      <c r="A627" s="6">
        <v>626</v>
      </c>
      <c r="B627" s="7">
        <v>15604119</v>
      </c>
      <c r="C627" s="6" t="s">
        <v>521</v>
      </c>
      <c r="D627" s="7">
        <v>850</v>
      </c>
      <c r="E627" s="6" t="s">
        <v>18</v>
      </c>
      <c r="F627" s="6" t="s">
        <v>756</v>
      </c>
      <c r="G627" s="7">
        <v>35</v>
      </c>
      <c r="H627" s="7">
        <v>7</v>
      </c>
      <c r="I627" s="8">
        <v>110349.82</v>
      </c>
      <c r="J627" s="7">
        <v>1</v>
      </c>
      <c r="K627" s="7">
        <v>0</v>
      </c>
      <c r="L627" s="7">
        <v>0</v>
      </c>
      <c r="M627" s="9">
        <v>126355.8</v>
      </c>
      <c r="N627" s="7">
        <v>0</v>
      </c>
    </row>
    <row r="628" spans="1:14" ht="16" x14ac:dyDescent="0.2">
      <c r="A628" s="6">
        <v>627</v>
      </c>
      <c r="B628" s="7">
        <v>15626900</v>
      </c>
      <c r="C628" s="6" t="s">
        <v>455</v>
      </c>
      <c r="D628" s="7">
        <v>427</v>
      </c>
      <c r="E628" s="6" t="s">
        <v>754</v>
      </c>
      <c r="F628" s="6" t="s">
        <v>23</v>
      </c>
      <c r="G628" s="7">
        <v>29</v>
      </c>
      <c r="H628" s="7">
        <v>1</v>
      </c>
      <c r="I628" s="8">
        <v>141325.56</v>
      </c>
      <c r="J628" s="7">
        <v>1</v>
      </c>
      <c r="K628" s="7">
        <v>1</v>
      </c>
      <c r="L628" s="7">
        <v>1</v>
      </c>
      <c r="M628" s="9">
        <v>93839.3</v>
      </c>
      <c r="N628" s="7">
        <v>0</v>
      </c>
    </row>
    <row r="629" spans="1:14" ht="16" x14ac:dyDescent="0.2">
      <c r="A629" s="6">
        <v>628</v>
      </c>
      <c r="B629" s="7">
        <v>15605447</v>
      </c>
      <c r="C629" s="6" t="s">
        <v>91</v>
      </c>
      <c r="D629" s="7">
        <v>752</v>
      </c>
      <c r="E629" s="6" t="s">
        <v>754</v>
      </c>
      <c r="F629" s="6" t="s">
        <v>23</v>
      </c>
      <c r="G629" s="7">
        <v>49</v>
      </c>
      <c r="H629" s="7">
        <v>2</v>
      </c>
      <c r="I629" s="8">
        <v>78653.84</v>
      </c>
      <c r="J629" s="7">
        <v>1</v>
      </c>
      <c r="K629" s="7">
        <v>1</v>
      </c>
      <c r="L629" s="7">
        <v>0</v>
      </c>
      <c r="M629" s="9">
        <v>7698.6</v>
      </c>
      <c r="N629" s="7">
        <v>0</v>
      </c>
    </row>
    <row r="630" spans="1:14" ht="16" x14ac:dyDescent="0.2">
      <c r="A630" s="6">
        <v>629</v>
      </c>
      <c r="B630" s="7">
        <v>15589030</v>
      </c>
      <c r="C630" s="6" t="s">
        <v>305</v>
      </c>
      <c r="D630" s="7">
        <v>649</v>
      </c>
      <c r="E630" s="6" t="s">
        <v>754</v>
      </c>
      <c r="F630" s="6" t="s">
        <v>23</v>
      </c>
      <c r="G630" s="7">
        <v>47</v>
      </c>
      <c r="H630" s="7">
        <v>1</v>
      </c>
      <c r="I630" s="8">
        <v>0</v>
      </c>
      <c r="J630" s="7">
        <v>2</v>
      </c>
      <c r="K630" s="7">
        <v>1</v>
      </c>
      <c r="L630" s="7">
        <v>1</v>
      </c>
      <c r="M630" s="9">
        <v>145593.85</v>
      </c>
      <c r="N630" s="7">
        <v>0</v>
      </c>
    </row>
    <row r="631" spans="1:14" ht="16" x14ac:dyDescent="0.2">
      <c r="A631" s="6">
        <v>630</v>
      </c>
      <c r="B631" s="7">
        <v>15692463</v>
      </c>
      <c r="C631" s="6" t="s">
        <v>522</v>
      </c>
      <c r="D631" s="7">
        <v>799</v>
      </c>
      <c r="E631" s="6" t="s">
        <v>18</v>
      </c>
      <c r="F631" s="6" t="s">
        <v>16</v>
      </c>
      <c r="G631" s="7">
        <v>2</v>
      </c>
      <c r="H631" s="7">
        <v>3</v>
      </c>
      <c r="I631" s="8">
        <v>142253.65</v>
      </c>
      <c r="J631" s="7">
        <v>1</v>
      </c>
      <c r="K631" s="7">
        <v>1</v>
      </c>
      <c r="L631" s="7">
        <v>0</v>
      </c>
      <c r="M631" s="9">
        <v>45042.559999999998</v>
      </c>
      <c r="N631" s="7">
        <v>0</v>
      </c>
    </row>
    <row r="632" spans="1:14" ht="16" x14ac:dyDescent="0.2">
      <c r="A632" s="6">
        <v>631</v>
      </c>
      <c r="B632" s="7">
        <v>15712403</v>
      </c>
      <c r="C632" s="6" t="s">
        <v>523</v>
      </c>
      <c r="D632" s="7">
        <v>589</v>
      </c>
      <c r="E632" s="6" t="s">
        <v>754</v>
      </c>
      <c r="F632" s="6" t="s">
        <v>16</v>
      </c>
      <c r="G632" s="7">
        <v>61</v>
      </c>
      <c r="H632" s="7">
        <v>1</v>
      </c>
      <c r="I632" s="8">
        <v>0</v>
      </c>
      <c r="J632" s="7">
        <v>1</v>
      </c>
      <c r="K632" s="7">
        <v>1</v>
      </c>
      <c r="L632" s="7">
        <v>0</v>
      </c>
      <c r="M632" s="9">
        <v>61108.56</v>
      </c>
      <c r="N632" s="7">
        <v>1</v>
      </c>
    </row>
    <row r="633" spans="1:14" ht="16" x14ac:dyDescent="0.2">
      <c r="A633" s="6">
        <v>632</v>
      </c>
      <c r="B633" s="7">
        <v>15811762</v>
      </c>
      <c r="C633" s="6" t="s">
        <v>524</v>
      </c>
      <c r="D633" s="7">
        <v>583</v>
      </c>
      <c r="E633" s="6" t="s">
        <v>26</v>
      </c>
      <c r="F633" s="6" t="s">
        <v>16</v>
      </c>
      <c r="G633" s="7">
        <v>54</v>
      </c>
      <c r="H633" s="7">
        <v>6</v>
      </c>
      <c r="I633" s="8">
        <v>115988.86</v>
      </c>
      <c r="J633" s="7">
        <v>1</v>
      </c>
      <c r="K633" s="7">
        <v>1</v>
      </c>
      <c r="L633" s="7">
        <v>0</v>
      </c>
      <c r="M633" s="9">
        <v>57553.98</v>
      </c>
      <c r="N633" s="7">
        <v>1</v>
      </c>
    </row>
    <row r="634" spans="1:14" ht="16" x14ac:dyDescent="0.2">
      <c r="A634" s="6">
        <v>633</v>
      </c>
      <c r="B634" s="7">
        <v>15718673</v>
      </c>
      <c r="C634" s="6" t="s">
        <v>525</v>
      </c>
      <c r="D634" s="7">
        <v>839</v>
      </c>
      <c r="E634" s="6" t="s">
        <v>18</v>
      </c>
      <c r="F634" s="6" t="s">
        <v>16</v>
      </c>
      <c r="G634" s="7">
        <v>2</v>
      </c>
      <c r="H634" s="7">
        <v>10</v>
      </c>
      <c r="I634" s="8">
        <v>75592.429999999993</v>
      </c>
      <c r="J634" s="7">
        <v>1</v>
      </c>
      <c r="K634" s="7">
        <v>1</v>
      </c>
      <c r="L634" s="7">
        <v>0</v>
      </c>
      <c r="M634" s="9">
        <v>62674.42</v>
      </c>
      <c r="N634" s="7">
        <v>0</v>
      </c>
    </row>
    <row r="635" spans="1:14" ht="16" x14ac:dyDescent="0.2">
      <c r="A635" s="6">
        <v>634</v>
      </c>
      <c r="B635" s="7">
        <v>15724282</v>
      </c>
      <c r="C635" s="6" t="s">
        <v>75</v>
      </c>
      <c r="D635" s="7">
        <v>540</v>
      </c>
      <c r="E635" s="6" t="s">
        <v>26</v>
      </c>
      <c r="F635" s="6" t="s">
        <v>23</v>
      </c>
      <c r="G635" s="7">
        <v>44</v>
      </c>
      <c r="H635" s="7">
        <v>3</v>
      </c>
      <c r="I635" s="8">
        <v>164113.04</v>
      </c>
      <c r="J635" s="7">
        <v>2</v>
      </c>
      <c r="K635" s="7">
        <v>1</v>
      </c>
      <c r="L635" s="7">
        <v>1</v>
      </c>
      <c r="M635" s="9">
        <v>12120.79</v>
      </c>
      <c r="N635" s="7">
        <v>0</v>
      </c>
    </row>
    <row r="636" spans="1:14" ht="16" x14ac:dyDescent="0.2">
      <c r="A636" s="6">
        <v>635</v>
      </c>
      <c r="B636" s="7">
        <v>15738181</v>
      </c>
      <c r="C636" s="6" t="s">
        <v>526</v>
      </c>
      <c r="D636" s="7">
        <v>850</v>
      </c>
      <c r="E636" s="6" t="s">
        <v>754</v>
      </c>
      <c r="F636" s="6" t="s">
        <v>23</v>
      </c>
      <c r="G636" s="7">
        <v>31</v>
      </c>
      <c r="H636" s="7">
        <v>6</v>
      </c>
      <c r="I636" s="8">
        <v>67996.23</v>
      </c>
      <c r="J636" s="7">
        <v>2</v>
      </c>
      <c r="K636" s="7">
        <v>0</v>
      </c>
      <c r="L636" s="7">
        <v>0</v>
      </c>
      <c r="M636" s="9">
        <v>50129.87</v>
      </c>
      <c r="N636" s="7">
        <v>1</v>
      </c>
    </row>
    <row r="637" spans="1:14" ht="16" x14ac:dyDescent="0.2">
      <c r="A637" s="6">
        <v>636</v>
      </c>
      <c r="B637" s="7">
        <v>15633648</v>
      </c>
      <c r="C637" s="6" t="s">
        <v>527</v>
      </c>
      <c r="D637" s="7">
        <v>696</v>
      </c>
      <c r="E637" s="6" t="s">
        <v>18</v>
      </c>
      <c r="F637" s="6" t="s">
        <v>16</v>
      </c>
      <c r="G637" s="7">
        <v>2</v>
      </c>
      <c r="H637" s="7">
        <v>5</v>
      </c>
      <c r="I637" s="8">
        <v>0</v>
      </c>
      <c r="J637" s="7">
        <v>2</v>
      </c>
      <c r="K637" s="7">
        <v>1</v>
      </c>
      <c r="L637" s="7">
        <v>0</v>
      </c>
      <c r="M637" s="9">
        <v>55022.43</v>
      </c>
      <c r="N637" s="7">
        <v>0</v>
      </c>
    </row>
    <row r="638" spans="1:14" ht="16" x14ac:dyDescent="0.2">
      <c r="A638" s="6">
        <v>637</v>
      </c>
      <c r="B638" s="7">
        <v>15603323</v>
      </c>
      <c r="C638" s="6" t="s">
        <v>528</v>
      </c>
      <c r="D638" s="7">
        <v>660</v>
      </c>
      <c r="E638" s="6" t="s">
        <v>18</v>
      </c>
      <c r="F638" s="6" t="s">
        <v>16</v>
      </c>
      <c r="G638" s="7">
        <v>2</v>
      </c>
      <c r="H638" s="7">
        <v>1</v>
      </c>
      <c r="I638" s="8">
        <v>0</v>
      </c>
      <c r="J638" s="7">
        <v>2</v>
      </c>
      <c r="K638" s="7">
        <v>0</v>
      </c>
      <c r="L638" s="7">
        <v>0</v>
      </c>
      <c r="M638" s="9">
        <v>117834.91</v>
      </c>
      <c r="N638" s="7">
        <v>0</v>
      </c>
    </row>
    <row r="639" spans="1:14" ht="16" x14ac:dyDescent="0.2">
      <c r="A639" s="6">
        <v>638</v>
      </c>
      <c r="B639" s="7">
        <v>15583725</v>
      </c>
      <c r="C639" s="6" t="s">
        <v>529</v>
      </c>
      <c r="D639" s="7">
        <v>682</v>
      </c>
      <c r="E639" s="6" t="s">
        <v>754</v>
      </c>
      <c r="F639" s="6" t="s">
        <v>23</v>
      </c>
      <c r="G639" s="7">
        <v>48</v>
      </c>
      <c r="H639" s="7">
        <v>1</v>
      </c>
      <c r="I639" s="8">
        <v>138778.15</v>
      </c>
      <c r="J639" s="7">
        <v>1</v>
      </c>
      <c r="K639" s="7">
        <v>0</v>
      </c>
      <c r="L639" s="7">
        <v>1</v>
      </c>
      <c r="M639" s="9">
        <v>168840.23</v>
      </c>
      <c r="N639" s="7">
        <v>0</v>
      </c>
    </row>
    <row r="640" spans="1:14" ht="16" x14ac:dyDescent="0.2">
      <c r="A640" s="6">
        <v>639</v>
      </c>
      <c r="B640" s="7">
        <v>15588350</v>
      </c>
      <c r="C640" s="6" t="s">
        <v>222</v>
      </c>
      <c r="D640" s="7">
        <v>744</v>
      </c>
      <c r="E640" s="6" t="s">
        <v>754</v>
      </c>
      <c r="F640" s="6" t="s">
        <v>16</v>
      </c>
      <c r="G640" s="7">
        <v>43</v>
      </c>
      <c r="H640" s="7">
        <v>10</v>
      </c>
      <c r="I640" s="8">
        <v>147832.15</v>
      </c>
      <c r="J640" s="7">
        <v>1</v>
      </c>
      <c r="K640" s="7">
        <v>0</v>
      </c>
      <c r="L640" s="7">
        <v>1</v>
      </c>
      <c r="M640" s="9">
        <v>24234.11</v>
      </c>
      <c r="N640" s="7">
        <v>0</v>
      </c>
    </row>
    <row r="641" spans="1:14" ht="16" x14ac:dyDescent="0.2">
      <c r="A641" s="6">
        <v>640</v>
      </c>
      <c r="B641" s="7">
        <v>15798398</v>
      </c>
      <c r="C641" s="6" t="s">
        <v>530</v>
      </c>
      <c r="D641" s="7">
        <v>785</v>
      </c>
      <c r="E641" s="6" t="s">
        <v>754</v>
      </c>
      <c r="F641" s="6" t="s">
        <v>16</v>
      </c>
      <c r="G641" s="7">
        <v>36</v>
      </c>
      <c r="H641" s="7">
        <v>4</v>
      </c>
      <c r="I641" s="8">
        <v>135438.39999999999</v>
      </c>
      <c r="J641" s="7">
        <v>1</v>
      </c>
      <c r="K641" s="7">
        <v>0</v>
      </c>
      <c r="L641" s="7">
        <v>0</v>
      </c>
      <c r="M641" s="9">
        <v>190627.01</v>
      </c>
      <c r="N641" s="7">
        <v>0</v>
      </c>
    </row>
    <row r="642" spans="1:14" ht="16" x14ac:dyDescent="0.2">
      <c r="A642" s="6">
        <v>641</v>
      </c>
      <c r="B642" s="7">
        <v>15784844</v>
      </c>
      <c r="C642" s="6" t="s">
        <v>274</v>
      </c>
      <c r="D642" s="7">
        <v>752</v>
      </c>
      <c r="E642" s="6" t="s">
        <v>18</v>
      </c>
      <c r="F642" s="6" t="s">
        <v>756</v>
      </c>
      <c r="G642" s="7">
        <v>48</v>
      </c>
      <c r="H642" s="7">
        <v>5</v>
      </c>
      <c r="I642" s="8">
        <v>116060.08</v>
      </c>
      <c r="J642" s="7">
        <v>1</v>
      </c>
      <c r="K642" s="7">
        <v>1</v>
      </c>
      <c r="L642" s="7">
        <v>0</v>
      </c>
      <c r="M642" s="9">
        <v>156618.38</v>
      </c>
      <c r="N642" s="7">
        <v>1</v>
      </c>
    </row>
    <row r="643" spans="1:14" ht="16" x14ac:dyDescent="0.2">
      <c r="A643" s="6">
        <v>642</v>
      </c>
      <c r="B643" s="7">
        <v>15580684</v>
      </c>
      <c r="C643" s="6" t="s">
        <v>531</v>
      </c>
      <c r="D643" s="7">
        <v>706</v>
      </c>
      <c r="E643" s="6" t="s">
        <v>754</v>
      </c>
      <c r="F643" s="6" t="s">
        <v>16</v>
      </c>
      <c r="G643" s="7">
        <v>29</v>
      </c>
      <c r="H643" s="7">
        <v>5</v>
      </c>
      <c r="I643" s="8">
        <v>112564.62</v>
      </c>
      <c r="J643" s="7">
        <v>1</v>
      </c>
      <c r="K643" s="7">
        <v>1</v>
      </c>
      <c r="L643" s="7">
        <v>0</v>
      </c>
      <c r="M643" s="9">
        <v>42334.38</v>
      </c>
      <c r="N643" s="7">
        <v>0</v>
      </c>
    </row>
    <row r="644" spans="1:14" ht="16" x14ac:dyDescent="0.2">
      <c r="A644" s="6">
        <v>643</v>
      </c>
      <c r="B644" s="7">
        <v>15809663</v>
      </c>
      <c r="C644" s="6" t="s">
        <v>532</v>
      </c>
      <c r="D644" s="7">
        <v>583</v>
      </c>
      <c r="E644" s="6" t="s">
        <v>754</v>
      </c>
      <c r="F644" s="6" t="s">
        <v>16</v>
      </c>
      <c r="G644" s="7">
        <v>27</v>
      </c>
      <c r="H644" s="7">
        <v>1</v>
      </c>
      <c r="I644" s="8">
        <v>125406.58</v>
      </c>
      <c r="J644" s="7">
        <v>1</v>
      </c>
      <c r="K644" s="7">
        <v>1</v>
      </c>
      <c r="L644" s="7">
        <v>1</v>
      </c>
      <c r="M644" s="9">
        <v>110784.42</v>
      </c>
      <c r="N644" s="7">
        <v>0</v>
      </c>
    </row>
    <row r="645" spans="1:14" ht="16" x14ac:dyDescent="0.2">
      <c r="A645" s="6">
        <v>644</v>
      </c>
      <c r="B645" s="7">
        <v>15640078</v>
      </c>
      <c r="C645" s="6" t="s">
        <v>533</v>
      </c>
      <c r="D645" s="7">
        <v>660</v>
      </c>
      <c r="E645" s="6" t="s">
        <v>26</v>
      </c>
      <c r="F645" s="6" t="s">
        <v>16</v>
      </c>
      <c r="G645" s="7">
        <v>39</v>
      </c>
      <c r="H645" s="7">
        <v>5</v>
      </c>
      <c r="I645" s="8">
        <v>135134.99</v>
      </c>
      <c r="J645" s="7">
        <v>1</v>
      </c>
      <c r="K645" s="7">
        <v>1</v>
      </c>
      <c r="L645" s="7">
        <v>0</v>
      </c>
      <c r="M645" s="9">
        <v>173683</v>
      </c>
      <c r="N645" s="7">
        <v>1</v>
      </c>
    </row>
    <row r="646" spans="1:14" ht="16" x14ac:dyDescent="0.2">
      <c r="A646" s="6">
        <v>645</v>
      </c>
      <c r="B646" s="7">
        <v>15698786</v>
      </c>
      <c r="C646" s="6" t="s">
        <v>534</v>
      </c>
      <c r="D646" s="7">
        <v>819</v>
      </c>
      <c r="E646" s="6" t="s">
        <v>754</v>
      </c>
      <c r="F646" s="6" t="s">
        <v>16</v>
      </c>
      <c r="G646" s="7">
        <v>39</v>
      </c>
      <c r="H646" s="7">
        <v>9</v>
      </c>
      <c r="I646" s="8">
        <v>133102.92000000001</v>
      </c>
      <c r="J646" s="7">
        <v>1</v>
      </c>
      <c r="K646" s="7">
        <v>1</v>
      </c>
      <c r="L646" s="7">
        <v>0</v>
      </c>
      <c r="M646" s="9">
        <v>27046.46</v>
      </c>
      <c r="N646" s="7">
        <v>1</v>
      </c>
    </row>
    <row r="647" spans="1:14" ht="16" x14ac:dyDescent="0.2">
      <c r="A647" s="6">
        <v>646</v>
      </c>
      <c r="B647" s="7">
        <v>15569807</v>
      </c>
      <c r="C647" s="6" t="s">
        <v>535</v>
      </c>
      <c r="D647" s="7">
        <v>673</v>
      </c>
      <c r="E647" s="6" t="s">
        <v>754</v>
      </c>
      <c r="F647" s="6" t="s">
        <v>16</v>
      </c>
      <c r="G647" s="7">
        <v>34</v>
      </c>
      <c r="H647" s="7">
        <v>8</v>
      </c>
      <c r="I647" s="8">
        <v>42157.08</v>
      </c>
      <c r="J647" s="7">
        <v>1</v>
      </c>
      <c r="K647" s="7">
        <v>1</v>
      </c>
      <c r="L647" s="7">
        <v>0</v>
      </c>
      <c r="M647" s="9">
        <v>20598.59</v>
      </c>
      <c r="N647" s="7">
        <v>1</v>
      </c>
    </row>
    <row r="648" spans="1:14" ht="16" x14ac:dyDescent="0.2">
      <c r="A648" s="6">
        <v>647</v>
      </c>
      <c r="B648" s="7">
        <v>15730830</v>
      </c>
      <c r="C648" s="6" t="s">
        <v>536</v>
      </c>
      <c r="D648" s="7">
        <v>752</v>
      </c>
      <c r="E648" s="6" t="s">
        <v>754</v>
      </c>
      <c r="F648" s="6" t="s">
        <v>16</v>
      </c>
      <c r="G648" s="7">
        <v>30</v>
      </c>
      <c r="H648" s="7">
        <v>3</v>
      </c>
      <c r="I648" s="8">
        <v>0</v>
      </c>
      <c r="J648" s="7">
        <v>2</v>
      </c>
      <c r="K648" s="7">
        <v>1</v>
      </c>
      <c r="L648" s="7">
        <v>1</v>
      </c>
      <c r="M648" s="9">
        <v>104991.28</v>
      </c>
      <c r="N648" s="7">
        <v>0</v>
      </c>
    </row>
    <row r="649" spans="1:14" ht="16" x14ac:dyDescent="0.2">
      <c r="A649" s="6">
        <v>648</v>
      </c>
      <c r="B649" s="7">
        <v>15805112</v>
      </c>
      <c r="C649" s="6" t="s">
        <v>537</v>
      </c>
      <c r="D649" s="7">
        <v>578</v>
      </c>
      <c r="E649" s="6" t="s">
        <v>754</v>
      </c>
      <c r="F649" s="6" t="s">
        <v>23</v>
      </c>
      <c r="G649" s="7">
        <v>38</v>
      </c>
      <c r="H649" s="7">
        <v>7</v>
      </c>
      <c r="I649" s="8">
        <v>82259.289999999994</v>
      </c>
      <c r="J649" s="7">
        <v>1</v>
      </c>
      <c r="K649" s="7">
        <v>1</v>
      </c>
      <c r="L649" s="7">
        <v>0</v>
      </c>
      <c r="M649" s="9">
        <v>8996.9699999999993</v>
      </c>
      <c r="N649" s="7">
        <v>0</v>
      </c>
    </row>
    <row r="650" spans="1:14" ht="16" x14ac:dyDescent="0.2">
      <c r="A650" s="6">
        <v>649</v>
      </c>
      <c r="B650" s="7">
        <v>15633064</v>
      </c>
      <c r="C650" s="6" t="s">
        <v>538</v>
      </c>
      <c r="D650" s="7">
        <v>438</v>
      </c>
      <c r="E650" s="6" t="s">
        <v>754</v>
      </c>
      <c r="F650" s="6" t="s">
        <v>16</v>
      </c>
      <c r="G650" s="7">
        <v>36</v>
      </c>
      <c r="H650" s="7">
        <v>4</v>
      </c>
      <c r="I650" s="8">
        <v>0</v>
      </c>
      <c r="J650" s="7">
        <v>2</v>
      </c>
      <c r="K650" s="7">
        <v>1</v>
      </c>
      <c r="L650" s="7">
        <v>0</v>
      </c>
      <c r="M650" s="9">
        <v>64420.5</v>
      </c>
      <c r="N650" s="7">
        <v>0</v>
      </c>
    </row>
    <row r="651" spans="1:14" ht="16" x14ac:dyDescent="0.2">
      <c r="A651" s="6">
        <v>650</v>
      </c>
      <c r="B651" s="7">
        <v>15703119</v>
      </c>
      <c r="C651" s="6" t="s">
        <v>539</v>
      </c>
      <c r="D651" s="7">
        <v>652</v>
      </c>
      <c r="E651" s="6" t="s">
        <v>754</v>
      </c>
      <c r="F651" s="6" t="s">
        <v>23</v>
      </c>
      <c r="G651" s="7">
        <v>38</v>
      </c>
      <c r="H651" s="7">
        <v>6</v>
      </c>
      <c r="I651" s="8">
        <v>0</v>
      </c>
      <c r="J651" s="7">
        <v>2</v>
      </c>
      <c r="K651" s="7">
        <v>1</v>
      </c>
      <c r="L651" s="7">
        <v>1</v>
      </c>
      <c r="M651" s="9">
        <v>145700.22</v>
      </c>
      <c r="N651" s="7">
        <v>0</v>
      </c>
    </row>
    <row r="652" spans="1:14" ht="16" x14ac:dyDescent="0.2">
      <c r="A652" s="6">
        <v>651</v>
      </c>
      <c r="B652" s="7">
        <v>15730447</v>
      </c>
      <c r="C652" s="6" t="s">
        <v>540</v>
      </c>
      <c r="D652" s="7">
        <v>629</v>
      </c>
      <c r="E652" s="6" t="s">
        <v>754</v>
      </c>
      <c r="F652" s="6" t="s">
        <v>16</v>
      </c>
      <c r="G652" s="7">
        <v>49</v>
      </c>
      <c r="H652" s="7">
        <v>4</v>
      </c>
      <c r="I652" s="8">
        <v>0</v>
      </c>
      <c r="J652" s="7">
        <v>2</v>
      </c>
      <c r="K652" s="7">
        <v>1</v>
      </c>
      <c r="L652" s="7">
        <v>1</v>
      </c>
      <c r="M652" s="9">
        <v>196335.48</v>
      </c>
      <c r="N652" s="7">
        <v>0</v>
      </c>
    </row>
    <row r="653" spans="1:14" ht="16" x14ac:dyDescent="0.2">
      <c r="A653" s="6">
        <v>652</v>
      </c>
      <c r="B653" s="7">
        <v>15813850</v>
      </c>
      <c r="C653" s="6" t="s">
        <v>541</v>
      </c>
      <c r="D653" s="7">
        <v>720</v>
      </c>
      <c r="E653" s="6" t="s">
        <v>754</v>
      </c>
      <c r="F653" s="6" t="s">
        <v>23</v>
      </c>
      <c r="G653" s="7">
        <v>52</v>
      </c>
      <c r="H653" s="7">
        <v>7</v>
      </c>
      <c r="I653" s="8">
        <v>0</v>
      </c>
      <c r="J653" s="7">
        <v>1</v>
      </c>
      <c r="K653" s="7">
        <v>1</v>
      </c>
      <c r="L653" s="7">
        <v>1</v>
      </c>
      <c r="M653" s="9">
        <v>14781.12</v>
      </c>
      <c r="N653" s="7">
        <v>0</v>
      </c>
    </row>
    <row r="654" spans="1:14" ht="16" x14ac:dyDescent="0.2">
      <c r="A654" s="6">
        <v>653</v>
      </c>
      <c r="B654" s="7">
        <v>15711889</v>
      </c>
      <c r="C654" s="6" t="s">
        <v>542</v>
      </c>
      <c r="D654" s="7">
        <v>668</v>
      </c>
      <c r="E654" s="6" t="s">
        <v>754</v>
      </c>
      <c r="F654" s="6" t="s">
        <v>23</v>
      </c>
      <c r="G654" s="7">
        <v>42</v>
      </c>
      <c r="H654" s="7">
        <v>3</v>
      </c>
      <c r="I654" s="8">
        <v>150461.07</v>
      </c>
      <c r="J654" s="7">
        <v>1</v>
      </c>
      <c r="K654" s="7">
        <v>1</v>
      </c>
      <c r="L654" s="7">
        <v>0</v>
      </c>
      <c r="M654" s="9">
        <v>108139.23</v>
      </c>
      <c r="N654" s="7">
        <v>0</v>
      </c>
    </row>
    <row r="655" spans="1:14" ht="16" x14ac:dyDescent="0.2">
      <c r="A655" s="6">
        <v>654</v>
      </c>
      <c r="B655" s="7">
        <v>15664610</v>
      </c>
      <c r="C655" s="6" t="s">
        <v>186</v>
      </c>
      <c r="D655" s="7">
        <v>459</v>
      </c>
      <c r="E655" s="6" t="s">
        <v>26</v>
      </c>
      <c r="F655" s="6" t="s">
        <v>23</v>
      </c>
      <c r="G655" s="7">
        <v>48</v>
      </c>
      <c r="H655" s="7">
        <v>4</v>
      </c>
      <c r="I655" s="8">
        <v>133994.51999999999</v>
      </c>
      <c r="J655" s="7">
        <v>1</v>
      </c>
      <c r="K655" s="7">
        <v>1</v>
      </c>
      <c r="L655" s="7">
        <v>1</v>
      </c>
      <c r="M655" s="9">
        <v>19287.060000000001</v>
      </c>
      <c r="N655" s="7">
        <v>1</v>
      </c>
    </row>
    <row r="656" spans="1:14" ht="16" x14ac:dyDescent="0.2">
      <c r="A656" s="6">
        <v>655</v>
      </c>
      <c r="B656" s="7">
        <v>15751710</v>
      </c>
      <c r="C656" s="6" t="s">
        <v>208</v>
      </c>
      <c r="D656" s="7">
        <v>729</v>
      </c>
      <c r="E656" s="6" t="s">
        <v>18</v>
      </c>
      <c r="F656" s="6" t="s">
        <v>756</v>
      </c>
      <c r="G656" s="7">
        <v>31</v>
      </c>
      <c r="H656" s="7">
        <v>8</v>
      </c>
      <c r="I656" s="8">
        <v>164870.81</v>
      </c>
      <c r="J656" s="7">
        <v>2</v>
      </c>
      <c r="K656" s="7">
        <v>1</v>
      </c>
      <c r="L656" s="7">
        <v>1</v>
      </c>
      <c r="M656" s="9">
        <v>9567.39</v>
      </c>
      <c r="N656" s="7">
        <v>0</v>
      </c>
    </row>
    <row r="657" spans="1:14" ht="16" x14ac:dyDescent="0.2">
      <c r="A657" s="6">
        <v>656</v>
      </c>
      <c r="B657" s="7">
        <v>15692926</v>
      </c>
      <c r="C657" s="6" t="s">
        <v>271</v>
      </c>
      <c r="D657" s="7">
        <v>498</v>
      </c>
      <c r="E657" s="6" t="s">
        <v>26</v>
      </c>
      <c r="F657" s="6" t="s">
        <v>23</v>
      </c>
      <c r="G657" s="7">
        <v>25</v>
      </c>
      <c r="H657" s="7">
        <v>8</v>
      </c>
      <c r="I657" s="8">
        <v>121702.73</v>
      </c>
      <c r="J657" s="7">
        <v>1</v>
      </c>
      <c r="K657" s="7">
        <v>1</v>
      </c>
      <c r="L657" s="7">
        <v>1</v>
      </c>
      <c r="M657" s="9">
        <v>132210.49</v>
      </c>
      <c r="N657" s="7">
        <v>0</v>
      </c>
    </row>
    <row r="658" spans="1:14" ht="16" x14ac:dyDescent="0.2">
      <c r="A658" s="6">
        <v>657</v>
      </c>
      <c r="B658" s="7">
        <v>15813741</v>
      </c>
      <c r="C658" s="6" t="s">
        <v>281</v>
      </c>
      <c r="D658" s="7">
        <v>549</v>
      </c>
      <c r="E658" s="6" t="s">
        <v>18</v>
      </c>
      <c r="F658" s="6" t="s">
        <v>756</v>
      </c>
      <c r="G658" s="7">
        <v>25</v>
      </c>
      <c r="H658" s="7">
        <v>6</v>
      </c>
      <c r="I658" s="8">
        <v>193858.2</v>
      </c>
      <c r="J658" s="7">
        <v>1</v>
      </c>
      <c r="K658" s="7">
        <v>0</v>
      </c>
      <c r="L658" s="7">
        <v>1</v>
      </c>
      <c r="M658" s="9">
        <v>21600.11</v>
      </c>
      <c r="N658" s="7">
        <v>0</v>
      </c>
    </row>
    <row r="659" spans="1:14" ht="16" x14ac:dyDescent="0.2">
      <c r="A659" s="6">
        <v>658</v>
      </c>
      <c r="B659" s="7">
        <v>15698474</v>
      </c>
      <c r="C659" s="6" t="s">
        <v>543</v>
      </c>
      <c r="D659" s="7">
        <v>601</v>
      </c>
      <c r="E659" s="6" t="s">
        <v>26</v>
      </c>
      <c r="F659" s="6" t="s">
        <v>16</v>
      </c>
      <c r="G659" s="7">
        <v>54</v>
      </c>
      <c r="H659" s="7">
        <v>1</v>
      </c>
      <c r="I659" s="8">
        <v>131039.97</v>
      </c>
      <c r="J659" s="7">
        <v>2</v>
      </c>
      <c r="K659" s="7">
        <v>1</v>
      </c>
      <c r="L659" s="7">
        <v>1</v>
      </c>
      <c r="M659" s="9">
        <v>199661.5</v>
      </c>
      <c r="N659" s="7">
        <v>0</v>
      </c>
    </row>
    <row r="660" spans="1:14" ht="16" x14ac:dyDescent="0.2">
      <c r="A660" s="6">
        <v>659</v>
      </c>
      <c r="B660" s="7">
        <v>15568595</v>
      </c>
      <c r="C660" s="6" t="s">
        <v>544</v>
      </c>
      <c r="D660" s="7">
        <v>544</v>
      </c>
      <c r="E660" s="6" t="s">
        <v>754</v>
      </c>
      <c r="F660" s="6" t="s">
        <v>23</v>
      </c>
      <c r="G660" s="7">
        <v>64</v>
      </c>
      <c r="H660" s="7">
        <v>9</v>
      </c>
      <c r="I660" s="8">
        <v>113829.45</v>
      </c>
      <c r="J660" s="7">
        <v>1</v>
      </c>
      <c r="K660" s="7">
        <v>1</v>
      </c>
      <c r="L660" s="7">
        <v>1</v>
      </c>
      <c r="M660" s="9">
        <v>124341.49</v>
      </c>
      <c r="N660" s="7">
        <v>0</v>
      </c>
    </row>
    <row r="661" spans="1:14" ht="16" x14ac:dyDescent="0.2">
      <c r="A661" s="6">
        <v>660</v>
      </c>
      <c r="B661" s="7">
        <v>15603065</v>
      </c>
      <c r="C661" s="6" t="s">
        <v>545</v>
      </c>
      <c r="D661" s="7">
        <v>751</v>
      </c>
      <c r="E661" s="6" t="s">
        <v>754</v>
      </c>
      <c r="F661" s="6" t="s">
        <v>16</v>
      </c>
      <c r="G661" s="7">
        <v>30</v>
      </c>
      <c r="H661" s="7">
        <v>6</v>
      </c>
      <c r="I661" s="8">
        <v>0</v>
      </c>
      <c r="J661" s="7">
        <v>2</v>
      </c>
      <c r="K661" s="7">
        <v>1</v>
      </c>
      <c r="L661" s="7">
        <v>0</v>
      </c>
      <c r="M661" s="9">
        <v>15766.1</v>
      </c>
      <c r="N661" s="7">
        <v>0</v>
      </c>
    </row>
    <row r="662" spans="1:14" ht="16" x14ac:dyDescent="0.2">
      <c r="A662" s="6">
        <v>661</v>
      </c>
      <c r="B662" s="7">
        <v>15592937</v>
      </c>
      <c r="C662" s="6" t="s">
        <v>546</v>
      </c>
      <c r="D662" s="7">
        <v>632</v>
      </c>
      <c r="E662" s="6" t="s">
        <v>26</v>
      </c>
      <c r="F662" s="6" t="s">
        <v>16</v>
      </c>
      <c r="G662" s="7">
        <v>41</v>
      </c>
      <c r="H662" s="7">
        <v>3</v>
      </c>
      <c r="I662" s="8">
        <v>81877.38</v>
      </c>
      <c r="J662" s="7">
        <v>1</v>
      </c>
      <c r="K662" s="7">
        <v>1</v>
      </c>
      <c r="L662" s="7">
        <v>1</v>
      </c>
      <c r="M662" s="9">
        <v>33642.21</v>
      </c>
      <c r="N662" s="7">
        <v>0</v>
      </c>
    </row>
    <row r="663" spans="1:14" ht="16" x14ac:dyDescent="0.2">
      <c r="A663" s="6">
        <v>662</v>
      </c>
      <c r="B663" s="7">
        <v>15699637</v>
      </c>
      <c r="C663" s="6" t="s">
        <v>547</v>
      </c>
      <c r="D663" s="7">
        <v>694</v>
      </c>
      <c r="E663" s="6" t="s">
        <v>18</v>
      </c>
      <c r="F663" s="6" t="s">
        <v>756</v>
      </c>
      <c r="G663" s="7">
        <v>57</v>
      </c>
      <c r="H663" s="7">
        <v>8</v>
      </c>
      <c r="I663" s="8">
        <v>116326.07</v>
      </c>
      <c r="J663" s="7">
        <v>1</v>
      </c>
      <c r="K663" s="7">
        <v>1</v>
      </c>
      <c r="L663" s="7">
        <v>1</v>
      </c>
      <c r="M663" s="9">
        <v>117704.65</v>
      </c>
      <c r="N663" s="7">
        <v>0</v>
      </c>
    </row>
    <row r="664" spans="1:14" ht="16" x14ac:dyDescent="0.2">
      <c r="A664" s="6">
        <v>663</v>
      </c>
      <c r="B664" s="7">
        <v>15667215</v>
      </c>
      <c r="C664" s="6" t="s">
        <v>548</v>
      </c>
      <c r="D664" s="7">
        <v>678</v>
      </c>
      <c r="E664" s="6" t="s">
        <v>754</v>
      </c>
      <c r="F664" s="6" t="s">
        <v>23</v>
      </c>
      <c r="G664" s="7">
        <v>31</v>
      </c>
      <c r="H664" s="7">
        <v>2</v>
      </c>
      <c r="I664" s="8">
        <v>0</v>
      </c>
      <c r="J664" s="7">
        <v>2</v>
      </c>
      <c r="K664" s="7">
        <v>1</v>
      </c>
      <c r="L664" s="7">
        <v>1</v>
      </c>
      <c r="M664" s="9">
        <v>58803.28</v>
      </c>
      <c r="N664" s="7">
        <v>0</v>
      </c>
    </row>
    <row r="665" spans="1:14" ht="16" x14ac:dyDescent="0.2">
      <c r="A665" s="6">
        <v>664</v>
      </c>
      <c r="B665" s="7">
        <v>15788659</v>
      </c>
      <c r="C665" s="6" t="s">
        <v>549</v>
      </c>
      <c r="D665" s="7">
        <v>695</v>
      </c>
      <c r="E665" s="6" t="s">
        <v>754</v>
      </c>
      <c r="F665" s="6" t="s">
        <v>23</v>
      </c>
      <c r="G665" s="7">
        <v>46</v>
      </c>
      <c r="H665" s="7">
        <v>4</v>
      </c>
      <c r="I665" s="8">
        <v>0</v>
      </c>
      <c r="J665" s="7">
        <v>2</v>
      </c>
      <c r="K665" s="7">
        <v>1</v>
      </c>
      <c r="L665" s="7">
        <v>1</v>
      </c>
      <c r="M665" s="9">
        <v>137537.22</v>
      </c>
      <c r="N665" s="7">
        <v>0</v>
      </c>
    </row>
    <row r="666" spans="1:14" ht="16" x14ac:dyDescent="0.2">
      <c r="A666" s="6">
        <v>665</v>
      </c>
      <c r="B666" s="7">
        <v>15763218</v>
      </c>
      <c r="C666" s="6" t="s">
        <v>550</v>
      </c>
      <c r="D666" s="7">
        <v>661</v>
      </c>
      <c r="E666" s="6" t="s">
        <v>754</v>
      </c>
      <c r="F666" s="6" t="s">
        <v>16</v>
      </c>
      <c r="G666" s="7">
        <v>41</v>
      </c>
      <c r="H666" s="7">
        <v>1</v>
      </c>
      <c r="I666" s="8">
        <v>0</v>
      </c>
      <c r="J666" s="7">
        <v>2</v>
      </c>
      <c r="K666" s="7">
        <v>0</v>
      </c>
      <c r="L666" s="7">
        <v>1</v>
      </c>
      <c r="M666" s="9">
        <v>131300.68</v>
      </c>
      <c r="N666" s="7">
        <v>0</v>
      </c>
    </row>
    <row r="667" spans="1:14" ht="16" x14ac:dyDescent="0.2">
      <c r="A667" s="6">
        <v>666</v>
      </c>
      <c r="B667" s="7">
        <v>15645772</v>
      </c>
      <c r="C667" s="6" t="s">
        <v>196</v>
      </c>
      <c r="D667" s="7">
        <v>661</v>
      </c>
      <c r="E667" s="6" t="s">
        <v>754</v>
      </c>
      <c r="F667" s="6" t="s">
        <v>23</v>
      </c>
      <c r="G667" s="7">
        <v>33</v>
      </c>
      <c r="H667" s="7">
        <v>9</v>
      </c>
      <c r="I667" s="8">
        <v>0</v>
      </c>
      <c r="J667" s="7">
        <v>2</v>
      </c>
      <c r="K667" s="7">
        <v>1</v>
      </c>
      <c r="L667" s="7">
        <v>1</v>
      </c>
      <c r="M667" s="9">
        <v>84174.81</v>
      </c>
      <c r="N667" s="7">
        <v>0</v>
      </c>
    </row>
    <row r="668" spans="1:14" ht="16" x14ac:dyDescent="0.2">
      <c r="A668" s="6">
        <v>667</v>
      </c>
      <c r="B668" s="7">
        <v>15725511</v>
      </c>
      <c r="C668" s="6" t="s">
        <v>93</v>
      </c>
      <c r="D668" s="7">
        <v>559</v>
      </c>
      <c r="E668" s="6" t="s">
        <v>754</v>
      </c>
      <c r="F668" s="6" t="s">
        <v>16</v>
      </c>
      <c r="G668" s="7">
        <v>31</v>
      </c>
      <c r="H668" s="7">
        <v>3</v>
      </c>
      <c r="I668" s="8">
        <v>127070.73</v>
      </c>
      <c r="J668" s="7">
        <v>1</v>
      </c>
      <c r="K668" s="7">
        <v>0</v>
      </c>
      <c r="L668" s="7">
        <v>1</v>
      </c>
      <c r="M668" s="9">
        <v>160941.78</v>
      </c>
      <c r="N668" s="7">
        <v>0</v>
      </c>
    </row>
    <row r="669" spans="1:14" ht="16" x14ac:dyDescent="0.2">
      <c r="A669" s="6">
        <v>668</v>
      </c>
      <c r="B669" s="7">
        <v>15575024</v>
      </c>
      <c r="C669" s="6" t="s">
        <v>551</v>
      </c>
      <c r="D669" s="7">
        <v>503</v>
      </c>
      <c r="E669" s="6" t="s">
        <v>754</v>
      </c>
      <c r="F669" s="6" t="s">
        <v>23</v>
      </c>
      <c r="G669" s="7">
        <v>29</v>
      </c>
      <c r="H669" s="7">
        <v>3</v>
      </c>
      <c r="I669" s="8">
        <v>0</v>
      </c>
      <c r="J669" s="7">
        <v>2</v>
      </c>
      <c r="K669" s="7">
        <v>1</v>
      </c>
      <c r="L669" s="7">
        <v>1</v>
      </c>
      <c r="M669" s="9">
        <v>143954.99</v>
      </c>
      <c r="N669" s="7">
        <v>0</v>
      </c>
    </row>
    <row r="670" spans="1:14" ht="16" x14ac:dyDescent="0.2">
      <c r="A670" s="6">
        <v>669</v>
      </c>
      <c r="B670" s="7">
        <v>15640825</v>
      </c>
      <c r="C670" s="6" t="s">
        <v>552</v>
      </c>
      <c r="D670" s="7">
        <v>695</v>
      </c>
      <c r="E670" s="6" t="s">
        <v>18</v>
      </c>
      <c r="F670" s="6" t="s">
        <v>756</v>
      </c>
      <c r="G670" s="7">
        <v>46</v>
      </c>
      <c r="H670" s="7">
        <v>3</v>
      </c>
      <c r="I670" s="8">
        <v>122549.64</v>
      </c>
      <c r="J670" s="7">
        <v>1</v>
      </c>
      <c r="K670" s="7">
        <v>1</v>
      </c>
      <c r="L670" s="7">
        <v>1</v>
      </c>
      <c r="M670" s="9">
        <v>56297.85</v>
      </c>
      <c r="N670" s="7">
        <v>0</v>
      </c>
    </row>
    <row r="671" spans="1:14" ht="16" x14ac:dyDescent="0.2">
      <c r="A671" s="6">
        <v>670</v>
      </c>
      <c r="B671" s="7">
        <v>15662397</v>
      </c>
      <c r="C671" s="6" t="s">
        <v>553</v>
      </c>
      <c r="D671" s="7">
        <v>640</v>
      </c>
      <c r="E671" s="6" t="s">
        <v>754</v>
      </c>
      <c r="F671" s="6" t="s">
        <v>16</v>
      </c>
      <c r="G671" s="7">
        <v>42</v>
      </c>
      <c r="H671" s="7">
        <v>5</v>
      </c>
      <c r="I671" s="8">
        <v>176099.13</v>
      </c>
      <c r="J671" s="7">
        <v>1</v>
      </c>
      <c r="K671" s="7">
        <v>1</v>
      </c>
      <c r="L671" s="7">
        <v>1</v>
      </c>
      <c r="M671" s="9">
        <v>8404.73</v>
      </c>
      <c r="N671" s="7">
        <v>0</v>
      </c>
    </row>
    <row r="672" spans="1:14" ht="16" x14ac:dyDescent="0.2">
      <c r="A672" s="6">
        <v>671</v>
      </c>
      <c r="B672" s="7">
        <v>15576368</v>
      </c>
      <c r="C672" s="6" t="s">
        <v>554</v>
      </c>
      <c r="D672" s="7">
        <v>624</v>
      </c>
      <c r="E672" s="6" t="s">
        <v>26</v>
      </c>
      <c r="F672" s="6" t="s">
        <v>16</v>
      </c>
      <c r="G672" s="7">
        <v>48</v>
      </c>
      <c r="H672" s="7">
        <v>3</v>
      </c>
      <c r="I672" s="8">
        <v>122388.38</v>
      </c>
      <c r="J672" s="7">
        <v>2</v>
      </c>
      <c r="K672" s="7">
        <v>0</v>
      </c>
      <c r="L672" s="7">
        <v>0</v>
      </c>
      <c r="M672" s="9">
        <v>30020.09</v>
      </c>
      <c r="N672" s="7">
        <v>0</v>
      </c>
    </row>
    <row r="673" spans="1:14" ht="16" x14ac:dyDescent="0.2">
      <c r="A673" s="6">
        <v>672</v>
      </c>
      <c r="B673" s="7">
        <v>15674991</v>
      </c>
      <c r="C673" s="6" t="s">
        <v>555</v>
      </c>
      <c r="D673" s="7">
        <v>667</v>
      </c>
      <c r="E673" s="6" t="s">
        <v>754</v>
      </c>
      <c r="F673" s="6" t="s">
        <v>23</v>
      </c>
      <c r="G673" s="7">
        <v>42</v>
      </c>
      <c r="H673" s="7">
        <v>9</v>
      </c>
      <c r="I673" s="8">
        <v>0</v>
      </c>
      <c r="J673" s="7">
        <v>2</v>
      </c>
      <c r="K673" s="7">
        <v>0</v>
      </c>
      <c r="L673" s="7">
        <v>1</v>
      </c>
      <c r="M673" s="9">
        <v>58137.42</v>
      </c>
      <c r="N673" s="7">
        <v>0</v>
      </c>
    </row>
    <row r="674" spans="1:14" ht="16" x14ac:dyDescent="0.2">
      <c r="A674" s="6">
        <v>673</v>
      </c>
      <c r="B674" s="7">
        <v>15721024</v>
      </c>
      <c r="C674" s="6" t="s">
        <v>556</v>
      </c>
      <c r="D674" s="7">
        <v>642</v>
      </c>
      <c r="E674" s="6" t="s">
        <v>754</v>
      </c>
      <c r="F674" s="6" t="s">
        <v>23</v>
      </c>
      <c r="G674" s="7">
        <v>26</v>
      </c>
      <c r="H674" s="7">
        <v>0</v>
      </c>
      <c r="I674" s="8">
        <v>0</v>
      </c>
      <c r="J674" s="7">
        <v>1</v>
      </c>
      <c r="K674" s="7">
        <v>0</v>
      </c>
      <c r="L674" s="7">
        <v>0</v>
      </c>
      <c r="M674" s="9">
        <v>47472.68</v>
      </c>
      <c r="N674" s="7">
        <v>0</v>
      </c>
    </row>
    <row r="675" spans="1:14" ht="16" x14ac:dyDescent="0.2">
      <c r="A675" s="6">
        <v>674</v>
      </c>
      <c r="B675" s="7">
        <v>15745621</v>
      </c>
      <c r="C675" s="6" t="s">
        <v>557</v>
      </c>
      <c r="D675" s="7">
        <v>640</v>
      </c>
      <c r="E675" s="6" t="s">
        <v>18</v>
      </c>
      <c r="F675" s="6" t="s">
        <v>16</v>
      </c>
      <c r="G675" s="7">
        <v>2</v>
      </c>
      <c r="H675" s="7">
        <v>6</v>
      </c>
      <c r="I675" s="8">
        <v>118879.35</v>
      </c>
      <c r="J675" s="7">
        <v>2</v>
      </c>
      <c r="K675" s="7">
        <v>1</v>
      </c>
      <c r="L675" s="7">
        <v>1</v>
      </c>
      <c r="M675" s="9">
        <v>19131.71</v>
      </c>
      <c r="N675" s="7">
        <v>0</v>
      </c>
    </row>
    <row r="676" spans="1:14" ht="16" x14ac:dyDescent="0.2">
      <c r="A676" s="6">
        <v>675</v>
      </c>
      <c r="B676" s="7">
        <v>15642394</v>
      </c>
      <c r="C676" s="6" t="s">
        <v>27</v>
      </c>
      <c r="D676" s="7">
        <v>529</v>
      </c>
      <c r="E676" s="6" t="s">
        <v>18</v>
      </c>
      <c r="F676" s="6" t="s">
        <v>756</v>
      </c>
      <c r="G676" s="7">
        <v>35</v>
      </c>
      <c r="H676" s="7">
        <v>5</v>
      </c>
      <c r="I676" s="8">
        <v>0</v>
      </c>
      <c r="J676" s="7">
        <v>2</v>
      </c>
      <c r="K676" s="7">
        <v>1</v>
      </c>
      <c r="L676" s="7">
        <v>1</v>
      </c>
      <c r="M676" s="9">
        <v>187288.5</v>
      </c>
      <c r="N676" s="7">
        <v>0</v>
      </c>
    </row>
    <row r="677" spans="1:14" ht="16" x14ac:dyDescent="0.2">
      <c r="A677" s="6">
        <v>676</v>
      </c>
      <c r="B677" s="7">
        <v>15754605</v>
      </c>
      <c r="C677" s="6" t="s">
        <v>558</v>
      </c>
      <c r="D677" s="7">
        <v>563</v>
      </c>
      <c r="E677" s="6" t="s">
        <v>754</v>
      </c>
      <c r="F677" s="6" t="s">
        <v>16</v>
      </c>
      <c r="G677" s="7">
        <v>39</v>
      </c>
      <c r="H677" s="7">
        <v>5</v>
      </c>
      <c r="I677" s="8">
        <v>0</v>
      </c>
      <c r="J677" s="7">
        <v>2</v>
      </c>
      <c r="K677" s="7">
        <v>1</v>
      </c>
      <c r="L677" s="7">
        <v>1</v>
      </c>
      <c r="M677" s="9">
        <v>17603.810000000001</v>
      </c>
      <c r="N677" s="7">
        <v>0</v>
      </c>
    </row>
    <row r="678" spans="1:14" ht="16" x14ac:dyDescent="0.2">
      <c r="A678" s="6">
        <v>677</v>
      </c>
      <c r="B678" s="7">
        <v>15607040</v>
      </c>
      <c r="C678" s="6" t="s">
        <v>559</v>
      </c>
      <c r="D678" s="7">
        <v>593</v>
      </c>
      <c r="E678" s="6" t="s">
        <v>18</v>
      </c>
      <c r="F678" s="6" t="s">
        <v>16</v>
      </c>
      <c r="G678" s="7">
        <v>2</v>
      </c>
      <c r="H678" s="7">
        <v>4</v>
      </c>
      <c r="I678" s="8">
        <v>88736.44</v>
      </c>
      <c r="J678" s="7">
        <v>2</v>
      </c>
      <c r="K678" s="7">
        <v>1</v>
      </c>
      <c r="L678" s="7">
        <v>0</v>
      </c>
      <c r="M678" s="9">
        <v>67020.03</v>
      </c>
      <c r="N678" s="7">
        <v>0</v>
      </c>
    </row>
    <row r="679" spans="1:14" ht="16" x14ac:dyDescent="0.2">
      <c r="A679" s="6">
        <v>678</v>
      </c>
      <c r="B679" s="7">
        <v>15715142</v>
      </c>
      <c r="C679" s="6" t="s">
        <v>560</v>
      </c>
      <c r="D679" s="7">
        <v>739</v>
      </c>
      <c r="E679" s="6" t="s">
        <v>26</v>
      </c>
      <c r="F679" s="6" t="s">
        <v>23</v>
      </c>
      <c r="G679" s="7">
        <v>45</v>
      </c>
      <c r="H679" s="7">
        <v>7</v>
      </c>
      <c r="I679" s="8">
        <v>102703.62</v>
      </c>
      <c r="J679" s="7">
        <v>1</v>
      </c>
      <c r="K679" s="7">
        <v>0</v>
      </c>
      <c r="L679" s="7">
        <v>1</v>
      </c>
      <c r="M679" s="9">
        <v>147802.94</v>
      </c>
      <c r="N679" s="7">
        <v>1</v>
      </c>
    </row>
    <row r="680" spans="1:14" ht="16" x14ac:dyDescent="0.2">
      <c r="A680" s="6">
        <v>679</v>
      </c>
      <c r="B680" s="7">
        <v>15810978</v>
      </c>
      <c r="C680" s="6" t="s">
        <v>561</v>
      </c>
      <c r="D680" s="7">
        <v>788</v>
      </c>
      <c r="E680" s="6" t="s">
        <v>18</v>
      </c>
      <c r="F680" s="6" t="s">
        <v>16</v>
      </c>
      <c r="G680" s="7">
        <v>2</v>
      </c>
      <c r="H680" s="7">
        <v>1</v>
      </c>
      <c r="I680" s="8">
        <v>0</v>
      </c>
      <c r="J680" s="7">
        <v>2</v>
      </c>
      <c r="K680" s="7">
        <v>1</v>
      </c>
      <c r="L680" s="7">
        <v>1</v>
      </c>
      <c r="M680" s="9">
        <v>41610.620000000003</v>
      </c>
      <c r="N680" s="7">
        <v>0</v>
      </c>
    </row>
    <row r="681" spans="1:14" ht="16" x14ac:dyDescent="0.2">
      <c r="A681" s="6">
        <v>680</v>
      </c>
      <c r="B681" s="7">
        <v>15668886</v>
      </c>
      <c r="C681" s="6" t="s">
        <v>562</v>
      </c>
      <c r="D681" s="7">
        <v>684</v>
      </c>
      <c r="E681" s="6" t="s">
        <v>18</v>
      </c>
      <c r="F681" s="6" t="s">
        <v>16</v>
      </c>
      <c r="G681" s="7">
        <v>2</v>
      </c>
      <c r="H681" s="7">
        <v>3</v>
      </c>
      <c r="I681" s="8">
        <v>0</v>
      </c>
      <c r="J681" s="7">
        <v>2</v>
      </c>
      <c r="K681" s="7">
        <v>1</v>
      </c>
      <c r="L681" s="7">
        <v>0</v>
      </c>
      <c r="M681" s="9">
        <v>44255.65</v>
      </c>
      <c r="N681" s="7">
        <v>0</v>
      </c>
    </row>
    <row r="682" spans="1:14" ht="16" x14ac:dyDescent="0.2">
      <c r="A682" s="6">
        <v>681</v>
      </c>
      <c r="B682" s="7">
        <v>15780804</v>
      </c>
      <c r="C682" s="6" t="s">
        <v>563</v>
      </c>
      <c r="D682" s="7">
        <v>482</v>
      </c>
      <c r="E682" s="6" t="s">
        <v>754</v>
      </c>
      <c r="F682" s="6" t="s">
        <v>23</v>
      </c>
      <c r="G682" s="7">
        <v>55</v>
      </c>
      <c r="H682" s="7">
        <v>5</v>
      </c>
      <c r="I682" s="8">
        <v>97318.25</v>
      </c>
      <c r="J682" s="7">
        <v>1</v>
      </c>
      <c r="K682" s="7">
        <v>0</v>
      </c>
      <c r="L682" s="7">
        <v>1</v>
      </c>
      <c r="M682" s="9">
        <v>78416.14</v>
      </c>
      <c r="N682" s="7">
        <v>0</v>
      </c>
    </row>
    <row r="683" spans="1:14" ht="16" x14ac:dyDescent="0.2">
      <c r="A683" s="6">
        <v>682</v>
      </c>
      <c r="B683" s="7">
        <v>15613880</v>
      </c>
      <c r="C683" s="6" t="s">
        <v>564</v>
      </c>
      <c r="D683" s="7">
        <v>591</v>
      </c>
      <c r="E683" s="6" t="s">
        <v>18</v>
      </c>
      <c r="F683" s="6" t="s">
        <v>756</v>
      </c>
      <c r="G683" s="7">
        <v>58</v>
      </c>
      <c r="H683" s="7">
        <v>5</v>
      </c>
      <c r="I683" s="8">
        <v>128468.69</v>
      </c>
      <c r="J683" s="7">
        <v>1</v>
      </c>
      <c r="K683" s="7">
        <v>0</v>
      </c>
      <c r="L683" s="7">
        <v>1</v>
      </c>
      <c r="M683" s="9">
        <v>137254.54999999999</v>
      </c>
      <c r="N683" s="7">
        <v>0</v>
      </c>
    </row>
    <row r="684" spans="1:14" ht="16" x14ac:dyDescent="0.2">
      <c r="A684" s="6">
        <v>683</v>
      </c>
      <c r="B684" s="7">
        <v>15775238</v>
      </c>
      <c r="C684" s="6" t="s">
        <v>565</v>
      </c>
      <c r="D684" s="7">
        <v>651</v>
      </c>
      <c r="E684" s="6" t="s">
        <v>26</v>
      </c>
      <c r="F684" s="6" t="s">
        <v>16</v>
      </c>
      <c r="G684" s="7">
        <v>41</v>
      </c>
      <c r="H684" s="7">
        <v>4</v>
      </c>
      <c r="I684" s="8">
        <v>133432.59</v>
      </c>
      <c r="J684" s="7">
        <v>1</v>
      </c>
      <c r="K684" s="7">
        <v>0</v>
      </c>
      <c r="L684" s="7">
        <v>1</v>
      </c>
      <c r="M684" s="9">
        <v>151303.48000000001</v>
      </c>
      <c r="N684" s="7">
        <v>0</v>
      </c>
    </row>
    <row r="685" spans="1:14" ht="16" x14ac:dyDescent="0.2">
      <c r="A685" s="6">
        <v>684</v>
      </c>
      <c r="B685" s="7">
        <v>15786905</v>
      </c>
      <c r="C685" s="6" t="s">
        <v>298</v>
      </c>
      <c r="D685" s="7">
        <v>749</v>
      </c>
      <c r="E685" s="6" t="s">
        <v>26</v>
      </c>
      <c r="F685" s="6" t="s">
        <v>16</v>
      </c>
      <c r="G685" s="7">
        <v>40</v>
      </c>
      <c r="H685" s="7">
        <v>8</v>
      </c>
      <c r="I685" s="8">
        <v>141782.57</v>
      </c>
      <c r="J685" s="7">
        <v>2</v>
      </c>
      <c r="K685" s="7">
        <v>0</v>
      </c>
      <c r="L685" s="7">
        <v>0</v>
      </c>
      <c r="M685" s="9">
        <v>86333.63</v>
      </c>
      <c r="N685" s="7">
        <v>0</v>
      </c>
    </row>
    <row r="686" spans="1:14" ht="16" x14ac:dyDescent="0.2">
      <c r="A686" s="6">
        <v>685</v>
      </c>
      <c r="B686" s="7">
        <v>15747867</v>
      </c>
      <c r="C686" s="6" t="s">
        <v>70</v>
      </c>
      <c r="D686" s="7">
        <v>583</v>
      </c>
      <c r="E686" s="6" t="s">
        <v>754</v>
      </c>
      <c r="F686" s="6" t="s">
        <v>23</v>
      </c>
      <c r="G686" s="7">
        <v>24</v>
      </c>
      <c r="H686" s="7">
        <v>9</v>
      </c>
      <c r="I686" s="8">
        <v>135125.28</v>
      </c>
      <c r="J686" s="7">
        <v>1</v>
      </c>
      <c r="K686" s="7">
        <v>0</v>
      </c>
      <c r="L686" s="7">
        <v>0</v>
      </c>
      <c r="M686" s="9">
        <v>89801.9</v>
      </c>
      <c r="N686" s="7">
        <v>0</v>
      </c>
    </row>
    <row r="687" spans="1:14" ht="16" x14ac:dyDescent="0.2">
      <c r="A687" s="6">
        <v>686</v>
      </c>
      <c r="B687" s="7">
        <v>15600337</v>
      </c>
      <c r="C687" s="6" t="s">
        <v>566</v>
      </c>
      <c r="D687" s="7">
        <v>661</v>
      </c>
      <c r="E687" s="6" t="s">
        <v>18</v>
      </c>
      <c r="F687" s="6" t="s">
        <v>756</v>
      </c>
      <c r="G687" s="7">
        <v>42</v>
      </c>
      <c r="H687" s="7">
        <v>2</v>
      </c>
      <c r="I687" s="8">
        <v>178820.91</v>
      </c>
      <c r="J687" s="7">
        <v>1</v>
      </c>
      <c r="K687" s="7">
        <v>0</v>
      </c>
      <c r="L687" s="7">
        <v>0</v>
      </c>
      <c r="M687" s="9">
        <v>29358.57</v>
      </c>
      <c r="N687" s="7">
        <v>1</v>
      </c>
    </row>
    <row r="688" spans="1:14" ht="16" x14ac:dyDescent="0.2">
      <c r="A688" s="6">
        <v>687</v>
      </c>
      <c r="B688" s="7">
        <v>15801277</v>
      </c>
      <c r="C688" s="6" t="s">
        <v>567</v>
      </c>
      <c r="D688" s="7">
        <v>715</v>
      </c>
      <c r="E688" s="6" t="s">
        <v>754</v>
      </c>
      <c r="F688" s="6" t="s">
        <v>16</v>
      </c>
      <c r="G688" s="7">
        <v>31</v>
      </c>
      <c r="H688" s="7">
        <v>2</v>
      </c>
      <c r="I688" s="8">
        <v>112212.14</v>
      </c>
      <c r="J688" s="7">
        <v>2</v>
      </c>
      <c r="K688" s="7">
        <v>1</v>
      </c>
      <c r="L688" s="7">
        <v>1</v>
      </c>
      <c r="M688" s="9">
        <v>181600.72</v>
      </c>
      <c r="N688" s="7">
        <v>0</v>
      </c>
    </row>
    <row r="689" spans="1:14" ht="16" x14ac:dyDescent="0.2">
      <c r="A689" s="6">
        <v>688</v>
      </c>
      <c r="B689" s="7">
        <v>15579334</v>
      </c>
      <c r="C689" s="6" t="s">
        <v>568</v>
      </c>
      <c r="D689" s="7">
        <v>769</v>
      </c>
      <c r="E689" s="6" t="s">
        <v>26</v>
      </c>
      <c r="F689" s="6" t="s">
        <v>16</v>
      </c>
      <c r="G689" s="7">
        <v>45</v>
      </c>
      <c r="H689" s="7">
        <v>5</v>
      </c>
      <c r="I689" s="8">
        <v>126674.81</v>
      </c>
      <c r="J689" s="7">
        <v>1</v>
      </c>
      <c r="K689" s="7">
        <v>1</v>
      </c>
      <c r="L689" s="7">
        <v>0</v>
      </c>
      <c r="M689" s="9">
        <v>124118.71</v>
      </c>
      <c r="N689" s="7">
        <v>1</v>
      </c>
    </row>
    <row r="690" spans="1:14" ht="16" x14ac:dyDescent="0.2">
      <c r="A690" s="6">
        <v>689</v>
      </c>
      <c r="B690" s="7">
        <v>15802741</v>
      </c>
      <c r="C690" s="6" t="s">
        <v>569</v>
      </c>
      <c r="D690" s="7">
        <v>625</v>
      </c>
      <c r="E690" s="6" t="s">
        <v>754</v>
      </c>
      <c r="F690" s="6" t="s">
        <v>16</v>
      </c>
      <c r="G690" s="7">
        <v>51</v>
      </c>
      <c r="H690" s="7">
        <v>7</v>
      </c>
      <c r="I690" s="8">
        <v>136294.97</v>
      </c>
      <c r="J690" s="7">
        <v>1</v>
      </c>
      <c r="K690" s="7">
        <v>1</v>
      </c>
      <c r="L690" s="7">
        <v>0</v>
      </c>
      <c r="M690" s="9">
        <v>38867.46</v>
      </c>
      <c r="N690" s="7">
        <v>1</v>
      </c>
    </row>
    <row r="691" spans="1:14" ht="16" x14ac:dyDescent="0.2">
      <c r="A691" s="6">
        <v>690</v>
      </c>
      <c r="B691" s="7">
        <v>15720649</v>
      </c>
      <c r="C691" s="6" t="s">
        <v>570</v>
      </c>
      <c r="D691" s="7">
        <v>641</v>
      </c>
      <c r="E691" s="6" t="s">
        <v>754</v>
      </c>
      <c r="F691" s="6" t="s">
        <v>16</v>
      </c>
      <c r="G691" s="7">
        <v>36</v>
      </c>
      <c r="H691" s="7">
        <v>5</v>
      </c>
      <c r="I691" s="8">
        <v>66392.639999999999</v>
      </c>
      <c r="J691" s="7">
        <v>1</v>
      </c>
      <c r="K691" s="7">
        <v>1</v>
      </c>
      <c r="L691" s="7">
        <v>0</v>
      </c>
      <c r="M691" s="9">
        <v>31106.67</v>
      </c>
      <c r="N691" s="7">
        <v>0</v>
      </c>
    </row>
    <row r="692" spans="1:14" ht="16" x14ac:dyDescent="0.2">
      <c r="A692" s="6">
        <v>691</v>
      </c>
      <c r="B692" s="7">
        <v>15589493</v>
      </c>
      <c r="C692" s="6" t="s">
        <v>571</v>
      </c>
      <c r="D692" s="7">
        <v>716</v>
      </c>
      <c r="E692" s="6" t="s">
        <v>26</v>
      </c>
      <c r="F692" s="6" t="s">
        <v>23</v>
      </c>
      <c r="G692" s="7">
        <v>27</v>
      </c>
      <c r="H692" s="7">
        <v>1</v>
      </c>
      <c r="I692" s="8">
        <v>122552.34</v>
      </c>
      <c r="J692" s="7">
        <v>2</v>
      </c>
      <c r="K692" s="7">
        <v>1</v>
      </c>
      <c r="L692" s="7">
        <v>0</v>
      </c>
      <c r="M692" s="9">
        <v>67611.360000000001</v>
      </c>
      <c r="N692" s="7">
        <v>0</v>
      </c>
    </row>
    <row r="693" spans="1:14" ht="16" x14ac:dyDescent="0.2">
      <c r="A693" s="6">
        <v>692</v>
      </c>
      <c r="B693" s="7">
        <v>15688251</v>
      </c>
      <c r="C693" s="6" t="s">
        <v>572</v>
      </c>
      <c r="D693" s="7">
        <v>767</v>
      </c>
      <c r="E693" s="6" t="s">
        <v>754</v>
      </c>
      <c r="F693" s="6" t="s">
        <v>23</v>
      </c>
      <c r="G693" s="7">
        <v>43</v>
      </c>
      <c r="H693" s="7">
        <v>1</v>
      </c>
      <c r="I693" s="8">
        <v>76408.850000000006</v>
      </c>
      <c r="J693" s="7">
        <v>2</v>
      </c>
      <c r="K693" s="7">
        <v>1</v>
      </c>
      <c r="L693" s="7">
        <v>0</v>
      </c>
      <c r="M693" s="9">
        <v>77837.63</v>
      </c>
      <c r="N693" s="7">
        <v>0</v>
      </c>
    </row>
    <row r="694" spans="1:14" ht="16" x14ac:dyDescent="0.2">
      <c r="A694" s="6">
        <v>693</v>
      </c>
      <c r="B694" s="7">
        <v>15665238</v>
      </c>
      <c r="C694" s="6" t="s">
        <v>573</v>
      </c>
      <c r="D694" s="7">
        <v>745</v>
      </c>
      <c r="E694" s="6" t="s">
        <v>26</v>
      </c>
      <c r="F694" s="6" t="s">
        <v>23</v>
      </c>
      <c r="G694" s="7">
        <v>36</v>
      </c>
      <c r="H694" s="7">
        <v>8</v>
      </c>
      <c r="I694" s="8">
        <v>145071.24</v>
      </c>
      <c r="J694" s="7">
        <v>1</v>
      </c>
      <c r="K694" s="7">
        <v>0</v>
      </c>
      <c r="L694" s="7">
        <v>0</v>
      </c>
      <c r="M694" s="9">
        <v>6078.46</v>
      </c>
      <c r="N694" s="7">
        <v>0</v>
      </c>
    </row>
    <row r="695" spans="1:14" ht="16" x14ac:dyDescent="0.2">
      <c r="A695" s="6">
        <v>694</v>
      </c>
      <c r="B695" s="7">
        <v>15740900</v>
      </c>
      <c r="C695" s="6" t="s">
        <v>574</v>
      </c>
      <c r="D695" s="7">
        <v>589</v>
      </c>
      <c r="E695" s="6" t="s">
        <v>754</v>
      </c>
      <c r="F695" s="6" t="s">
        <v>23</v>
      </c>
      <c r="G695" s="7">
        <v>34</v>
      </c>
      <c r="H695" s="7">
        <v>6</v>
      </c>
      <c r="I695" s="8">
        <v>0</v>
      </c>
      <c r="J695" s="7">
        <v>2</v>
      </c>
      <c r="K695" s="7">
        <v>1</v>
      </c>
      <c r="L695" s="7">
        <v>1</v>
      </c>
      <c r="M695" s="9">
        <v>177896.92</v>
      </c>
      <c r="N695" s="7">
        <v>0</v>
      </c>
    </row>
    <row r="696" spans="1:14" ht="16" x14ac:dyDescent="0.2">
      <c r="A696" s="6">
        <v>695</v>
      </c>
      <c r="B696" s="7">
        <v>15681068</v>
      </c>
      <c r="C696" s="6" t="s">
        <v>575</v>
      </c>
      <c r="D696" s="7">
        <v>796</v>
      </c>
      <c r="E696" s="6" t="s">
        <v>754</v>
      </c>
      <c r="F696" s="6" t="s">
        <v>16</v>
      </c>
      <c r="G696" s="7">
        <v>45</v>
      </c>
      <c r="H696" s="7">
        <v>2</v>
      </c>
      <c r="I696" s="8">
        <v>109730.22</v>
      </c>
      <c r="J696" s="7">
        <v>1</v>
      </c>
      <c r="K696" s="7">
        <v>1</v>
      </c>
      <c r="L696" s="7">
        <v>1</v>
      </c>
      <c r="M696" s="9">
        <v>123882.73</v>
      </c>
      <c r="N696" s="7">
        <v>0</v>
      </c>
    </row>
    <row r="697" spans="1:14" ht="16" x14ac:dyDescent="0.2">
      <c r="A697" s="6">
        <v>696</v>
      </c>
      <c r="B697" s="7">
        <v>15748625</v>
      </c>
      <c r="C697" s="6" t="s">
        <v>576</v>
      </c>
      <c r="D697" s="7">
        <v>664</v>
      </c>
      <c r="E697" s="6" t="s">
        <v>754</v>
      </c>
      <c r="F697" s="6" t="s">
        <v>23</v>
      </c>
      <c r="G697" s="7">
        <v>57</v>
      </c>
      <c r="H697" s="7">
        <v>6</v>
      </c>
      <c r="I697" s="8">
        <v>0</v>
      </c>
      <c r="J697" s="7">
        <v>2</v>
      </c>
      <c r="K697" s="7">
        <v>1</v>
      </c>
      <c r="L697" s="7">
        <v>1</v>
      </c>
      <c r="M697" s="9">
        <v>15304.08</v>
      </c>
      <c r="N697" s="7">
        <v>0</v>
      </c>
    </row>
    <row r="698" spans="1:14" ht="16" x14ac:dyDescent="0.2">
      <c r="A698" s="6">
        <v>697</v>
      </c>
      <c r="B698" s="7">
        <v>15727299</v>
      </c>
      <c r="C698" s="6" t="s">
        <v>577</v>
      </c>
      <c r="D698" s="7">
        <v>445</v>
      </c>
      <c r="E698" s="6" t="s">
        <v>18</v>
      </c>
      <c r="F698" s="6" t="s">
        <v>756</v>
      </c>
      <c r="G698" s="7">
        <v>62</v>
      </c>
      <c r="H698" s="7">
        <v>1</v>
      </c>
      <c r="I698" s="8">
        <v>64119.38</v>
      </c>
      <c r="J698" s="7">
        <v>1</v>
      </c>
      <c r="K698" s="7">
        <v>1</v>
      </c>
      <c r="L698" s="7">
        <v>1</v>
      </c>
      <c r="M698" s="9">
        <v>76569.64</v>
      </c>
      <c r="N698" s="7">
        <v>1</v>
      </c>
    </row>
    <row r="699" spans="1:14" ht="16" x14ac:dyDescent="0.2">
      <c r="A699" s="6">
        <v>698</v>
      </c>
      <c r="B699" s="7">
        <v>15620204</v>
      </c>
      <c r="C699" s="6" t="s">
        <v>578</v>
      </c>
      <c r="D699" s="7">
        <v>543</v>
      </c>
      <c r="E699" s="6" t="s">
        <v>26</v>
      </c>
      <c r="F699" s="6" t="s">
        <v>16</v>
      </c>
      <c r="G699" s="7">
        <v>57</v>
      </c>
      <c r="H699" s="7">
        <v>1</v>
      </c>
      <c r="I699" s="8">
        <v>106138.33</v>
      </c>
      <c r="J699" s="7">
        <v>2</v>
      </c>
      <c r="K699" s="7">
        <v>1</v>
      </c>
      <c r="L699" s="7">
        <v>1</v>
      </c>
      <c r="M699" s="9">
        <v>120657.32</v>
      </c>
      <c r="N699" s="7">
        <v>1</v>
      </c>
    </row>
    <row r="700" spans="1:14" ht="16" x14ac:dyDescent="0.2">
      <c r="A700" s="6">
        <v>699</v>
      </c>
      <c r="B700" s="7">
        <v>15669516</v>
      </c>
      <c r="C700" s="6" t="s">
        <v>579</v>
      </c>
      <c r="D700" s="7">
        <v>746</v>
      </c>
      <c r="E700" s="6" t="s">
        <v>18</v>
      </c>
      <c r="F700" s="6" t="s">
        <v>756</v>
      </c>
      <c r="G700" s="7">
        <v>36</v>
      </c>
      <c r="H700" s="7">
        <v>2</v>
      </c>
      <c r="I700" s="8">
        <v>0</v>
      </c>
      <c r="J700" s="7">
        <v>2</v>
      </c>
      <c r="K700" s="7">
        <v>1</v>
      </c>
      <c r="L700" s="7">
        <v>1</v>
      </c>
      <c r="M700" s="9">
        <v>16436.560000000001</v>
      </c>
      <c r="N700" s="7">
        <v>0</v>
      </c>
    </row>
    <row r="701" spans="1:14" ht="16" x14ac:dyDescent="0.2">
      <c r="A701" s="6">
        <v>700</v>
      </c>
      <c r="B701" s="7">
        <v>15736534</v>
      </c>
      <c r="C701" s="6" t="s">
        <v>580</v>
      </c>
      <c r="D701" s="7">
        <v>742</v>
      </c>
      <c r="E701" s="6" t="s">
        <v>26</v>
      </c>
      <c r="F701" s="6" t="s">
        <v>23</v>
      </c>
      <c r="G701" s="7">
        <v>33</v>
      </c>
      <c r="H701" s="7">
        <v>0</v>
      </c>
      <c r="I701" s="8">
        <v>181656.51</v>
      </c>
      <c r="J701" s="7">
        <v>1</v>
      </c>
      <c r="K701" s="7">
        <v>1</v>
      </c>
      <c r="L701" s="7">
        <v>1</v>
      </c>
      <c r="M701" s="9">
        <v>107667.91</v>
      </c>
      <c r="N701" s="7">
        <v>0</v>
      </c>
    </row>
    <row r="702" spans="1:14" ht="16" x14ac:dyDescent="0.2">
      <c r="A702" s="6">
        <v>701</v>
      </c>
      <c r="B702" s="7">
        <v>15803457</v>
      </c>
      <c r="C702" s="6" t="s">
        <v>38</v>
      </c>
      <c r="D702" s="7">
        <v>750</v>
      </c>
      <c r="E702" s="6" t="s">
        <v>754</v>
      </c>
      <c r="F702" s="6" t="s">
        <v>16</v>
      </c>
      <c r="G702" s="7">
        <v>32</v>
      </c>
      <c r="H702" s="7">
        <v>5</v>
      </c>
      <c r="I702" s="8">
        <v>0</v>
      </c>
      <c r="J702" s="7">
        <v>2</v>
      </c>
      <c r="K702" s="7">
        <v>1</v>
      </c>
      <c r="L702" s="7">
        <v>0</v>
      </c>
      <c r="M702" s="9">
        <v>95611.47</v>
      </c>
      <c r="N702" s="7">
        <v>0</v>
      </c>
    </row>
    <row r="703" spans="1:14" ht="16" x14ac:dyDescent="0.2">
      <c r="A703" s="6">
        <v>702</v>
      </c>
      <c r="B703" s="7">
        <v>15659098</v>
      </c>
      <c r="C703" s="6" t="s">
        <v>581</v>
      </c>
      <c r="D703" s="7">
        <v>669</v>
      </c>
      <c r="E703" s="6" t="s">
        <v>754</v>
      </c>
      <c r="F703" s="6" t="s">
        <v>23</v>
      </c>
      <c r="G703" s="7">
        <v>30</v>
      </c>
      <c r="H703" s="7">
        <v>7</v>
      </c>
      <c r="I703" s="8">
        <v>95128.86</v>
      </c>
      <c r="J703" s="7">
        <v>1</v>
      </c>
      <c r="K703" s="7">
        <v>0</v>
      </c>
      <c r="L703" s="7">
        <v>0</v>
      </c>
      <c r="M703" s="9">
        <v>19799.259999999998</v>
      </c>
      <c r="N703" s="7">
        <v>0</v>
      </c>
    </row>
    <row r="704" spans="1:14" ht="16" x14ac:dyDescent="0.2">
      <c r="A704" s="6">
        <v>703</v>
      </c>
      <c r="B704" s="7">
        <v>15603436</v>
      </c>
      <c r="C704" s="6" t="s">
        <v>582</v>
      </c>
      <c r="D704" s="7">
        <v>594</v>
      </c>
      <c r="E704" s="6" t="s">
        <v>18</v>
      </c>
      <c r="F704" s="6" t="s">
        <v>16</v>
      </c>
      <c r="G704" s="7">
        <v>2</v>
      </c>
      <c r="H704" s="7">
        <v>2</v>
      </c>
      <c r="I704" s="8">
        <v>126615.94</v>
      </c>
      <c r="J704" s="7">
        <v>2</v>
      </c>
      <c r="K704" s="7">
        <v>0</v>
      </c>
      <c r="L704" s="7">
        <v>1</v>
      </c>
      <c r="M704" s="9">
        <v>123214.74</v>
      </c>
      <c r="N704" s="7">
        <v>0</v>
      </c>
    </row>
    <row r="705" spans="1:14" ht="16" x14ac:dyDescent="0.2">
      <c r="A705" s="6">
        <v>704</v>
      </c>
      <c r="B705" s="7">
        <v>15566292</v>
      </c>
      <c r="C705" s="6" t="s">
        <v>496</v>
      </c>
      <c r="D705" s="7">
        <v>574</v>
      </c>
      <c r="E705" s="6" t="s">
        <v>18</v>
      </c>
      <c r="F705" s="6" t="s">
        <v>756</v>
      </c>
      <c r="G705" s="7">
        <v>36</v>
      </c>
      <c r="H705" s="7">
        <v>1</v>
      </c>
      <c r="I705" s="8">
        <v>0</v>
      </c>
      <c r="J705" s="7">
        <v>2</v>
      </c>
      <c r="K705" s="7">
        <v>0</v>
      </c>
      <c r="L705" s="7">
        <v>1</v>
      </c>
      <c r="M705" s="9">
        <v>71709.119999999995</v>
      </c>
      <c r="N705" s="7">
        <v>0</v>
      </c>
    </row>
    <row r="706" spans="1:14" ht="16" x14ac:dyDescent="0.2">
      <c r="A706" s="6">
        <v>705</v>
      </c>
      <c r="B706" s="7">
        <v>15808621</v>
      </c>
      <c r="C706" s="6" t="s">
        <v>583</v>
      </c>
      <c r="D706" s="7">
        <v>659</v>
      </c>
      <c r="E706" s="6" t="s">
        <v>26</v>
      </c>
      <c r="F706" s="6" t="s">
        <v>23</v>
      </c>
      <c r="G706" s="7">
        <v>36</v>
      </c>
      <c r="H706" s="7">
        <v>2</v>
      </c>
      <c r="I706" s="8">
        <v>76190.48</v>
      </c>
      <c r="J706" s="7">
        <v>2</v>
      </c>
      <c r="K706" s="7">
        <v>1</v>
      </c>
      <c r="L706" s="7">
        <v>1</v>
      </c>
      <c r="M706" s="9">
        <v>149066.14000000001</v>
      </c>
      <c r="N706" s="7">
        <v>0</v>
      </c>
    </row>
    <row r="707" spans="1:14" ht="16" x14ac:dyDescent="0.2">
      <c r="A707" s="6">
        <v>706</v>
      </c>
      <c r="B707" s="7">
        <v>15580148</v>
      </c>
      <c r="C707" s="6" t="s">
        <v>131</v>
      </c>
      <c r="D707" s="7">
        <v>750</v>
      </c>
      <c r="E707" s="6" t="s">
        <v>26</v>
      </c>
      <c r="F707" s="6" t="s">
        <v>23</v>
      </c>
      <c r="G707" s="7">
        <v>40</v>
      </c>
      <c r="H707" s="7">
        <v>5</v>
      </c>
      <c r="I707" s="8">
        <v>168286.81</v>
      </c>
      <c r="J707" s="7">
        <v>3</v>
      </c>
      <c r="K707" s="7">
        <v>1</v>
      </c>
      <c r="L707" s="7">
        <v>0</v>
      </c>
      <c r="M707" s="9">
        <v>20451.990000000002</v>
      </c>
      <c r="N707" s="7">
        <v>1</v>
      </c>
    </row>
    <row r="708" spans="1:14" ht="16" x14ac:dyDescent="0.2">
      <c r="A708" s="6">
        <v>707</v>
      </c>
      <c r="B708" s="7">
        <v>15776231</v>
      </c>
      <c r="C708" s="6" t="s">
        <v>584</v>
      </c>
      <c r="D708" s="7">
        <v>626</v>
      </c>
      <c r="E708" s="6" t="s">
        <v>26</v>
      </c>
      <c r="F708" s="6" t="s">
        <v>23</v>
      </c>
      <c r="G708" s="7">
        <v>35</v>
      </c>
      <c r="H708" s="7">
        <v>4</v>
      </c>
      <c r="I708" s="8">
        <v>88109.81</v>
      </c>
      <c r="J708" s="7">
        <v>1</v>
      </c>
      <c r="K708" s="7">
        <v>1</v>
      </c>
      <c r="L708" s="7">
        <v>1</v>
      </c>
      <c r="M708" s="9">
        <v>32825.5</v>
      </c>
      <c r="N708" s="7">
        <v>0</v>
      </c>
    </row>
    <row r="709" spans="1:14" ht="16" x14ac:dyDescent="0.2">
      <c r="A709" s="6">
        <v>708</v>
      </c>
      <c r="B709" s="7">
        <v>15773809</v>
      </c>
      <c r="C709" s="6" t="s">
        <v>186</v>
      </c>
      <c r="D709" s="7">
        <v>620</v>
      </c>
      <c r="E709" s="6" t="s">
        <v>754</v>
      </c>
      <c r="F709" s="6" t="s">
        <v>23</v>
      </c>
      <c r="G709" s="7">
        <v>42</v>
      </c>
      <c r="H709" s="7">
        <v>4</v>
      </c>
      <c r="I709" s="8">
        <v>0</v>
      </c>
      <c r="J709" s="7">
        <v>2</v>
      </c>
      <c r="K709" s="7">
        <v>1</v>
      </c>
      <c r="L709" s="7">
        <v>0</v>
      </c>
      <c r="M709" s="9">
        <v>6232.31</v>
      </c>
      <c r="N709" s="7">
        <v>0</v>
      </c>
    </row>
    <row r="710" spans="1:14" ht="16" x14ac:dyDescent="0.2">
      <c r="A710" s="6">
        <v>709</v>
      </c>
      <c r="B710" s="7">
        <v>15649423</v>
      </c>
      <c r="C710" s="6" t="s">
        <v>585</v>
      </c>
      <c r="D710" s="7">
        <v>580</v>
      </c>
      <c r="E710" s="6" t="s">
        <v>754</v>
      </c>
      <c r="F710" s="6" t="s">
        <v>16</v>
      </c>
      <c r="G710" s="7">
        <v>35</v>
      </c>
      <c r="H710" s="7">
        <v>8</v>
      </c>
      <c r="I710" s="8">
        <v>0</v>
      </c>
      <c r="J710" s="7">
        <v>2</v>
      </c>
      <c r="K710" s="7">
        <v>0</v>
      </c>
      <c r="L710" s="7">
        <v>1</v>
      </c>
      <c r="M710" s="9">
        <v>10357.030000000001</v>
      </c>
      <c r="N710" s="7">
        <v>0</v>
      </c>
    </row>
    <row r="711" spans="1:14" ht="16" x14ac:dyDescent="0.2">
      <c r="A711" s="6">
        <v>710</v>
      </c>
      <c r="B711" s="7">
        <v>15734886</v>
      </c>
      <c r="C711" s="6" t="s">
        <v>586</v>
      </c>
      <c r="D711" s="7">
        <v>686</v>
      </c>
      <c r="E711" s="6" t="s">
        <v>754</v>
      </c>
      <c r="F711" s="6" t="s">
        <v>16</v>
      </c>
      <c r="G711" s="7">
        <v>34</v>
      </c>
      <c r="H711" s="7">
        <v>3</v>
      </c>
      <c r="I711" s="8">
        <v>123971.51</v>
      </c>
      <c r="J711" s="7">
        <v>2</v>
      </c>
      <c r="K711" s="7">
        <v>1</v>
      </c>
      <c r="L711" s="7">
        <v>0</v>
      </c>
      <c r="M711" s="9">
        <v>147794.63</v>
      </c>
      <c r="N711" s="7">
        <v>0</v>
      </c>
    </row>
    <row r="712" spans="1:14" ht="16" x14ac:dyDescent="0.2">
      <c r="A712" s="6">
        <v>711</v>
      </c>
      <c r="B712" s="7">
        <v>15722548</v>
      </c>
      <c r="C712" s="6" t="s">
        <v>587</v>
      </c>
      <c r="D712" s="7">
        <v>540</v>
      </c>
      <c r="E712" s="6" t="s">
        <v>754</v>
      </c>
      <c r="F712" s="6" t="s">
        <v>23</v>
      </c>
      <c r="G712" s="7">
        <v>48</v>
      </c>
      <c r="H712" s="7">
        <v>0</v>
      </c>
      <c r="I712" s="8">
        <v>148116.48000000001</v>
      </c>
      <c r="J712" s="7">
        <v>1</v>
      </c>
      <c r="K712" s="7">
        <v>0</v>
      </c>
      <c r="L712" s="7">
        <v>0</v>
      </c>
      <c r="M712" s="9">
        <v>116973.48</v>
      </c>
      <c r="N712" s="7">
        <v>0</v>
      </c>
    </row>
    <row r="713" spans="1:14" ht="16" x14ac:dyDescent="0.2">
      <c r="A713" s="6">
        <v>712</v>
      </c>
      <c r="B713" s="7">
        <v>15650288</v>
      </c>
      <c r="C713" s="6" t="s">
        <v>588</v>
      </c>
      <c r="D713" s="7">
        <v>634</v>
      </c>
      <c r="E713" s="6" t="s">
        <v>26</v>
      </c>
      <c r="F713" s="6" t="s">
        <v>23</v>
      </c>
      <c r="G713" s="7">
        <v>35</v>
      </c>
      <c r="H713" s="7">
        <v>6</v>
      </c>
      <c r="I713" s="8">
        <v>116269.01</v>
      </c>
      <c r="J713" s="7">
        <v>1</v>
      </c>
      <c r="K713" s="7">
        <v>1</v>
      </c>
      <c r="L713" s="7">
        <v>0</v>
      </c>
      <c r="M713" s="9">
        <v>129964.94</v>
      </c>
      <c r="N713" s="7">
        <v>0</v>
      </c>
    </row>
    <row r="714" spans="1:14" ht="16" x14ac:dyDescent="0.2">
      <c r="A714" s="6">
        <v>713</v>
      </c>
      <c r="B714" s="7">
        <v>15629448</v>
      </c>
      <c r="C714" s="6" t="s">
        <v>589</v>
      </c>
      <c r="D714" s="7">
        <v>632</v>
      </c>
      <c r="E714" s="6" t="s">
        <v>18</v>
      </c>
      <c r="F714" s="6" t="s">
        <v>756</v>
      </c>
      <c r="G714" s="7">
        <v>38</v>
      </c>
      <c r="H714" s="7">
        <v>1</v>
      </c>
      <c r="I714" s="8">
        <v>120599.21</v>
      </c>
      <c r="J714" s="7">
        <v>1</v>
      </c>
      <c r="K714" s="7">
        <v>1</v>
      </c>
      <c r="L714" s="7">
        <v>0</v>
      </c>
      <c r="M714" s="9">
        <v>92816.86</v>
      </c>
      <c r="N714" s="7">
        <v>0</v>
      </c>
    </row>
    <row r="715" spans="1:14" ht="16" x14ac:dyDescent="0.2">
      <c r="A715" s="6">
        <v>714</v>
      </c>
      <c r="B715" s="7">
        <v>15716164</v>
      </c>
      <c r="C715" s="6" t="s">
        <v>590</v>
      </c>
      <c r="D715" s="7">
        <v>501</v>
      </c>
      <c r="E715" s="6" t="s">
        <v>754</v>
      </c>
      <c r="F715" s="6" t="s">
        <v>16</v>
      </c>
      <c r="G715" s="7">
        <v>41</v>
      </c>
      <c r="H715" s="7">
        <v>3</v>
      </c>
      <c r="I715" s="8">
        <v>144260.5</v>
      </c>
      <c r="J715" s="7">
        <v>1</v>
      </c>
      <c r="K715" s="7">
        <v>1</v>
      </c>
      <c r="L715" s="7">
        <v>0</v>
      </c>
      <c r="M715" s="9">
        <v>172114.67</v>
      </c>
      <c r="N715" s="7">
        <v>0</v>
      </c>
    </row>
    <row r="716" spans="1:14" ht="16" x14ac:dyDescent="0.2">
      <c r="A716" s="6">
        <v>715</v>
      </c>
      <c r="B716" s="7">
        <v>15807609</v>
      </c>
      <c r="C716" s="6" t="s">
        <v>307</v>
      </c>
      <c r="D716" s="7">
        <v>650</v>
      </c>
      <c r="E716" s="6" t="s">
        <v>18</v>
      </c>
      <c r="F716" s="6" t="s">
        <v>757</v>
      </c>
      <c r="G716" s="7">
        <v>2</v>
      </c>
      <c r="H716" s="7">
        <v>3</v>
      </c>
      <c r="I716" s="8">
        <v>86605.5</v>
      </c>
      <c r="J716" s="7">
        <v>3</v>
      </c>
      <c r="K716" s="7">
        <v>1</v>
      </c>
      <c r="L716" s="7">
        <v>0</v>
      </c>
      <c r="M716" s="9">
        <v>16649.310000000001</v>
      </c>
      <c r="N716" s="7">
        <v>1</v>
      </c>
    </row>
    <row r="717" spans="1:14" ht="16" x14ac:dyDescent="0.2">
      <c r="A717" s="6">
        <v>716</v>
      </c>
      <c r="B717" s="7">
        <v>15578977</v>
      </c>
      <c r="C717" s="6" t="s">
        <v>176</v>
      </c>
      <c r="D717" s="7">
        <v>786</v>
      </c>
      <c r="E717" s="6" t="s">
        <v>754</v>
      </c>
      <c r="F717" s="6" t="s">
        <v>23</v>
      </c>
      <c r="G717" s="7">
        <v>34</v>
      </c>
      <c r="H717" s="7">
        <v>9</v>
      </c>
      <c r="I717" s="8">
        <v>0</v>
      </c>
      <c r="J717" s="7">
        <v>2</v>
      </c>
      <c r="K717" s="7">
        <v>1</v>
      </c>
      <c r="L717" s="7">
        <v>0</v>
      </c>
      <c r="M717" s="9">
        <v>144517.19</v>
      </c>
      <c r="N717" s="7">
        <v>0</v>
      </c>
    </row>
    <row r="718" spans="1:14" ht="16" x14ac:dyDescent="0.2">
      <c r="A718" s="6">
        <v>717</v>
      </c>
      <c r="B718" s="7">
        <v>15677369</v>
      </c>
      <c r="C718" s="6" t="s">
        <v>591</v>
      </c>
      <c r="D718" s="7">
        <v>554</v>
      </c>
      <c r="E718" s="6" t="s">
        <v>26</v>
      </c>
      <c r="F718" s="6" t="s">
        <v>16</v>
      </c>
      <c r="G718" s="7">
        <v>37</v>
      </c>
      <c r="H718" s="7">
        <v>4</v>
      </c>
      <c r="I718" s="8">
        <v>58629.97</v>
      </c>
      <c r="J718" s="7">
        <v>1</v>
      </c>
      <c r="K718" s="7">
        <v>0</v>
      </c>
      <c r="L718" s="7">
        <v>0</v>
      </c>
      <c r="M718" s="9">
        <v>182038.6</v>
      </c>
      <c r="N718" s="7">
        <v>0</v>
      </c>
    </row>
    <row r="719" spans="1:14" ht="16" x14ac:dyDescent="0.2">
      <c r="A719" s="6">
        <v>718</v>
      </c>
      <c r="B719" s="7">
        <v>15804072</v>
      </c>
      <c r="C719" s="6" t="s">
        <v>334</v>
      </c>
      <c r="D719" s="7">
        <v>701</v>
      </c>
      <c r="E719" s="6" t="s">
        <v>18</v>
      </c>
      <c r="F719" s="6" t="s">
        <v>757</v>
      </c>
      <c r="G719" s="7">
        <v>42</v>
      </c>
      <c r="H719" s="7">
        <v>5</v>
      </c>
      <c r="I719" s="8">
        <v>0</v>
      </c>
      <c r="J719" s="7">
        <v>2</v>
      </c>
      <c r="K719" s="7">
        <v>0</v>
      </c>
      <c r="L719" s="7">
        <v>0</v>
      </c>
      <c r="M719" s="9">
        <v>24210.560000000001</v>
      </c>
      <c r="N719" s="7">
        <v>0</v>
      </c>
    </row>
    <row r="720" spans="1:14" ht="16" x14ac:dyDescent="0.2">
      <c r="A720" s="6">
        <v>719</v>
      </c>
      <c r="B720" s="7">
        <v>15696859</v>
      </c>
      <c r="C720" s="6" t="s">
        <v>592</v>
      </c>
      <c r="D720" s="7">
        <v>474</v>
      </c>
      <c r="E720" s="6" t="s">
        <v>754</v>
      </c>
      <c r="F720" s="6" t="s">
        <v>23</v>
      </c>
      <c r="G720" s="7">
        <v>45</v>
      </c>
      <c r="H720" s="7">
        <v>10</v>
      </c>
      <c r="I720" s="8">
        <v>0</v>
      </c>
      <c r="J720" s="7">
        <v>2</v>
      </c>
      <c r="K720" s="7">
        <v>0</v>
      </c>
      <c r="L720" s="7">
        <v>0</v>
      </c>
      <c r="M720" s="9">
        <v>172175.9</v>
      </c>
      <c r="N720" s="7">
        <v>0</v>
      </c>
    </row>
    <row r="721" spans="1:14" ht="16" x14ac:dyDescent="0.2">
      <c r="A721" s="6">
        <v>720</v>
      </c>
      <c r="B721" s="7">
        <v>15653780</v>
      </c>
      <c r="C721" s="6" t="s">
        <v>593</v>
      </c>
      <c r="D721" s="7">
        <v>621</v>
      </c>
      <c r="E721" s="6" t="s">
        <v>754</v>
      </c>
      <c r="F721" s="6" t="s">
        <v>16</v>
      </c>
      <c r="G721" s="7">
        <v>43</v>
      </c>
      <c r="H721" s="7">
        <v>5</v>
      </c>
      <c r="I721" s="8">
        <v>0</v>
      </c>
      <c r="J721" s="7">
        <v>1</v>
      </c>
      <c r="K721" s="7">
        <v>1</v>
      </c>
      <c r="L721" s="7">
        <v>1</v>
      </c>
      <c r="M721" s="9">
        <v>47578.45</v>
      </c>
      <c r="N721" s="7">
        <v>0</v>
      </c>
    </row>
    <row r="722" spans="1:14" ht="16" x14ac:dyDescent="0.2">
      <c r="A722" s="6">
        <v>721</v>
      </c>
      <c r="B722" s="7">
        <v>15721658</v>
      </c>
      <c r="C722" s="6" t="s">
        <v>544</v>
      </c>
      <c r="D722" s="7">
        <v>672</v>
      </c>
      <c r="E722" s="6" t="s">
        <v>18</v>
      </c>
      <c r="F722" s="6" t="s">
        <v>757</v>
      </c>
      <c r="G722" s="7">
        <v>56</v>
      </c>
      <c r="H722" s="7">
        <v>2</v>
      </c>
      <c r="I722" s="8">
        <v>209767.31</v>
      </c>
      <c r="J722" s="7">
        <v>2</v>
      </c>
      <c r="K722" s="7">
        <v>1</v>
      </c>
      <c r="L722" s="7">
        <v>1</v>
      </c>
      <c r="M722" s="9">
        <v>150694.42000000001</v>
      </c>
      <c r="N722" s="7">
        <v>1</v>
      </c>
    </row>
    <row r="723" spans="1:14" ht="16" x14ac:dyDescent="0.2">
      <c r="A723" s="6">
        <v>722</v>
      </c>
      <c r="B723" s="7">
        <v>15578761</v>
      </c>
      <c r="C723" s="6" t="s">
        <v>356</v>
      </c>
      <c r="D723" s="7">
        <v>459</v>
      </c>
      <c r="E723" s="6" t="s">
        <v>18</v>
      </c>
      <c r="F723" s="6" t="s">
        <v>757</v>
      </c>
      <c r="G723" s="7">
        <v>42</v>
      </c>
      <c r="H723" s="7">
        <v>6</v>
      </c>
      <c r="I723" s="8">
        <v>129634.25</v>
      </c>
      <c r="J723" s="7">
        <v>2</v>
      </c>
      <c r="K723" s="7">
        <v>1</v>
      </c>
      <c r="L723" s="7">
        <v>1</v>
      </c>
      <c r="M723" s="9">
        <v>177683.02</v>
      </c>
      <c r="N723" s="7">
        <v>1</v>
      </c>
    </row>
    <row r="724" spans="1:14" ht="16" x14ac:dyDescent="0.2">
      <c r="A724" s="6">
        <v>723</v>
      </c>
      <c r="B724" s="7">
        <v>15736879</v>
      </c>
      <c r="C724" s="6" t="s">
        <v>25</v>
      </c>
      <c r="D724" s="7">
        <v>669</v>
      </c>
      <c r="E724" s="6" t="s">
        <v>754</v>
      </c>
      <c r="F724" s="6" t="s">
        <v>23</v>
      </c>
      <c r="G724" s="7">
        <v>23</v>
      </c>
      <c r="H724" s="7">
        <v>1</v>
      </c>
      <c r="I724" s="8">
        <v>0</v>
      </c>
      <c r="J724" s="7">
        <v>2</v>
      </c>
      <c r="K724" s="7">
        <v>0</v>
      </c>
      <c r="L724" s="7">
        <v>0</v>
      </c>
      <c r="M724" s="9">
        <v>66088.83</v>
      </c>
      <c r="N724" s="7">
        <v>0</v>
      </c>
    </row>
    <row r="725" spans="1:14" ht="16" x14ac:dyDescent="0.2">
      <c r="A725" s="6">
        <v>724</v>
      </c>
      <c r="B725" s="7">
        <v>15571973</v>
      </c>
      <c r="C725" s="6" t="s">
        <v>594</v>
      </c>
      <c r="D725" s="7">
        <v>776</v>
      </c>
      <c r="E725" s="6" t="s">
        <v>754</v>
      </c>
      <c r="F725" s="6" t="s">
        <v>16</v>
      </c>
      <c r="G725" s="7">
        <v>38</v>
      </c>
      <c r="H725" s="7">
        <v>2</v>
      </c>
      <c r="I725" s="8">
        <v>169824.46</v>
      </c>
      <c r="J725" s="7">
        <v>1</v>
      </c>
      <c r="K725" s="7">
        <v>1</v>
      </c>
      <c r="L725" s="7">
        <v>0</v>
      </c>
      <c r="M725" s="9">
        <v>169291.7</v>
      </c>
      <c r="N725" s="7">
        <v>0</v>
      </c>
    </row>
    <row r="726" spans="1:14" ht="16" x14ac:dyDescent="0.2">
      <c r="A726" s="6">
        <v>725</v>
      </c>
      <c r="B726" s="7">
        <v>15626742</v>
      </c>
      <c r="C726" s="6" t="s">
        <v>365</v>
      </c>
      <c r="D726" s="7">
        <v>694</v>
      </c>
      <c r="E726" s="6" t="s">
        <v>754</v>
      </c>
      <c r="F726" s="6" t="s">
        <v>23</v>
      </c>
      <c r="G726" s="7">
        <v>36</v>
      </c>
      <c r="H726" s="7">
        <v>3</v>
      </c>
      <c r="I726" s="8">
        <v>97530.25</v>
      </c>
      <c r="J726" s="7">
        <v>1</v>
      </c>
      <c r="K726" s="7">
        <v>1</v>
      </c>
      <c r="L726" s="7">
        <v>1</v>
      </c>
      <c r="M726" s="9">
        <v>117140.41</v>
      </c>
      <c r="N726" s="7">
        <v>0</v>
      </c>
    </row>
    <row r="727" spans="1:14" ht="16" x14ac:dyDescent="0.2">
      <c r="A727" s="6">
        <v>726</v>
      </c>
      <c r="B727" s="7">
        <v>15672692</v>
      </c>
      <c r="C727" s="6" t="s">
        <v>67</v>
      </c>
      <c r="D727" s="7">
        <v>787</v>
      </c>
      <c r="E727" s="6" t="s">
        <v>754</v>
      </c>
      <c r="F727" s="6" t="s">
        <v>16</v>
      </c>
      <c r="G727" s="7">
        <v>42</v>
      </c>
      <c r="H727" s="7">
        <v>10</v>
      </c>
      <c r="I727" s="8">
        <v>145988.65</v>
      </c>
      <c r="J727" s="7">
        <v>2</v>
      </c>
      <c r="K727" s="7">
        <v>1</v>
      </c>
      <c r="L727" s="7">
        <v>1</v>
      </c>
      <c r="M727" s="9">
        <v>79510.37</v>
      </c>
      <c r="N727" s="7">
        <v>0</v>
      </c>
    </row>
    <row r="728" spans="1:14" ht="16" x14ac:dyDescent="0.2">
      <c r="A728" s="6">
        <v>727</v>
      </c>
      <c r="B728" s="7">
        <v>15673570</v>
      </c>
      <c r="C728" s="6" t="s">
        <v>595</v>
      </c>
      <c r="D728" s="7">
        <v>580</v>
      </c>
      <c r="E728" s="6" t="s">
        <v>754</v>
      </c>
      <c r="F728" s="6" t="s">
        <v>23</v>
      </c>
      <c r="G728" s="7">
        <v>37</v>
      </c>
      <c r="H728" s="7">
        <v>9</v>
      </c>
      <c r="I728" s="8">
        <v>0</v>
      </c>
      <c r="J728" s="7">
        <v>2</v>
      </c>
      <c r="K728" s="7">
        <v>0</v>
      </c>
      <c r="L728" s="7">
        <v>1</v>
      </c>
      <c r="M728" s="9">
        <v>77108.66</v>
      </c>
      <c r="N728" s="7">
        <v>0</v>
      </c>
    </row>
    <row r="729" spans="1:14" ht="16" x14ac:dyDescent="0.2">
      <c r="A729" s="6">
        <v>728</v>
      </c>
      <c r="B729" s="7">
        <v>15767432</v>
      </c>
      <c r="C729" s="6" t="s">
        <v>305</v>
      </c>
      <c r="D729" s="7">
        <v>711</v>
      </c>
      <c r="E729" s="6" t="s">
        <v>15</v>
      </c>
      <c r="F729" s="6" t="s">
        <v>16</v>
      </c>
      <c r="G729" s="7">
        <v>25</v>
      </c>
      <c r="H729" s="7">
        <v>7</v>
      </c>
      <c r="I729" s="8">
        <v>0</v>
      </c>
      <c r="J729" s="7">
        <v>3</v>
      </c>
      <c r="K729" s="7">
        <v>1</v>
      </c>
      <c r="L729" s="7">
        <v>1</v>
      </c>
      <c r="M729" s="9">
        <v>9679.2800000000007</v>
      </c>
      <c r="N729" s="7">
        <v>0</v>
      </c>
    </row>
    <row r="730" spans="1:14" ht="16" x14ac:dyDescent="0.2">
      <c r="A730" s="6">
        <v>729</v>
      </c>
      <c r="B730" s="7">
        <v>15654238</v>
      </c>
      <c r="C730" s="6" t="s">
        <v>596</v>
      </c>
      <c r="D730" s="7">
        <v>673</v>
      </c>
      <c r="E730" s="6" t="s">
        <v>15</v>
      </c>
      <c r="F730" s="6" t="s">
        <v>16</v>
      </c>
      <c r="G730" s="7">
        <v>40</v>
      </c>
      <c r="H730" s="7">
        <v>5</v>
      </c>
      <c r="I730" s="8">
        <v>137494.28</v>
      </c>
      <c r="J730" s="7">
        <v>1</v>
      </c>
      <c r="K730" s="7">
        <v>1</v>
      </c>
      <c r="L730" s="7">
        <v>0</v>
      </c>
      <c r="M730" s="9">
        <v>81753.919999999998</v>
      </c>
      <c r="N730" s="7">
        <v>0</v>
      </c>
    </row>
    <row r="731" spans="1:14" ht="16" x14ac:dyDescent="0.2">
      <c r="A731" s="6">
        <v>730</v>
      </c>
      <c r="B731" s="7">
        <v>15612525</v>
      </c>
      <c r="C731" s="6" t="s">
        <v>597</v>
      </c>
      <c r="D731" s="7">
        <v>499</v>
      </c>
      <c r="E731" s="6" t="s">
        <v>15</v>
      </c>
      <c r="F731" s="6" t="s">
        <v>16</v>
      </c>
      <c r="G731" s="7">
        <v>57</v>
      </c>
      <c r="H731" s="7">
        <v>1</v>
      </c>
      <c r="I731" s="8">
        <v>0</v>
      </c>
      <c r="J731" s="7">
        <v>1</v>
      </c>
      <c r="K731" s="7">
        <v>0</v>
      </c>
      <c r="L731" s="7">
        <v>0</v>
      </c>
      <c r="M731" s="9">
        <v>131372.38</v>
      </c>
      <c r="N731" s="7">
        <v>1</v>
      </c>
    </row>
    <row r="732" spans="1:14" ht="16" x14ac:dyDescent="0.2">
      <c r="A732" s="6">
        <v>731</v>
      </c>
      <c r="B732" s="7">
        <v>15812750</v>
      </c>
      <c r="C732" s="6" t="s">
        <v>598</v>
      </c>
      <c r="D732" s="7">
        <v>591</v>
      </c>
      <c r="E732" s="6" t="s">
        <v>15</v>
      </c>
      <c r="F732" s="6" t="s">
        <v>23</v>
      </c>
      <c r="G732" s="7">
        <v>24</v>
      </c>
      <c r="H732" s="7">
        <v>6</v>
      </c>
      <c r="I732" s="8">
        <v>147360</v>
      </c>
      <c r="J732" s="7">
        <v>1</v>
      </c>
      <c r="K732" s="7">
        <v>1</v>
      </c>
      <c r="L732" s="7">
        <v>1</v>
      </c>
      <c r="M732" s="9">
        <v>25310.82</v>
      </c>
      <c r="N732" s="7">
        <v>0</v>
      </c>
    </row>
    <row r="733" spans="1:14" ht="16" x14ac:dyDescent="0.2">
      <c r="A733" s="6">
        <v>732</v>
      </c>
      <c r="B733" s="7">
        <v>15790757</v>
      </c>
      <c r="C733" s="6" t="s">
        <v>599</v>
      </c>
      <c r="D733" s="7">
        <v>769</v>
      </c>
      <c r="E733" s="6" t="s">
        <v>15</v>
      </c>
      <c r="F733" s="6" t="s">
        <v>16</v>
      </c>
      <c r="G733" s="7">
        <v>25</v>
      </c>
      <c r="H733" s="7">
        <v>10</v>
      </c>
      <c r="I733" s="8">
        <v>0</v>
      </c>
      <c r="J733" s="7">
        <v>2</v>
      </c>
      <c r="K733" s="7">
        <v>0</v>
      </c>
      <c r="L733" s="7">
        <v>0</v>
      </c>
      <c r="M733" s="9">
        <v>187925.75</v>
      </c>
      <c r="N733" s="7">
        <v>0</v>
      </c>
    </row>
    <row r="734" spans="1:14" ht="16" x14ac:dyDescent="0.2">
      <c r="A734" s="6">
        <v>733</v>
      </c>
      <c r="B734" s="7">
        <v>15723873</v>
      </c>
      <c r="C734" s="6" t="s">
        <v>600</v>
      </c>
      <c r="D734" s="7">
        <v>657</v>
      </c>
      <c r="E734" s="6" t="s">
        <v>18</v>
      </c>
      <c r="F734" s="6" t="s">
        <v>756</v>
      </c>
      <c r="G734" s="7">
        <v>31</v>
      </c>
      <c r="H734" s="7">
        <v>3</v>
      </c>
      <c r="I734" s="8">
        <v>125167.02</v>
      </c>
      <c r="J734" s="7">
        <v>1</v>
      </c>
      <c r="K734" s="7">
        <v>0</v>
      </c>
      <c r="L734" s="7">
        <v>0</v>
      </c>
      <c r="M734" s="9">
        <v>98820.39</v>
      </c>
      <c r="N734" s="7">
        <v>0</v>
      </c>
    </row>
    <row r="735" spans="1:14" ht="16" x14ac:dyDescent="0.2">
      <c r="A735" s="6">
        <v>734</v>
      </c>
      <c r="B735" s="7">
        <v>15744607</v>
      </c>
      <c r="C735" s="6" t="s">
        <v>65</v>
      </c>
      <c r="D735" s="7">
        <v>738</v>
      </c>
      <c r="E735" s="6" t="s">
        <v>26</v>
      </c>
      <c r="F735" s="6" t="s">
        <v>23</v>
      </c>
      <c r="G735" s="7">
        <v>43</v>
      </c>
      <c r="H735" s="7">
        <v>9</v>
      </c>
      <c r="I735" s="8">
        <v>121152.05</v>
      </c>
      <c r="J735" s="7">
        <v>2</v>
      </c>
      <c r="K735" s="7">
        <v>1</v>
      </c>
      <c r="L735" s="7">
        <v>0</v>
      </c>
      <c r="M735" s="9">
        <v>64166.7</v>
      </c>
      <c r="N735" s="7">
        <v>1</v>
      </c>
    </row>
    <row r="736" spans="1:14" ht="16" x14ac:dyDescent="0.2">
      <c r="A736" s="6">
        <v>735</v>
      </c>
      <c r="B736" s="7">
        <v>15612966</v>
      </c>
      <c r="C736" s="6" t="s">
        <v>601</v>
      </c>
      <c r="D736" s="7">
        <v>545</v>
      </c>
      <c r="E736" s="6" t="s">
        <v>26</v>
      </c>
      <c r="F736" s="6" t="s">
        <v>16</v>
      </c>
      <c r="G736" s="7">
        <v>60</v>
      </c>
      <c r="H736" s="7">
        <v>7</v>
      </c>
      <c r="I736" s="8">
        <v>128981.07</v>
      </c>
      <c r="J736" s="7">
        <v>1</v>
      </c>
      <c r="K736" s="7">
        <v>0</v>
      </c>
      <c r="L736" s="7">
        <v>1</v>
      </c>
      <c r="M736" s="9">
        <v>176924.21</v>
      </c>
      <c r="N736" s="7">
        <v>1</v>
      </c>
    </row>
    <row r="737" spans="1:14" ht="16" x14ac:dyDescent="0.2">
      <c r="A737" s="6">
        <v>736</v>
      </c>
      <c r="B737" s="7">
        <v>15784209</v>
      </c>
      <c r="C737" s="6" t="s">
        <v>602</v>
      </c>
      <c r="D737" s="7">
        <v>497</v>
      </c>
      <c r="E737" s="6" t="s">
        <v>15</v>
      </c>
      <c r="F737" s="6" t="s">
        <v>23</v>
      </c>
      <c r="G737" s="7">
        <v>47</v>
      </c>
      <c r="H737" s="7">
        <v>6</v>
      </c>
      <c r="I737" s="8">
        <v>0</v>
      </c>
      <c r="J737" s="7">
        <v>1</v>
      </c>
      <c r="K737" s="7">
        <v>1</v>
      </c>
      <c r="L737" s="7">
        <v>1</v>
      </c>
      <c r="M737" s="9">
        <v>90055.08</v>
      </c>
      <c r="N737" s="7">
        <v>0</v>
      </c>
    </row>
    <row r="738" spans="1:14" ht="16" x14ac:dyDescent="0.2">
      <c r="A738" s="6">
        <v>737</v>
      </c>
      <c r="B738" s="7">
        <v>15794278</v>
      </c>
      <c r="C738" s="6" t="s">
        <v>603</v>
      </c>
      <c r="D738" s="7">
        <v>816</v>
      </c>
      <c r="E738" s="6" t="s">
        <v>18</v>
      </c>
      <c r="F738" s="6" t="s">
        <v>756</v>
      </c>
      <c r="G738" s="7">
        <v>67</v>
      </c>
      <c r="H738" s="7">
        <v>6</v>
      </c>
      <c r="I738" s="8">
        <v>151858.98000000001</v>
      </c>
      <c r="J738" s="7">
        <v>1</v>
      </c>
      <c r="K738" s="7">
        <v>1</v>
      </c>
      <c r="L738" s="7">
        <v>1</v>
      </c>
      <c r="M738" s="9">
        <v>72814.31</v>
      </c>
      <c r="N738" s="7">
        <v>0</v>
      </c>
    </row>
    <row r="739" spans="1:14" ht="16" x14ac:dyDescent="0.2">
      <c r="A739" s="6">
        <v>738</v>
      </c>
      <c r="B739" s="7">
        <v>15766741</v>
      </c>
      <c r="C739" s="6" t="s">
        <v>222</v>
      </c>
      <c r="D739" s="7">
        <v>525</v>
      </c>
      <c r="E739" s="6" t="s">
        <v>15</v>
      </c>
      <c r="F739" s="6" t="s">
        <v>23</v>
      </c>
      <c r="G739" s="7">
        <v>36</v>
      </c>
      <c r="H739" s="7">
        <v>2</v>
      </c>
      <c r="I739" s="8">
        <v>114628.4</v>
      </c>
      <c r="J739" s="7">
        <v>1</v>
      </c>
      <c r="K739" s="7">
        <v>0</v>
      </c>
      <c r="L739" s="7">
        <v>1</v>
      </c>
      <c r="M739" s="9">
        <v>168290.06</v>
      </c>
      <c r="N739" s="7">
        <v>0</v>
      </c>
    </row>
    <row r="740" spans="1:14" ht="16" x14ac:dyDescent="0.2">
      <c r="A740" s="6">
        <v>739</v>
      </c>
      <c r="B740" s="7">
        <v>15661036</v>
      </c>
      <c r="C740" s="6" t="s">
        <v>604</v>
      </c>
      <c r="D740" s="7">
        <v>725</v>
      </c>
      <c r="E740" s="6" t="s">
        <v>15</v>
      </c>
      <c r="F740" s="6" t="s">
        <v>23</v>
      </c>
      <c r="G740" s="7">
        <v>46</v>
      </c>
      <c r="H740" s="7">
        <v>6</v>
      </c>
      <c r="I740" s="8">
        <v>0</v>
      </c>
      <c r="J740" s="7">
        <v>2</v>
      </c>
      <c r="K740" s="7">
        <v>1</v>
      </c>
      <c r="L740" s="7">
        <v>0</v>
      </c>
      <c r="M740" s="9">
        <v>161767.38</v>
      </c>
      <c r="N740" s="7">
        <v>0</v>
      </c>
    </row>
    <row r="741" spans="1:14" ht="16" x14ac:dyDescent="0.2">
      <c r="A741" s="6">
        <v>740</v>
      </c>
      <c r="B741" s="7">
        <v>15705639</v>
      </c>
      <c r="C741" s="6" t="s">
        <v>605</v>
      </c>
      <c r="D741" s="7">
        <v>692</v>
      </c>
      <c r="E741" s="6" t="s">
        <v>15</v>
      </c>
      <c r="F741" s="6" t="s">
        <v>16</v>
      </c>
      <c r="G741" s="7">
        <v>28</v>
      </c>
      <c r="H741" s="7">
        <v>8</v>
      </c>
      <c r="I741" s="8">
        <v>95059.02</v>
      </c>
      <c r="J741" s="7">
        <v>2</v>
      </c>
      <c r="K741" s="7">
        <v>1</v>
      </c>
      <c r="L741" s="7">
        <v>0</v>
      </c>
      <c r="M741" s="9">
        <v>44420.18</v>
      </c>
      <c r="N741" s="7">
        <v>0</v>
      </c>
    </row>
    <row r="742" spans="1:14" ht="16" x14ac:dyDescent="0.2">
      <c r="A742" s="6">
        <v>741</v>
      </c>
      <c r="B742" s="7">
        <v>15637414</v>
      </c>
      <c r="C742" s="6" t="s">
        <v>606</v>
      </c>
      <c r="D742" s="7">
        <v>618</v>
      </c>
      <c r="E742" s="6" t="s">
        <v>15</v>
      </c>
      <c r="F742" s="6" t="s">
        <v>16</v>
      </c>
      <c r="G742" s="7">
        <v>24</v>
      </c>
      <c r="H742" s="7">
        <v>7</v>
      </c>
      <c r="I742" s="8">
        <v>128736.39</v>
      </c>
      <c r="J742" s="7">
        <v>1</v>
      </c>
      <c r="K742" s="7">
        <v>0</v>
      </c>
      <c r="L742" s="7">
        <v>1</v>
      </c>
      <c r="M742" s="9">
        <v>37147.61</v>
      </c>
      <c r="N742" s="7">
        <v>0</v>
      </c>
    </row>
    <row r="743" spans="1:14" ht="16" x14ac:dyDescent="0.2">
      <c r="A743" s="6">
        <v>742</v>
      </c>
      <c r="B743" s="7">
        <v>15716835</v>
      </c>
      <c r="C743" s="6" t="s">
        <v>259</v>
      </c>
      <c r="D743" s="7">
        <v>546</v>
      </c>
      <c r="E743" s="6" t="s">
        <v>15</v>
      </c>
      <c r="F743" s="6" t="s">
        <v>23</v>
      </c>
      <c r="G743" s="7">
        <v>24</v>
      </c>
      <c r="H743" s="7">
        <v>8</v>
      </c>
      <c r="I743" s="8">
        <v>156325.38</v>
      </c>
      <c r="J743" s="7">
        <v>1</v>
      </c>
      <c r="K743" s="7">
        <v>1</v>
      </c>
      <c r="L743" s="7">
        <v>1</v>
      </c>
      <c r="M743" s="9">
        <v>125381.02</v>
      </c>
      <c r="N743" s="7">
        <v>0</v>
      </c>
    </row>
    <row r="744" spans="1:14" ht="16" x14ac:dyDescent="0.2">
      <c r="A744" s="6">
        <v>743</v>
      </c>
      <c r="B744" s="7">
        <v>15696231</v>
      </c>
      <c r="C744" s="6" t="s">
        <v>607</v>
      </c>
      <c r="D744" s="7">
        <v>635</v>
      </c>
      <c r="E744" s="6" t="s">
        <v>15</v>
      </c>
      <c r="F744" s="6" t="s">
        <v>23</v>
      </c>
      <c r="G744" s="7">
        <v>29</v>
      </c>
      <c r="H744" s="7">
        <v>7</v>
      </c>
      <c r="I744" s="8">
        <v>105405.97</v>
      </c>
      <c r="J744" s="7">
        <v>1</v>
      </c>
      <c r="K744" s="7">
        <v>1</v>
      </c>
      <c r="L744" s="7">
        <v>1</v>
      </c>
      <c r="M744" s="9">
        <v>149853.89000000001</v>
      </c>
      <c r="N744" s="7">
        <v>0</v>
      </c>
    </row>
    <row r="745" spans="1:14" ht="16" x14ac:dyDescent="0.2">
      <c r="A745" s="6">
        <v>744</v>
      </c>
      <c r="B745" s="7">
        <v>15641675</v>
      </c>
      <c r="C745" s="6" t="s">
        <v>608</v>
      </c>
      <c r="D745" s="7">
        <v>611</v>
      </c>
      <c r="E745" s="6" t="s">
        <v>15</v>
      </c>
      <c r="F745" s="6" t="s">
        <v>16</v>
      </c>
      <c r="G745" s="7">
        <v>49</v>
      </c>
      <c r="H745" s="7">
        <v>2</v>
      </c>
      <c r="I745" s="8">
        <v>88915.37</v>
      </c>
      <c r="J745" s="7">
        <v>3</v>
      </c>
      <c r="K745" s="7">
        <v>0</v>
      </c>
      <c r="L745" s="7">
        <v>0</v>
      </c>
      <c r="M745" s="9">
        <v>161435.01999999999</v>
      </c>
      <c r="N745" s="7">
        <v>1</v>
      </c>
    </row>
    <row r="746" spans="1:14" ht="16" x14ac:dyDescent="0.2">
      <c r="A746" s="6">
        <v>745</v>
      </c>
      <c r="B746" s="7">
        <v>15670755</v>
      </c>
      <c r="C746" s="6" t="s">
        <v>609</v>
      </c>
      <c r="D746" s="7">
        <v>650</v>
      </c>
      <c r="E746" s="6" t="s">
        <v>15</v>
      </c>
      <c r="F746" s="6" t="s">
        <v>23</v>
      </c>
      <c r="G746" s="7">
        <v>60</v>
      </c>
      <c r="H746" s="7">
        <v>8</v>
      </c>
      <c r="I746" s="8">
        <v>0</v>
      </c>
      <c r="J746" s="7">
        <v>2</v>
      </c>
      <c r="K746" s="7">
        <v>1</v>
      </c>
      <c r="L746" s="7">
        <v>1</v>
      </c>
      <c r="M746" s="9">
        <v>102925.75999999999</v>
      </c>
      <c r="N746" s="7">
        <v>0</v>
      </c>
    </row>
    <row r="747" spans="1:14" ht="16" x14ac:dyDescent="0.2">
      <c r="A747" s="6">
        <v>746</v>
      </c>
      <c r="B747" s="7">
        <v>15640059</v>
      </c>
      <c r="C747" s="6" t="s">
        <v>234</v>
      </c>
      <c r="D747" s="7">
        <v>606</v>
      </c>
      <c r="E747" s="6" t="s">
        <v>15</v>
      </c>
      <c r="F747" s="6" t="s">
        <v>23</v>
      </c>
      <c r="G747" s="7">
        <v>40</v>
      </c>
      <c r="H747" s="7">
        <v>5</v>
      </c>
      <c r="I747" s="8">
        <v>0</v>
      </c>
      <c r="J747" s="7">
        <v>2</v>
      </c>
      <c r="K747" s="7">
        <v>1</v>
      </c>
      <c r="L747" s="7">
        <v>1</v>
      </c>
      <c r="M747" s="9">
        <v>70899.27</v>
      </c>
      <c r="N747" s="7">
        <v>0</v>
      </c>
    </row>
    <row r="748" spans="1:14" ht="16" x14ac:dyDescent="0.2">
      <c r="A748" s="6">
        <v>747</v>
      </c>
      <c r="B748" s="7">
        <v>15787619</v>
      </c>
      <c r="C748" s="6" t="s">
        <v>313</v>
      </c>
      <c r="D748" s="7">
        <v>844</v>
      </c>
      <c r="E748" s="6" t="s">
        <v>15</v>
      </c>
      <c r="F748" s="6" t="s">
        <v>23</v>
      </c>
      <c r="G748" s="7">
        <v>18</v>
      </c>
      <c r="H748" s="7">
        <v>2</v>
      </c>
      <c r="I748" s="8">
        <v>160980.03</v>
      </c>
      <c r="J748" s="7">
        <v>1</v>
      </c>
      <c r="K748" s="7">
        <v>0</v>
      </c>
      <c r="L748" s="7">
        <v>0</v>
      </c>
      <c r="M748" s="9">
        <v>145936.28</v>
      </c>
      <c r="N748" s="7">
        <v>0</v>
      </c>
    </row>
    <row r="749" spans="1:14" ht="16" x14ac:dyDescent="0.2">
      <c r="A749" s="6">
        <v>748</v>
      </c>
      <c r="B749" s="7">
        <v>15587535</v>
      </c>
      <c r="C749" s="6" t="s">
        <v>605</v>
      </c>
      <c r="D749" s="7">
        <v>450</v>
      </c>
      <c r="E749" s="6" t="s">
        <v>18</v>
      </c>
      <c r="F749" s="6" t="s">
        <v>757</v>
      </c>
      <c r="G749" s="7">
        <v>46</v>
      </c>
      <c r="H749" s="7">
        <v>5</v>
      </c>
      <c r="I749" s="8">
        <v>177619.71</v>
      </c>
      <c r="J749" s="7">
        <v>1</v>
      </c>
      <c r="K749" s="7">
        <v>1</v>
      </c>
      <c r="L749" s="7">
        <v>0</v>
      </c>
      <c r="M749" s="9">
        <v>54227.06</v>
      </c>
      <c r="N749" s="7">
        <v>0</v>
      </c>
    </row>
    <row r="750" spans="1:14" ht="16" x14ac:dyDescent="0.2">
      <c r="A750" s="6">
        <v>749</v>
      </c>
      <c r="B750" s="7">
        <v>15813034</v>
      </c>
      <c r="C750" s="6" t="s">
        <v>65</v>
      </c>
      <c r="D750" s="7">
        <v>727</v>
      </c>
      <c r="E750" s="6" t="s">
        <v>18</v>
      </c>
      <c r="F750" s="6" t="s">
        <v>756</v>
      </c>
      <c r="G750" s="7">
        <v>38</v>
      </c>
      <c r="H750" s="7">
        <v>2</v>
      </c>
      <c r="I750" s="8">
        <v>62276.99</v>
      </c>
      <c r="J750" s="7">
        <v>1</v>
      </c>
      <c r="K750" s="7">
        <v>1</v>
      </c>
      <c r="L750" s="7">
        <v>1</v>
      </c>
      <c r="M750" s="9">
        <v>59280.79</v>
      </c>
      <c r="N750" s="7">
        <v>0</v>
      </c>
    </row>
    <row r="751" spans="1:14" ht="16" x14ac:dyDescent="0.2">
      <c r="A751" s="6">
        <v>750</v>
      </c>
      <c r="B751" s="7">
        <v>15698839</v>
      </c>
      <c r="C751" s="6" t="s">
        <v>610</v>
      </c>
      <c r="D751" s="7">
        <v>460</v>
      </c>
      <c r="E751" s="6" t="s">
        <v>26</v>
      </c>
      <c r="F751" s="6" t="s">
        <v>23</v>
      </c>
      <c r="G751" s="7">
        <v>46</v>
      </c>
      <c r="H751" s="7">
        <v>4</v>
      </c>
      <c r="I751" s="8">
        <v>127559.97</v>
      </c>
      <c r="J751" s="7">
        <v>2</v>
      </c>
      <c r="K751" s="7">
        <v>1</v>
      </c>
      <c r="L751" s="7">
        <v>1</v>
      </c>
      <c r="M751" s="9">
        <v>126952.5</v>
      </c>
      <c r="N751" s="7">
        <v>0</v>
      </c>
    </row>
    <row r="752" spans="1:14" ht="16" x14ac:dyDescent="0.2">
      <c r="A752" s="6">
        <v>751</v>
      </c>
      <c r="B752" s="7">
        <v>15790314</v>
      </c>
      <c r="C752" s="6" t="s">
        <v>611</v>
      </c>
      <c r="D752" s="7">
        <v>649</v>
      </c>
      <c r="E752" s="6" t="s">
        <v>15</v>
      </c>
      <c r="F752" s="6" t="s">
        <v>23</v>
      </c>
      <c r="G752" s="7">
        <v>41</v>
      </c>
      <c r="H752" s="7">
        <v>0</v>
      </c>
      <c r="I752" s="8">
        <v>0</v>
      </c>
      <c r="J752" s="7">
        <v>2</v>
      </c>
      <c r="K752" s="7">
        <v>0</v>
      </c>
      <c r="L752" s="7">
        <v>1</v>
      </c>
      <c r="M752" s="9">
        <v>130567.02</v>
      </c>
      <c r="N752" s="7">
        <v>0</v>
      </c>
    </row>
    <row r="753" spans="1:14" ht="16" x14ac:dyDescent="0.2">
      <c r="A753" s="6">
        <v>752</v>
      </c>
      <c r="B753" s="7">
        <v>15634245</v>
      </c>
      <c r="C753" s="6" t="s">
        <v>612</v>
      </c>
      <c r="D753" s="7">
        <v>758</v>
      </c>
      <c r="E753" s="6" t="s">
        <v>26</v>
      </c>
      <c r="F753" s="6" t="s">
        <v>16</v>
      </c>
      <c r="G753" s="7">
        <v>47</v>
      </c>
      <c r="H753" s="7">
        <v>9</v>
      </c>
      <c r="I753" s="8">
        <v>95523.16</v>
      </c>
      <c r="J753" s="7">
        <v>1</v>
      </c>
      <c r="K753" s="7">
        <v>1</v>
      </c>
      <c r="L753" s="7">
        <v>0</v>
      </c>
      <c r="M753" s="9">
        <v>73294.48</v>
      </c>
      <c r="N753" s="7">
        <v>0</v>
      </c>
    </row>
    <row r="754" spans="1:14" ht="16" x14ac:dyDescent="0.2">
      <c r="A754" s="6">
        <v>753</v>
      </c>
      <c r="B754" s="7">
        <v>15677305</v>
      </c>
      <c r="C754" s="6" t="s">
        <v>313</v>
      </c>
      <c r="D754" s="7">
        <v>490</v>
      </c>
      <c r="E754" s="6" t="s">
        <v>15</v>
      </c>
      <c r="F754" s="6" t="s">
        <v>16</v>
      </c>
      <c r="G754" s="7">
        <v>35</v>
      </c>
      <c r="H754" s="7">
        <v>7</v>
      </c>
      <c r="I754" s="8">
        <v>107749.03</v>
      </c>
      <c r="J754" s="7">
        <v>1</v>
      </c>
      <c r="K754" s="7">
        <v>1</v>
      </c>
      <c r="L754" s="7">
        <v>1</v>
      </c>
      <c r="M754" s="9">
        <v>3937.37</v>
      </c>
      <c r="N754" s="7">
        <v>0</v>
      </c>
    </row>
    <row r="755" spans="1:14" ht="16" x14ac:dyDescent="0.2">
      <c r="A755" s="6">
        <v>754</v>
      </c>
      <c r="B755" s="7">
        <v>15661526</v>
      </c>
      <c r="C755" s="6" t="s">
        <v>540</v>
      </c>
      <c r="D755" s="7">
        <v>815</v>
      </c>
      <c r="E755" s="6" t="s">
        <v>26</v>
      </c>
      <c r="F755" s="6" t="s">
        <v>23</v>
      </c>
      <c r="G755" s="7">
        <v>37</v>
      </c>
      <c r="H755" s="7">
        <v>2</v>
      </c>
      <c r="I755" s="8">
        <v>110777.26</v>
      </c>
      <c r="J755" s="7">
        <v>2</v>
      </c>
      <c r="K755" s="7">
        <v>1</v>
      </c>
      <c r="L755" s="7">
        <v>0</v>
      </c>
      <c r="M755" s="9">
        <v>2383.59</v>
      </c>
      <c r="N755" s="7">
        <v>0</v>
      </c>
    </row>
    <row r="756" spans="1:14" ht="16" x14ac:dyDescent="0.2">
      <c r="A756" s="6">
        <v>755</v>
      </c>
      <c r="B756" s="7">
        <v>15685997</v>
      </c>
      <c r="C756" s="6" t="s">
        <v>613</v>
      </c>
      <c r="D756" s="7">
        <v>838</v>
      </c>
      <c r="E756" s="6" t="s">
        <v>18</v>
      </c>
      <c r="F756" s="6" t="s">
        <v>757</v>
      </c>
      <c r="G756" s="7">
        <v>39</v>
      </c>
      <c r="H756" s="7">
        <v>5</v>
      </c>
      <c r="I756" s="8">
        <v>166733.92000000001</v>
      </c>
      <c r="J756" s="7">
        <v>2</v>
      </c>
      <c r="K756" s="7">
        <v>1</v>
      </c>
      <c r="L756" s="7">
        <v>0</v>
      </c>
      <c r="M756" s="9">
        <v>14279.44</v>
      </c>
      <c r="N756" s="7">
        <v>0</v>
      </c>
    </row>
    <row r="757" spans="1:14" ht="16" x14ac:dyDescent="0.2">
      <c r="A757" s="6">
        <v>756</v>
      </c>
      <c r="B757" s="7">
        <v>15660101</v>
      </c>
      <c r="C757" s="6" t="s">
        <v>614</v>
      </c>
      <c r="D757" s="7">
        <v>803</v>
      </c>
      <c r="E757" s="6" t="s">
        <v>15</v>
      </c>
      <c r="F757" s="6" t="s">
        <v>23</v>
      </c>
      <c r="G757" s="7">
        <v>31</v>
      </c>
      <c r="H757" s="7">
        <v>9</v>
      </c>
      <c r="I757" s="8">
        <v>157120.85999999999</v>
      </c>
      <c r="J757" s="7">
        <v>2</v>
      </c>
      <c r="K757" s="7">
        <v>1</v>
      </c>
      <c r="L757" s="7">
        <v>0</v>
      </c>
      <c r="M757" s="9">
        <v>141300.53</v>
      </c>
      <c r="N757" s="7">
        <v>0</v>
      </c>
    </row>
    <row r="758" spans="1:14" ht="16" x14ac:dyDescent="0.2">
      <c r="A758" s="6">
        <v>757</v>
      </c>
      <c r="B758" s="7">
        <v>15637979</v>
      </c>
      <c r="C758" s="6" t="s">
        <v>139</v>
      </c>
      <c r="D758" s="7">
        <v>664</v>
      </c>
      <c r="E758" s="6" t="s">
        <v>26</v>
      </c>
      <c r="F758" s="6" t="s">
        <v>16</v>
      </c>
      <c r="G758" s="7">
        <v>36</v>
      </c>
      <c r="H758" s="7">
        <v>2</v>
      </c>
      <c r="I758" s="8">
        <v>127160.78</v>
      </c>
      <c r="J758" s="7">
        <v>2</v>
      </c>
      <c r="K758" s="7">
        <v>1</v>
      </c>
      <c r="L758" s="7">
        <v>0</v>
      </c>
      <c r="M758" s="9">
        <v>78140.75</v>
      </c>
      <c r="N758" s="7">
        <v>0</v>
      </c>
    </row>
    <row r="759" spans="1:14" ht="16" x14ac:dyDescent="0.2">
      <c r="A759" s="6">
        <v>758</v>
      </c>
      <c r="B759" s="7">
        <v>15815364</v>
      </c>
      <c r="C759" s="6" t="s">
        <v>615</v>
      </c>
      <c r="D759" s="7">
        <v>736</v>
      </c>
      <c r="E759" s="6" t="s">
        <v>18</v>
      </c>
      <c r="F759" s="6" t="s">
        <v>757</v>
      </c>
      <c r="G759" s="7">
        <v>28</v>
      </c>
      <c r="H759" s="7">
        <v>2</v>
      </c>
      <c r="I759" s="8">
        <v>0</v>
      </c>
      <c r="J759" s="7">
        <v>2</v>
      </c>
      <c r="K759" s="7">
        <v>1</v>
      </c>
      <c r="L759" s="7">
        <v>1</v>
      </c>
      <c r="M759" s="9">
        <v>117431.1</v>
      </c>
      <c r="N759" s="7">
        <v>0</v>
      </c>
    </row>
    <row r="760" spans="1:14" ht="16" x14ac:dyDescent="0.2">
      <c r="A760" s="6">
        <v>759</v>
      </c>
      <c r="B760" s="7">
        <v>15647099</v>
      </c>
      <c r="C760" s="6" t="s">
        <v>616</v>
      </c>
      <c r="D760" s="7">
        <v>633</v>
      </c>
      <c r="E760" s="6" t="s">
        <v>15</v>
      </c>
      <c r="F760" s="6" t="s">
        <v>16</v>
      </c>
      <c r="G760" s="7">
        <v>37</v>
      </c>
      <c r="H760" s="7">
        <v>9</v>
      </c>
      <c r="I760" s="8">
        <v>156091.97</v>
      </c>
      <c r="J760" s="7">
        <v>1</v>
      </c>
      <c r="K760" s="7">
        <v>1</v>
      </c>
      <c r="L760" s="7">
        <v>0</v>
      </c>
      <c r="M760" s="9">
        <v>72008.61</v>
      </c>
      <c r="N760" s="7">
        <v>0</v>
      </c>
    </row>
    <row r="761" spans="1:14" ht="16" x14ac:dyDescent="0.2">
      <c r="A761" s="6">
        <v>760</v>
      </c>
      <c r="B761" s="7">
        <v>15625944</v>
      </c>
      <c r="C761" s="6" t="s">
        <v>68</v>
      </c>
      <c r="D761" s="7">
        <v>664</v>
      </c>
      <c r="E761" s="6" t="s">
        <v>15</v>
      </c>
      <c r="F761" s="6" t="s">
        <v>23</v>
      </c>
      <c r="G761" s="7">
        <v>58</v>
      </c>
      <c r="H761" s="7">
        <v>5</v>
      </c>
      <c r="I761" s="8">
        <v>98668.18</v>
      </c>
      <c r="J761" s="7">
        <v>1</v>
      </c>
      <c r="K761" s="7">
        <v>1</v>
      </c>
      <c r="L761" s="7">
        <v>1</v>
      </c>
      <c r="M761" s="9">
        <v>60887.58</v>
      </c>
      <c r="N761" s="7">
        <v>0</v>
      </c>
    </row>
    <row r="762" spans="1:14" ht="16" x14ac:dyDescent="0.2">
      <c r="A762" s="6">
        <v>761</v>
      </c>
      <c r="B762" s="7">
        <v>15583212</v>
      </c>
      <c r="C762" s="6" t="s">
        <v>133</v>
      </c>
      <c r="D762" s="7">
        <v>600</v>
      </c>
      <c r="E762" s="6" t="s">
        <v>15</v>
      </c>
      <c r="F762" s="6" t="s">
        <v>16</v>
      </c>
      <c r="G762" s="7">
        <v>43</v>
      </c>
      <c r="H762" s="7">
        <v>5</v>
      </c>
      <c r="I762" s="8">
        <v>134022.06</v>
      </c>
      <c r="J762" s="7">
        <v>1</v>
      </c>
      <c r="K762" s="7">
        <v>1</v>
      </c>
      <c r="L762" s="7">
        <v>0</v>
      </c>
      <c r="M762" s="9">
        <v>194764.83</v>
      </c>
      <c r="N762" s="7">
        <v>0</v>
      </c>
    </row>
    <row r="763" spans="1:14" ht="16" x14ac:dyDescent="0.2">
      <c r="A763" s="6">
        <v>762</v>
      </c>
      <c r="B763" s="7">
        <v>15582741</v>
      </c>
      <c r="C763" s="6" t="s">
        <v>44</v>
      </c>
      <c r="D763" s="7">
        <v>693</v>
      </c>
      <c r="E763" s="6" t="s">
        <v>15</v>
      </c>
      <c r="F763" s="6" t="s">
        <v>16</v>
      </c>
      <c r="G763" s="7">
        <v>35</v>
      </c>
      <c r="H763" s="7">
        <v>5</v>
      </c>
      <c r="I763" s="8">
        <v>124151.09</v>
      </c>
      <c r="J763" s="7">
        <v>1</v>
      </c>
      <c r="K763" s="7">
        <v>1</v>
      </c>
      <c r="L763" s="7">
        <v>0</v>
      </c>
      <c r="M763" s="9">
        <v>88705.14</v>
      </c>
      <c r="N763" s="7">
        <v>1</v>
      </c>
    </row>
    <row r="764" spans="1:14" ht="16" x14ac:dyDescent="0.2">
      <c r="A764" s="6">
        <v>763</v>
      </c>
      <c r="B764" s="7">
        <v>15637876</v>
      </c>
      <c r="C764" s="6" t="s">
        <v>422</v>
      </c>
      <c r="D764" s="7">
        <v>663</v>
      </c>
      <c r="E764" s="6" t="s">
        <v>26</v>
      </c>
      <c r="F764" s="6" t="s">
        <v>16</v>
      </c>
      <c r="G764" s="7">
        <v>36</v>
      </c>
      <c r="H764" s="7">
        <v>6</v>
      </c>
      <c r="I764" s="8">
        <v>77253.5</v>
      </c>
      <c r="J764" s="7">
        <v>1</v>
      </c>
      <c r="K764" s="7">
        <v>0</v>
      </c>
      <c r="L764" s="7">
        <v>0</v>
      </c>
      <c r="M764" s="9">
        <v>35817.97</v>
      </c>
      <c r="N764" s="7">
        <v>1</v>
      </c>
    </row>
    <row r="765" spans="1:14" ht="16" x14ac:dyDescent="0.2">
      <c r="A765" s="6">
        <v>764</v>
      </c>
      <c r="B765" s="7">
        <v>15622750</v>
      </c>
      <c r="C765" s="6" t="s">
        <v>22</v>
      </c>
      <c r="D765" s="7">
        <v>742</v>
      </c>
      <c r="E765" s="6" t="s">
        <v>26</v>
      </c>
      <c r="F765" s="6" t="s">
        <v>16</v>
      </c>
      <c r="G765" s="7">
        <v>21</v>
      </c>
      <c r="H765" s="7">
        <v>1</v>
      </c>
      <c r="I765" s="8">
        <v>114292.48</v>
      </c>
      <c r="J765" s="7">
        <v>1</v>
      </c>
      <c r="K765" s="7">
        <v>1</v>
      </c>
      <c r="L765" s="7">
        <v>0</v>
      </c>
      <c r="M765" s="9">
        <v>31520.400000000001</v>
      </c>
      <c r="N765" s="7">
        <v>0</v>
      </c>
    </row>
    <row r="766" spans="1:14" ht="16" x14ac:dyDescent="0.2">
      <c r="A766" s="6">
        <v>765</v>
      </c>
      <c r="B766" s="7">
        <v>15672056</v>
      </c>
      <c r="C766" s="6" t="s">
        <v>617</v>
      </c>
      <c r="D766" s="7">
        <v>710</v>
      </c>
      <c r="E766" s="6" t="s">
        <v>26</v>
      </c>
      <c r="F766" s="6" t="s">
        <v>23</v>
      </c>
      <c r="G766" s="7">
        <v>43</v>
      </c>
      <c r="H766" s="7">
        <v>2</v>
      </c>
      <c r="I766" s="8">
        <v>140080.32000000001</v>
      </c>
      <c r="J766" s="7">
        <v>3</v>
      </c>
      <c r="K766" s="7">
        <v>1</v>
      </c>
      <c r="L766" s="7">
        <v>1</v>
      </c>
      <c r="M766" s="9">
        <v>157908.19</v>
      </c>
      <c r="N766" s="7">
        <v>1</v>
      </c>
    </row>
    <row r="767" spans="1:14" ht="16" x14ac:dyDescent="0.2">
      <c r="A767" s="6">
        <v>766</v>
      </c>
      <c r="B767" s="7">
        <v>15812351</v>
      </c>
      <c r="C767" s="6" t="s">
        <v>618</v>
      </c>
      <c r="D767" s="7">
        <v>710</v>
      </c>
      <c r="E767" s="6" t="s">
        <v>18</v>
      </c>
      <c r="F767" s="6" t="s">
        <v>757</v>
      </c>
      <c r="G767" s="7">
        <v>27</v>
      </c>
      <c r="H767" s="7">
        <v>2</v>
      </c>
      <c r="I767" s="8">
        <v>135277.96</v>
      </c>
      <c r="J767" s="7">
        <v>1</v>
      </c>
      <c r="K767" s="7">
        <v>1</v>
      </c>
      <c r="L767" s="7">
        <v>0</v>
      </c>
      <c r="M767" s="9">
        <v>142200.15</v>
      </c>
      <c r="N767" s="7">
        <v>0</v>
      </c>
    </row>
    <row r="768" spans="1:14" ht="16" x14ac:dyDescent="0.2">
      <c r="A768" s="6">
        <v>767</v>
      </c>
      <c r="B768" s="7">
        <v>15810864</v>
      </c>
      <c r="C768" s="6" t="s">
        <v>619</v>
      </c>
      <c r="D768" s="7">
        <v>700</v>
      </c>
      <c r="E768" s="6" t="s">
        <v>15</v>
      </c>
      <c r="F768" s="6" t="s">
        <v>16</v>
      </c>
      <c r="G768" s="7">
        <v>82</v>
      </c>
      <c r="H768" s="7">
        <v>2</v>
      </c>
      <c r="I768" s="8">
        <v>0</v>
      </c>
      <c r="J768" s="7">
        <v>2</v>
      </c>
      <c r="K768" s="7">
        <v>0</v>
      </c>
      <c r="L768" s="7">
        <v>1</v>
      </c>
      <c r="M768" s="9">
        <v>182055.36</v>
      </c>
      <c r="N768" s="7">
        <v>0</v>
      </c>
    </row>
    <row r="769" spans="1:14" ht="16" x14ac:dyDescent="0.2">
      <c r="A769" s="6">
        <v>768</v>
      </c>
      <c r="B769" s="7">
        <v>15677921</v>
      </c>
      <c r="C769" s="6" t="s">
        <v>620</v>
      </c>
      <c r="D769" s="7">
        <v>720</v>
      </c>
      <c r="E769" s="6" t="s">
        <v>26</v>
      </c>
      <c r="F769" s="6" t="s">
        <v>23</v>
      </c>
      <c r="G769" s="7">
        <v>60</v>
      </c>
      <c r="H769" s="7">
        <v>9</v>
      </c>
      <c r="I769" s="8">
        <v>115920.62</v>
      </c>
      <c r="J769" s="7">
        <v>2</v>
      </c>
      <c r="K769" s="7">
        <v>0</v>
      </c>
      <c r="L769" s="7">
        <v>0</v>
      </c>
      <c r="M769" s="9">
        <v>157552.07999999999</v>
      </c>
      <c r="N769" s="7">
        <v>1</v>
      </c>
    </row>
    <row r="770" spans="1:14" ht="16" x14ac:dyDescent="0.2">
      <c r="A770" s="6">
        <v>769</v>
      </c>
      <c r="B770" s="7">
        <v>15724296</v>
      </c>
      <c r="C770" s="6" t="s">
        <v>319</v>
      </c>
      <c r="D770" s="7">
        <v>684</v>
      </c>
      <c r="E770" s="6" t="s">
        <v>18</v>
      </c>
      <c r="F770" s="6" t="s">
        <v>756</v>
      </c>
      <c r="G770" s="7">
        <v>41</v>
      </c>
      <c r="H770" s="7">
        <v>2</v>
      </c>
      <c r="I770" s="8">
        <v>119782.72</v>
      </c>
      <c r="J770" s="7">
        <v>2</v>
      </c>
      <c r="K770" s="7">
        <v>0</v>
      </c>
      <c r="L770" s="7">
        <v>0</v>
      </c>
      <c r="M770" s="9">
        <v>120284.67</v>
      </c>
      <c r="N770" s="7">
        <v>0</v>
      </c>
    </row>
    <row r="771" spans="1:14" ht="16" x14ac:dyDescent="0.2">
      <c r="A771" s="6">
        <v>770</v>
      </c>
      <c r="B771" s="7">
        <v>15685329</v>
      </c>
      <c r="C771" s="6" t="s">
        <v>370</v>
      </c>
      <c r="D771" s="7">
        <v>531</v>
      </c>
      <c r="E771" s="6" t="s">
        <v>15</v>
      </c>
      <c r="F771" s="6" t="s">
        <v>16</v>
      </c>
      <c r="G771" s="7">
        <v>63</v>
      </c>
      <c r="H771" s="7">
        <v>1</v>
      </c>
      <c r="I771" s="8">
        <v>114715.71</v>
      </c>
      <c r="J771" s="7">
        <v>1</v>
      </c>
      <c r="K771" s="7">
        <v>0</v>
      </c>
      <c r="L771" s="7">
        <v>1</v>
      </c>
      <c r="M771" s="9">
        <v>24506.95</v>
      </c>
      <c r="N771" s="7">
        <v>1</v>
      </c>
    </row>
    <row r="772" spans="1:14" ht="16" x14ac:dyDescent="0.2">
      <c r="A772" s="6">
        <v>771</v>
      </c>
      <c r="B772" s="7">
        <v>15584091</v>
      </c>
      <c r="C772" s="6" t="s">
        <v>621</v>
      </c>
      <c r="D772" s="7">
        <v>742</v>
      </c>
      <c r="E772" s="6" t="s">
        <v>26</v>
      </c>
      <c r="F772" s="6" t="s">
        <v>16</v>
      </c>
      <c r="G772" s="7">
        <v>36</v>
      </c>
      <c r="H772" s="7">
        <v>2</v>
      </c>
      <c r="I772" s="8">
        <v>129748.54</v>
      </c>
      <c r="J772" s="7">
        <v>2</v>
      </c>
      <c r="K772" s="7">
        <v>0</v>
      </c>
      <c r="L772" s="7">
        <v>0</v>
      </c>
      <c r="M772" s="9">
        <v>47271.61</v>
      </c>
      <c r="N772" s="7">
        <v>1</v>
      </c>
    </row>
    <row r="773" spans="1:14" ht="16" x14ac:dyDescent="0.2">
      <c r="A773" s="6">
        <v>772</v>
      </c>
      <c r="B773" s="7">
        <v>15640442</v>
      </c>
      <c r="C773" s="6" t="s">
        <v>622</v>
      </c>
      <c r="D773" s="7">
        <v>717</v>
      </c>
      <c r="E773" s="6" t="s">
        <v>15</v>
      </c>
      <c r="F773" s="6" t="s">
        <v>23</v>
      </c>
      <c r="G773" s="7">
        <v>31</v>
      </c>
      <c r="H773" s="7">
        <v>4</v>
      </c>
      <c r="I773" s="8">
        <v>129722.57</v>
      </c>
      <c r="J773" s="7">
        <v>1</v>
      </c>
      <c r="K773" s="7">
        <v>0</v>
      </c>
      <c r="L773" s="7">
        <v>0</v>
      </c>
      <c r="M773" s="9">
        <v>41176.6</v>
      </c>
      <c r="N773" s="7">
        <v>0</v>
      </c>
    </row>
    <row r="774" spans="1:14" ht="16" x14ac:dyDescent="0.2">
      <c r="A774" s="6">
        <v>773</v>
      </c>
      <c r="B774" s="7">
        <v>15639314</v>
      </c>
      <c r="C774" s="6" t="s">
        <v>623</v>
      </c>
      <c r="D774" s="7">
        <v>589</v>
      </c>
      <c r="E774" s="6" t="s">
        <v>15</v>
      </c>
      <c r="F774" s="6" t="s">
        <v>23</v>
      </c>
      <c r="G774" s="7">
        <v>32</v>
      </c>
      <c r="H774" s="7">
        <v>2</v>
      </c>
      <c r="I774" s="8">
        <v>0</v>
      </c>
      <c r="J774" s="7">
        <v>2</v>
      </c>
      <c r="K774" s="7">
        <v>0</v>
      </c>
      <c r="L774" s="7">
        <v>1</v>
      </c>
      <c r="M774" s="9">
        <v>9468.64</v>
      </c>
      <c r="N774" s="7">
        <v>0</v>
      </c>
    </row>
    <row r="775" spans="1:14" ht="16" x14ac:dyDescent="0.2">
      <c r="A775" s="6">
        <v>774</v>
      </c>
      <c r="B775" s="7">
        <v>15685320</v>
      </c>
      <c r="C775" s="6" t="s">
        <v>624</v>
      </c>
      <c r="D775" s="7">
        <v>767</v>
      </c>
      <c r="E775" s="6" t="s">
        <v>15</v>
      </c>
      <c r="F775" s="6" t="s">
        <v>23</v>
      </c>
      <c r="G775" s="7">
        <v>36</v>
      </c>
      <c r="H775" s="7">
        <v>3</v>
      </c>
      <c r="I775" s="8">
        <v>139180.20000000001</v>
      </c>
      <c r="J775" s="7">
        <v>1</v>
      </c>
      <c r="K775" s="7">
        <v>0</v>
      </c>
      <c r="L775" s="7">
        <v>0</v>
      </c>
      <c r="M775" s="9">
        <v>123880.19</v>
      </c>
      <c r="N775" s="7">
        <v>0</v>
      </c>
    </row>
    <row r="776" spans="1:14" ht="16" x14ac:dyDescent="0.2">
      <c r="A776" s="6">
        <v>775</v>
      </c>
      <c r="B776" s="7">
        <v>15789158</v>
      </c>
      <c r="C776" s="6" t="s">
        <v>625</v>
      </c>
      <c r="D776" s="7">
        <v>636</v>
      </c>
      <c r="E776" s="6" t="s">
        <v>26</v>
      </c>
      <c r="F776" s="6" t="s">
        <v>23</v>
      </c>
      <c r="G776" s="7">
        <v>49</v>
      </c>
      <c r="H776" s="7">
        <v>6</v>
      </c>
      <c r="I776" s="8">
        <v>113599.74</v>
      </c>
      <c r="J776" s="7">
        <v>2</v>
      </c>
      <c r="K776" s="7">
        <v>1</v>
      </c>
      <c r="L776" s="7">
        <v>0</v>
      </c>
      <c r="M776" s="9">
        <v>158887.09</v>
      </c>
      <c r="N776" s="7">
        <v>1</v>
      </c>
    </row>
    <row r="777" spans="1:14" ht="16" x14ac:dyDescent="0.2">
      <c r="A777" s="6">
        <v>776</v>
      </c>
      <c r="B777" s="7">
        <v>15752137</v>
      </c>
      <c r="C777" s="6" t="s">
        <v>626</v>
      </c>
      <c r="D777" s="7">
        <v>648</v>
      </c>
      <c r="E777" s="6" t="s">
        <v>15</v>
      </c>
      <c r="F777" s="6" t="s">
        <v>23</v>
      </c>
      <c r="G777" s="7">
        <v>33</v>
      </c>
      <c r="H777" s="7">
        <v>7</v>
      </c>
      <c r="I777" s="8">
        <v>134944</v>
      </c>
      <c r="J777" s="7">
        <v>1</v>
      </c>
      <c r="K777" s="7">
        <v>1</v>
      </c>
      <c r="L777" s="7">
        <v>1</v>
      </c>
      <c r="M777" s="9">
        <v>117036.38</v>
      </c>
      <c r="N777" s="7">
        <v>0</v>
      </c>
    </row>
    <row r="778" spans="1:14" ht="16" x14ac:dyDescent="0.2">
      <c r="A778" s="6">
        <v>777</v>
      </c>
      <c r="B778" s="7">
        <v>15712551</v>
      </c>
      <c r="C778" s="6" t="s">
        <v>627</v>
      </c>
      <c r="D778" s="7">
        <v>622</v>
      </c>
      <c r="E778" s="6" t="s">
        <v>26</v>
      </c>
      <c r="F778" s="6" t="s">
        <v>16</v>
      </c>
      <c r="G778" s="7">
        <v>58</v>
      </c>
      <c r="H778" s="7">
        <v>7</v>
      </c>
      <c r="I778" s="8">
        <v>116922.25</v>
      </c>
      <c r="J778" s="7">
        <v>1</v>
      </c>
      <c r="K778" s="7">
        <v>1</v>
      </c>
      <c r="L778" s="7">
        <v>0</v>
      </c>
      <c r="M778" s="9">
        <v>120415.61</v>
      </c>
      <c r="N778" s="7">
        <v>1</v>
      </c>
    </row>
    <row r="779" spans="1:14" ht="16" x14ac:dyDescent="0.2">
      <c r="A779" s="6">
        <v>778</v>
      </c>
      <c r="B779" s="7">
        <v>15628936</v>
      </c>
      <c r="C779" s="6" t="s">
        <v>628</v>
      </c>
      <c r="D779" s="7">
        <v>692</v>
      </c>
      <c r="E779" s="6" t="s">
        <v>18</v>
      </c>
      <c r="F779" s="6" t="s">
        <v>756</v>
      </c>
      <c r="G779" s="7">
        <v>28</v>
      </c>
      <c r="H779" s="7">
        <v>9</v>
      </c>
      <c r="I779" s="8">
        <v>118945.09</v>
      </c>
      <c r="J779" s="7">
        <v>1</v>
      </c>
      <c r="K779" s="7">
        <v>0</v>
      </c>
      <c r="L779" s="7">
        <v>0</v>
      </c>
      <c r="M779" s="9">
        <v>16064.25</v>
      </c>
      <c r="N779" s="7">
        <v>1</v>
      </c>
    </row>
    <row r="780" spans="1:14" ht="16" x14ac:dyDescent="0.2">
      <c r="A780" s="6">
        <v>779</v>
      </c>
      <c r="B780" s="7">
        <v>15797227</v>
      </c>
      <c r="C780" s="6" t="s">
        <v>629</v>
      </c>
      <c r="D780" s="7">
        <v>754</v>
      </c>
      <c r="E780" s="6" t="s">
        <v>15</v>
      </c>
      <c r="F780" s="6" t="s">
        <v>23</v>
      </c>
      <c r="G780" s="7">
        <v>28</v>
      </c>
      <c r="H780" s="7">
        <v>8</v>
      </c>
      <c r="I780" s="8">
        <v>0</v>
      </c>
      <c r="J780" s="7">
        <v>2</v>
      </c>
      <c r="K780" s="7">
        <v>1</v>
      </c>
      <c r="L780" s="7">
        <v>1</v>
      </c>
      <c r="M780" s="9">
        <v>52615.62</v>
      </c>
      <c r="N780" s="7">
        <v>0</v>
      </c>
    </row>
    <row r="781" spans="1:14" ht="16" x14ac:dyDescent="0.2">
      <c r="A781" s="6">
        <v>780</v>
      </c>
      <c r="B781" s="7">
        <v>15769974</v>
      </c>
      <c r="C781" s="6" t="s">
        <v>219</v>
      </c>
      <c r="D781" s="7">
        <v>679</v>
      </c>
      <c r="E781" s="6" t="s">
        <v>18</v>
      </c>
      <c r="F781" s="6" t="s">
        <v>757</v>
      </c>
      <c r="G781" s="7">
        <v>35</v>
      </c>
      <c r="H781" s="7">
        <v>8</v>
      </c>
      <c r="I781" s="8">
        <v>119182.73</v>
      </c>
      <c r="J781" s="7">
        <v>1</v>
      </c>
      <c r="K781" s="7">
        <v>0</v>
      </c>
      <c r="L781" s="7">
        <v>0</v>
      </c>
      <c r="M781" s="9">
        <v>121210.09</v>
      </c>
      <c r="N781" s="7">
        <v>0</v>
      </c>
    </row>
    <row r="782" spans="1:14" ht="16" x14ac:dyDescent="0.2">
      <c r="A782" s="6">
        <v>781</v>
      </c>
      <c r="B782" s="7">
        <v>15737051</v>
      </c>
      <c r="C782" s="6" t="s">
        <v>630</v>
      </c>
      <c r="D782" s="7">
        <v>639</v>
      </c>
      <c r="E782" s="6" t="s">
        <v>15</v>
      </c>
      <c r="F782" s="6" t="s">
        <v>23</v>
      </c>
      <c r="G782" s="7">
        <v>27</v>
      </c>
      <c r="H782" s="7">
        <v>8</v>
      </c>
      <c r="I782" s="8">
        <v>0</v>
      </c>
      <c r="J782" s="7">
        <v>2</v>
      </c>
      <c r="K782" s="7">
        <v>1</v>
      </c>
      <c r="L782" s="7">
        <v>0</v>
      </c>
      <c r="M782" s="9">
        <v>192247.35</v>
      </c>
      <c r="N782" s="7">
        <v>0</v>
      </c>
    </row>
    <row r="783" spans="1:14" ht="16" x14ac:dyDescent="0.2">
      <c r="A783" s="6">
        <v>782</v>
      </c>
      <c r="B783" s="7">
        <v>15585595</v>
      </c>
      <c r="C783" s="6" t="s">
        <v>631</v>
      </c>
      <c r="D783" s="7">
        <v>774</v>
      </c>
      <c r="E783" s="6" t="s">
        <v>15</v>
      </c>
      <c r="F783" s="6" t="s">
        <v>16</v>
      </c>
      <c r="G783" s="7">
        <v>28</v>
      </c>
      <c r="H783" s="7">
        <v>1</v>
      </c>
      <c r="I783" s="8">
        <v>71264.02</v>
      </c>
      <c r="J783" s="7">
        <v>2</v>
      </c>
      <c r="K783" s="7">
        <v>0</v>
      </c>
      <c r="L783" s="7">
        <v>1</v>
      </c>
      <c r="M783" s="9">
        <v>68759.570000000007</v>
      </c>
      <c r="N783" s="7">
        <v>0</v>
      </c>
    </row>
    <row r="784" spans="1:14" ht="16" x14ac:dyDescent="0.2">
      <c r="A784" s="6">
        <v>783</v>
      </c>
      <c r="B784" s="7">
        <v>15654060</v>
      </c>
      <c r="C784" s="6" t="s">
        <v>632</v>
      </c>
      <c r="D784" s="7">
        <v>517</v>
      </c>
      <c r="E784" s="6" t="s">
        <v>15</v>
      </c>
      <c r="F784" s="6" t="s">
        <v>23</v>
      </c>
      <c r="G784" s="7">
        <v>41</v>
      </c>
      <c r="H784" s="7">
        <v>2</v>
      </c>
      <c r="I784" s="8">
        <v>0</v>
      </c>
      <c r="J784" s="7">
        <v>2</v>
      </c>
      <c r="K784" s="7">
        <v>0</v>
      </c>
      <c r="L784" s="7">
        <v>1</v>
      </c>
      <c r="M784" s="9">
        <v>75937.47</v>
      </c>
      <c r="N784" s="7">
        <v>0</v>
      </c>
    </row>
    <row r="785" spans="1:14" ht="16" x14ac:dyDescent="0.2">
      <c r="A785" s="6">
        <v>784</v>
      </c>
      <c r="B785" s="7">
        <v>15745196</v>
      </c>
      <c r="C785" s="6" t="s">
        <v>633</v>
      </c>
      <c r="D785" s="7">
        <v>571</v>
      </c>
      <c r="E785" s="6" t="s">
        <v>15</v>
      </c>
      <c r="F785" s="6" t="s">
        <v>16</v>
      </c>
      <c r="G785" s="7">
        <v>35</v>
      </c>
      <c r="H785" s="7">
        <v>8</v>
      </c>
      <c r="I785" s="8">
        <v>0</v>
      </c>
      <c r="J785" s="7">
        <v>2</v>
      </c>
      <c r="K785" s="7">
        <v>0</v>
      </c>
      <c r="L785" s="7">
        <v>0</v>
      </c>
      <c r="M785" s="9">
        <v>84569.13</v>
      </c>
      <c r="N785" s="7">
        <v>0</v>
      </c>
    </row>
    <row r="786" spans="1:14" ht="16" x14ac:dyDescent="0.2">
      <c r="A786" s="6">
        <v>785</v>
      </c>
      <c r="B786" s="7">
        <v>15571221</v>
      </c>
      <c r="C786" s="6" t="s">
        <v>634</v>
      </c>
      <c r="D786" s="7">
        <v>747</v>
      </c>
      <c r="E786" s="6" t="s">
        <v>26</v>
      </c>
      <c r="F786" s="6" t="s">
        <v>23</v>
      </c>
      <c r="G786" s="7">
        <v>58</v>
      </c>
      <c r="H786" s="7">
        <v>7</v>
      </c>
      <c r="I786" s="8">
        <v>116313.57</v>
      </c>
      <c r="J786" s="7">
        <v>1</v>
      </c>
      <c r="K786" s="7">
        <v>1</v>
      </c>
      <c r="L786" s="7">
        <v>1</v>
      </c>
      <c r="M786" s="9">
        <v>190696.35</v>
      </c>
      <c r="N786" s="7">
        <v>1</v>
      </c>
    </row>
    <row r="787" spans="1:14" ht="16" x14ac:dyDescent="0.2">
      <c r="A787" s="6">
        <v>786</v>
      </c>
      <c r="B787" s="7">
        <v>15660155</v>
      </c>
      <c r="C787" s="6" t="s">
        <v>56</v>
      </c>
      <c r="D787" s="7">
        <v>792</v>
      </c>
      <c r="E787" s="6" t="s">
        <v>18</v>
      </c>
      <c r="F787" s="6" t="s">
        <v>756</v>
      </c>
      <c r="G787" s="7">
        <v>36</v>
      </c>
      <c r="H787" s="7">
        <v>5</v>
      </c>
      <c r="I787" s="8">
        <v>92140.15</v>
      </c>
      <c r="J787" s="7">
        <v>1</v>
      </c>
      <c r="K787" s="7">
        <v>0</v>
      </c>
      <c r="L787" s="7">
        <v>1</v>
      </c>
      <c r="M787" s="9">
        <v>67468.67</v>
      </c>
      <c r="N787" s="7">
        <v>0</v>
      </c>
    </row>
    <row r="788" spans="1:14" ht="16" x14ac:dyDescent="0.2">
      <c r="A788" s="6">
        <v>787</v>
      </c>
      <c r="B788" s="7">
        <v>15605284</v>
      </c>
      <c r="C788" s="6" t="s">
        <v>635</v>
      </c>
      <c r="D788" s="7">
        <v>688</v>
      </c>
      <c r="E788" s="6" t="s">
        <v>15</v>
      </c>
      <c r="F788" s="6" t="s">
        <v>23</v>
      </c>
      <c r="G788" s="7">
        <v>26</v>
      </c>
      <c r="H788" s="7">
        <v>1</v>
      </c>
      <c r="I788" s="8">
        <v>0</v>
      </c>
      <c r="J788" s="7">
        <v>2</v>
      </c>
      <c r="K788" s="7">
        <v>1</v>
      </c>
      <c r="L788" s="7">
        <v>1</v>
      </c>
      <c r="M788" s="9">
        <v>104435.94</v>
      </c>
      <c r="N788" s="7">
        <v>0</v>
      </c>
    </row>
    <row r="789" spans="1:14" ht="16" x14ac:dyDescent="0.2">
      <c r="A789" s="6">
        <v>788</v>
      </c>
      <c r="B789" s="7">
        <v>15694366</v>
      </c>
      <c r="C789" s="6" t="s">
        <v>636</v>
      </c>
      <c r="D789" s="7">
        <v>714</v>
      </c>
      <c r="E789" s="6" t="s">
        <v>26</v>
      </c>
      <c r="F789" s="6" t="s">
        <v>23</v>
      </c>
      <c r="G789" s="7">
        <v>42</v>
      </c>
      <c r="H789" s="7">
        <v>2</v>
      </c>
      <c r="I789" s="8">
        <v>177640.09</v>
      </c>
      <c r="J789" s="7">
        <v>1</v>
      </c>
      <c r="K789" s="7">
        <v>0</v>
      </c>
      <c r="L789" s="7">
        <v>1</v>
      </c>
      <c r="M789" s="9">
        <v>47166.55</v>
      </c>
      <c r="N789" s="7">
        <v>0</v>
      </c>
    </row>
    <row r="790" spans="1:14" ht="16" x14ac:dyDescent="0.2">
      <c r="A790" s="6">
        <v>789</v>
      </c>
      <c r="B790" s="7">
        <v>15600739</v>
      </c>
      <c r="C790" s="6" t="s">
        <v>637</v>
      </c>
      <c r="D790" s="7">
        <v>562</v>
      </c>
      <c r="E790" s="6" t="s">
        <v>18</v>
      </c>
      <c r="F790" s="6" t="s">
        <v>757</v>
      </c>
      <c r="G790" s="7">
        <v>35</v>
      </c>
      <c r="H790" s="7">
        <v>0</v>
      </c>
      <c r="I790" s="8">
        <v>0</v>
      </c>
      <c r="J790" s="7">
        <v>2</v>
      </c>
      <c r="K790" s="7">
        <v>1</v>
      </c>
      <c r="L790" s="7">
        <v>0</v>
      </c>
      <c r="M790" s="9">
        <v>119899.52</v>
      </c>
      <c r="N790" s="7">
        <v>0</v>
      </c>
    </row>
    <row r="791" spans="1:14" ht="16" x14ac:dyDescent="0.2">
      <c r="A791" s="6">
        <v>790</v>
      </c>
      <c r="B791" s="7">
        <v>15653253</v>
      </c>
      <c r="C791" s="6" t="s">
        <v>530</v>
      </c>
      <c r="D791" s="7">
        <v>704</v>
      </c>
      <c r="E791" s="6" t="s">
        <v>18</v>
      </c>
      <c r="F791" s="6" t="s">
        <v>756</v>
      </c>
      <c r="G791" s="7">
        <v>48</v>
      </c>
      <c r="H791" s="7">
        <v>8</v>
      </c>
      <c r="I791" s="8">
        <v>167997.6</v>
      </c>
      <c r="J791" s="7">
        <v>1</v>
      </c>
      <c r="K791" s="7">
        <v>1</v>
      </c>
      <c r="L791" s="7">
        <v>1</v>
      </c>
      <c r="M791" s="9">
        <v>173498.45</v>
      </c>
      <c r="N791" s="7">
        <v>0</v>
      </c>
    </row>
    <row r="792" spans="1:14" ht="16" x14ac:dyDescent="0.2">
      <c r="A792" s="6">
        <v>791</v>
      </c>
      <c r="B792" s="7">
        <v>15763431</v>
      </c>
      <c r="C792" s="6" t="s">
        <v>638</v>
      </c>
      <c r="D792" s="7">
        <v>698</v>
      </c>
      <c r="E792" s="6" t="s">
        <v>15</v>
      </c>
      <c r="F792" s="6" t="s">
        <v>23</v>
      </c>
      <c r="G792" s="7">
        <v>36</v>
      </c>
      <c r="H792" s="7">
        <v>2</v>
      </c>
      <c r="I792" s="8">
        <v>82275.350000000006</v>
      </c>
      <c r="J792" s="7">
        <v>2</v>
      </c>
      <c r="K792" s="7">
        <v>1</v>
      </c>
      <c r="L792" s="7">
        <v>1</v>
      </c>
      <c r="M792" s="9">
        <v>93249.26</v>
      </c>
      <c r="N792" s="7">
        <v>0</v>
      </c>
    </row>
    <row r="793" spans="1:14" ht="16" x14ac:dyDescent="0.2">
      <c r="A793" s="6">
        <v>792</v>
      </c>
      <c r="B793" s="7">
        <v>15643696</v>
      </c>
      <c r="C793" s="6" t="s">
        <v>45</v>
      </c>
      <c r="D793" s="7">
        <v>611</v>
      </c>
      <c r="E793" s="6" t="s">
        <v>15</v>
      </c>
      <c r="F793" s="6" t="s">
        <v>23</v>
      </c>
      <c r="G793" s="7">
        <v>49</v>
      </c>
      <c r="H793" s="7">
        <v>3</v>
      </c>
      <c r="I793" s="8">
        <v>0</v>
      </c>
      <c r="J793" s="7">
        <v>2</v>
      </c>
      <c r="K793" s="7">
        <v>1</v>
      </c>
      <c r="L793" s="7">
        <v>1</v>
      </c>
      <c r="M793" s="9">
        <v>142917.54</v>
      </c>
      <c r="N793" s="7">
        <v>0</v>
      </c>
    </row>
    <row r="794" spans="1:14" ht="16" x14ac:dyDescent="0.2">
      <c r="A794" s="6">
        <v>793</v>
      </c>
      <c r="B794" s="7">
        <v>15707473</v>
      </c>
      <c r="C794" s="6" t="s">
        <v>588</v>
      </c>
      <c r="D794" s="7">
        <v>850</v>
      </c>
      <c r="E794" s="6" t="s">
        <v>26</v>
      </c>
      <c r="F794" s="6" t="s">
        <v>16</v>
      </c>
      <c r="G794" s="7">
        <v>48</v>
      </c>
      <c r="H794" s="7">
        <v>6</v>
      </c>
      <c r="I794" s="8">
        <v>111962.99</v>
      </c>
      <c r="J794" s="7">
        <v>1</v>
      </c>
      <c r="K794" s="7">
        <v>1</v>
      </c>
      <c r="L794" s="7">
        <v>0</v>
      </c>
      <c r="M794" s="9">
        <v>111755.8</v>
      </c>
      <c r="N794" s="7">
        <v>0</v>
      </c>
    </row>
    <row r="795" spans="1:14" ht="16" x14ac:dyDescent="0.2">
      <c r="A795" s="6">
        <v>794</v>
      </c>
      <c r="B795" s="7">
        <v>15769504</v>
      </c>
      <c r="C795" s="6" t="s">
        <v>639</v>
      </c>
      <c r="D795" s="7">
        <v>743</v>
      </c>
      <c r="E795" s="6" t="s">
        <v>26</v>
      </c>
      <c r="F795" s="6" t="s">
        <v>16</v>
      </c>
      <c r="G795" s="7">
        <v>34</v>
      </c>
      <c r="H795" s="7">
        <v>1</v>
      </c>
      <c r="I795" s="8">
        <v>131736.88</v>
      </c>
      <c r="J795" s="7">
        <v>1</v>
      </c>
      <c r="K795" s="7">
        <v>1</v>
      </c>
      <c r="L795" s="7">
        <v>1</v>
      </c>
      <c r="M795" s="9">
        <v>108543.21</v>
      </c>
      <c r="N795" s="7">
        <v>0</v>
      </c>
    </row>
    <row r="796" spans="1:14" ht="16" x14ac:dyDescent="0.2">
      <c r="A796" s="6">
        <v>795</v>
      </c>
      <c r="B796" s="7">
        <v>15776807</v>
      </c>
      <c r="C796" s="6" t="s">
        <v>292</v>
      </c>
      <c r="D796" s="7">
        <v>654</v>
      </c>
      <c r="E796" s="6" t="s">
        <v>15</v>
      </c>
      <c r="F796" s="6" t="s">
        <v>23</v>
      </c>
      <c r="G796" s="7">
        <v>29</v>
      </c>
      <c r="H796" s="7">
        <v>1</v>
      </c>
      <c r="I796" s="8">
        <v>0</v>
      </c>
      <c r="J796" s="7">
        <v>1</v>
      </c>
      <c r="K796" s="7">
        <v>1</v>
      </c>
      <c r="L796" s="7">
        <v>0</v>
      </c>
      <c r="M796" s="9">
        <v>180345.44</v>
      </c>
      <c r="N796" s="7">
        <v>0</v>
      </c>
    </row>
    <row r="797" spans="1:14" ht="16" x14ac:dyDescent="0.2">
      <c r="A797" s="6">
        <v>796</v>
      </c>
      <c r="B797" s="7">
        <v>15686870</v>
      </c>
      <c r="C797" s="6" t="s">
        <v>640</v>
      </c>
      <c r="D797" s="7">
        <v>761</v>
      </c>
      <c r="E797" s="6" t="s">
        <v>26</v>
      </c>
      <c r="F797" s="6" t="s">
        <v>23</v>
      </c>
      <c r="G797" s="7">
        <v>36</v>
      </c>
      <c r="H797" s="7">
        <v>8</v>
      </c>
      <c r="I797" s="8">
        <v>108239.11</v>
      </c>
      <c r="J797" s="7">
        <v>2</v>
      </c>
      <c r="K797" s="7">
        <v>0</v>
      </c>
      <c r="L797" s="7">
        <v>0</v>
      </c>
      <c r="M797" s="9">
        <v>99444.02</v>
      </c>
      <c r="N797" s="7">
        <v>0</v>
      </c>
    </row>
    <row r="798" spans="1:14" ht="16" x14ac:dyDescent="0.2">
      <c r="A798" s="6">
        <v>797</v>
      </c>
      <c r="B798" s="7">
        <v>15668747</v>
      </c>
      <c r="C798" s="6" t="s">
        <v>641</v>
      </c>
      <c r="D798" s="7">
        <v>702</v>
      </c>
      <c r="E798" s="6" t="s">
        <v>15</v>
      </c>
      <c r="F798" s="6" t="s">
        <v>16</v>
      </c>
      <c r="G798" s="7">
        <v>46</v>
      </c>
      <c r="H798" s="7">
        <v>9</v>
      </c>
      <c r="I798" s="8">
        <v>98444.19</v>
      </c>
      <c r="J798" s="7">
        <v>1</v>
      </c>
      <c r="K798" s="7">
        <v>0</v>
      </c>
      <c r="L798" s="7">
        <v>1</v>
      </c>
      <c r="M798" s="9">
        <v>109563.28</v>
      </c>
      <c r="N798" s="7">
        <v>0</v>
      </c>
    </row>
    <row r="799" spans="1:14" ht="16" x14ac:dyDescent="0.2">
      <c r="A799" s="6">
        <v>798</v>
      </c>
      <c r="B799" s="7">
        <v>15766908</v>
      </c>
      <c r="C799" s="6" t="s">
        <v>70</v>
      </c>
      <c r="D799" s="7">
        <v>488</v>
      </c>
      <c r="E799" s="6" t="s">
        <v>26</v>
      </c>
      <c r="F799" s="6" t="s">
        <v>23</v>
      </c>
      <c r="G799" s="7">
        <v>32</v>
      </c>
      <c r="H799" s="7">
        <v>3</v>
      </c>
      <c r="I799" s="8">
        <v>114540.38</v>
      </c>
      <c r="J799" s="7">
        <v>1</v>
      </c>
      <c r="K799" s="7">
        <v>1</v>
      </c>
      <c r="L799" s="7">
        <v>0</v>
      </c>
      <c r="M799" s="9">
        <v>92568.07</v>
      </c>
      <c r="N799" s="7">
        <v>0</v>
      </c>
    </row>
    <row r="800" spans="1:14" ht="16" x14ac:dyDescent="0.2">
      <c r="A800" s="6">
        <v>799</v>
      </c>
      <c r="B800" s="7">
        <v>15570134</v>
      </c>
      <c r="C800" s="6" t="s">
        <v>415</v>
      </c>
      <c r="D800" s="7">
        <v>683</v>
      </c>
      <c r="E800" s="6" t="s">
        <v>15</v>
      </c>
      <c r="F800" s="6" t="s">
        <v>16</v>
      </c>
      <c r="G800" s="7">
        <v>35</v>
      </c>
      <c r="H800" s="7">
        <v>6</v>
      </c>
      <c r="I800" s="8">
        <v>187530.66</v>
      </c>
      <c r="J800" s="7">
        <v>2</v>
      </c>
      <c r="K800" s="7">
        <v>1</v>
      </c>
      <c r="L800" s="7">
        <v>1</v>
      </c>
      <c r="M800" s="9">
        <v>37976.36</v>
      </c>
      <c r="N800" s="7">
        <v>0</v>
      </c>
    </row>
    <row r="801" spans="1:14" ht="16" x14ac:dyDescent="0.2">
      <c r="A801" s="6">
        <v>800</v>
      </c>
      <c r="B801" s="7">
        <v>15567367</v>
      </c>
      <c r="C801" s="6" t="s">
        <v>642</v>
      </c>
      <c r="D801" s="7">
        <v>601</v>
      </c>
      <c r="E801" s="6" t="s">
        <v>26</v>
      </c>
      <c r="F801" s="6" t="s">
        <v>16</v>
      </c>
      <c r="G801" s="7">
        <v>42</v>
      </c>
      <c r="H801" s="7">
        <v>9</v>
      </c>
      <c r="I801" s="8">
        <v>133636.16</v>
      </c>
      <c r="J801" s="7">
        <v>1</v>
      </c>
      <c r="K801" s="7">
        <v>0</v>
      </c>
      <c r="L801" s="7">
        <v>1</v>
      </c>
      <c r="M801" s="9">
        <v>103315.74</v>
      </c>
      <c r="N801" s="7">
        <v>0</v>
      </c>
    </row>
    <row r="802" spans="1:14" ht="16" x14ac:dyDescent="0.2">
      <c r="A802" s="6">
        <v>801</v>
      </c>
      <c r="B802" s="7">
        <v>15747542</v>
      </c>
      <c r="C802" s="6" t="s">
        <v>643</v>
      </c>
      <c r="D802" s="7">
        <v>605</v>
      </c>
      <c r="E802" s="6" t="s">
        <v>15</v>
      </c>
      <c r="F802" s="6" t="s">
        <v>23</v>
      </c>
      <c r="G802" s="7">
        <v>52</v>
      </c>
      <c r="H802" s="7">
        <v>7</v>
      </c>
      <c r="I802" s="8">
        <v>0</v>
      </c>
      <c r="J802" s="7">
        <v>2</v>
      </c>
      <c r="K802" s="7">
        <v>1</v>
      </c>
      <c r="L802" s="7">
        <v>1</v>
      </c>
      <c r="M802" s="9">
        <v>173952.5</v>
      </c>
      <c r="N802" s="7">
        <v>0</v>
      </c>
    </row>
    <row r="803" spans="1:14" ht="16" x14ac:dyDescent="0.2">
      <c r="A803" s="6">
        <v>802</v>
      </c>
      <c r="B803" s="7">
        <v>15762238</v>
      </c>
      <c r="C803" s="6" t="s">
        <v>644</v>
      </c>
      <c r="D803" s="7">
        <v>671</v>
      </c>
      <c r="E803" s="6" t="s">
        <v>26</v>
      </c>
      <c r="F803" s="6" t="s">
        <v>16</v>
      </c>
      <c r="G803" s="7">
        <v>44</v>
      </c>
      <c r="H803" s="7">
        <v>0</v>
      </c>
      <c r="I803" s="8">
        <v>84745.03</v>
      </c>
      <c r="J803" s="7">
        <v>2</v>
      </c>
      <c r="K803" s="7">
        <v>0</v>
      </c>
      <c r="L803" s="7">
        <v>1</v>
      </c>
      <c r="M803" s="9">
        <v>34673.980000000003</v>
      </c>
      <c r="N803" s="7">
        <v>0</v>
      </c>
    </row>
    <row r="804" spans="1:14" ht="16" x14ac:dyDescent="0.2">
      <c r="A804" s="6">
        <v>803</v>
      </c>
      <c r="B804" s="7">
        <v>15681554</v>
      </c>
      <c r="C804" s="6" t="s">
        <v>645</v>
      </c>
      <c r="D804" s="7">
        <v>614</v>
      </c>
      <c r="E804" s="6" t="s">
        <v>26</v>
      </c>
      <c r="F804" s="6" t="s">
        <v>16</v>
      </c>
      <c r="G804" s="7">
        <v>31</v>
      </c>
      <c r="H804" s="7">
        <v>7</v>
      </c>
      <c r="I804" s="8">
        <v>120599.38</v>
      </c>
      <c r="J804" s="7">
        <v>2</v>
      </c>
      <c r="K804" s="7">
        <v>1</v>
      </c>
      <c r="L804" s="7">
        <v>1</v>
      </c>
      <c r="M804" s="9">
        <v>46163.44</v>
      </c>
      <c r="N804" s="7">
        <v>0</v>
      </c>
    </row>
    <row r="805" spans="1:14" ht="16" x14ac:dyDescent="0.2">
      <c r="A805" s="6">
        <v>804</v>
      </c>
      <c r="B805" s="7">
        <v>15712825</v>
      </c>
      <c r="C805" s="6" t="s">
        <v>549</v>
      </c>
      <c r="D805" s="7">
        <v>511</v>
      </c>
      <c r="E805" s="6" t="s">
        <v>18</v>
      </c>
      <c r="F805" s="6" t="s">
        <v>757</v>
      </c>
      <c r="G805" s="7">
        <v>29</v>
      </c>
      <c r="H805" s="7">
        <v>9</v>
      </c>
      <c r="I805" s="8">
        <v>0</v>
      </c>
      <c r="J805" s="7">
        <v>2</v>
      </c>
      <c r="K805" s="7">
        <v>0</v>
      </c>
      <c r="L805" s="7">
        <v>1</v>
      </c>
      <c r="M805" s="9">
        <v>140676.98000000001</v>
      </c>
      <c r="N805" s="7">
        <v>0</v>
      </c>
    </row>
    <row r="806" spans="1:14" ht="16" x14ac:dyDescent="0.2">
      <c r="A806" s="6">
        <v>805</v>
      </c>
      <c r="B806" s="7">
        <v>15640280</v>
      </c>
      <c r="C806" s="6" t="s">
        <v>58</v>
      </c>
      <c r="D806" s="7">
        <v>850</v>
      </c>
      <c r="E806" s="6" t="s">
        <v>15</v>
      </c>
      <c r="F806" s="6" t="s">
        <v>23</v>
      </c>
      <c r="G806" s="7">
        <v>39</v>
      </c>
      <c r="H806" s="7">
        <v>4</v>
      </c>
      <c r="I806" s="8">
        <v>127771.35</v>
      </c>
      <c r="J806" s="7">
        <v>2</v>
      </c>
      <c r="K806" s="7">
        <v>0</v>
      </c>
      <c r="L806" s="7">
        <v>1</v>
      </c>
      <c r="M806" s="9">
        <v>151738.54</v>
      </c>
      <c r="N806" s="7">
        <v>0</v>
      </c>
    </row>
    <row r="807" spans="1:14" ht="16" x14ac:dyDescent="0.2">
      <c r="A807" s="6">
        <v>806</v>
      </c>
      <c r="B807" s="7">
        <v>15756026</v>
      </c>
      <c r="C807" s="6" t="s">
        <v>646</v>
      </c>
      <c r="D807" s="7">
        <v>790</v>
      </c>
      <c r="E807" s="6" t="s">
        <v>18</v>
      </c>
      <c r="F807" s="6" t="s">
        <v>757</v>
      </c>
      <c r="G807" s="7">
        <v>46</v>
      </c>
      <c r="H807" s="7">
        <v>9</v>
      </c>
      <c r="I807" s="8">
        <v>0</v>
      </c>
      <c r="J807" s="7">
        <v>1</v>
      </c>
      <c r="K807" s="7">
        <v>0</v>
      </c>
      <c r="L807" s="7">
        <v>0</v>
      </c>
      <c r="M807" s="9">
        <v>14679.81</v>
      </c>
      <c r="N807" s="7">
        <v>1</v>
      </c>
    </row>
    <row r="808" spans="1:14" ht="16" x14ac:dyDescent="0.2">
      <c r="A808" s="6">
        <v>807</v>
      </c>
      <c r="B808" s="7">
        <v>15613319</v>
      </c>
      <c r="C808" s="6" t="s">
        <v>647</v>
      </c>
      <c r="D808" s="7">
        <v>793</v>
      </c>
      <c r="E808" s="6" t="s">
        <v>15</v>
      </c>
      <c r="F808" s="6" t="s">
        <v>16</v>
      </c>
      <c r="G808" s="7">
        <v>33</v>
      </c>
      <c r="H808" s="7">
        <v>0</v>
      </c>
      <c r="I808" s="8">
        <v>0</v>
      </c>
      <c r="J808" s="7">
        <v>1</v>
      </c>
      <c r="K808" s="7">
        <v>0</v>
      </c>
      <c r="L808" s="7">
        <v>0</v>
      </c>
      <c r="M808" s="9">
        <v>175544.02</v>
      </c>
      <c r="N808" s="7">
        <v>0</v>
      </c>
    </row>
    <row r="809" spans="1:14" ht="16" x14ac:dyDescent="0.2">
      <c r="A809" s="6">
        <v>808</v>
      </c>
      <c r="B809" s="7">
        <v>15798906</v>
      </c>
      <c r="C809" s="6" t="s">
        <v>648</v>
      </c>
      <c r="D809" s="7">
        <v>628</v>
      </c>
      <c r="E809" s="6" t="s">
        <v>15</v>
      </c>
      <c r="F809" s="6" t="s">
        <v>23</v>
      </c>
      <c r="G809" s="7">
        <v>69</v>
      </c>
      <c r="H809" s="7">
        <v>5</v>
      </c>
      <c r="I809" s="8">
        <v>0</v>
      </c>
      <c r="J809" s="7">
        <v>2</v>
      </c>
      <c r="K809" s="7">
        <v>1</v>
      </c>
      <c r="L809" s="7">
        <v>1</v>
      </c>
      <c r="M809" s="9">
        <v>181964.6</v>
      </c>
      <c r="N809" s="7">
        <v>0</v>
      </c>
    </row>
    <row r="810" spans="1:14" ht="16" x14ac:dyDescent="0.2">
      <c r="A810" s="6">
        <v>809</v>
      </c>
      <c r="B810" s="7">
        <v>15708917</v>
      </c>
      <c r="C810" s="6" t="s">
        <v>65</v>
      </c>
      <c r="D810" s="7">
        <v>598</v>
      </c>
      <c r="E810" s="6" t="s">
        <v>26</v>
      </c>
      <c r="F810" s="6" t="s">
        <v>23</v>
      </c>
      <c r="G810" s="7">
        <v>53</v>
      </c>
      <c r="H810" s="7">
        <v>10</v>
      </c>
      <c r="I810" s="8">
        <v>167772.96</v>
      </c>
      <c r="J810" s="7">
        <v>1</v>
      </c>
      <c r="K810" s="7">
        <v>1</v>
      </c>
      <c r="L810" s="7">
        <v>1</v>
      </c>
      <c r="M810" s="9">
        <v>136886.85999999999</v>
      </c>
      <c r="N810" s="7">
        <v>0</v>
      </c>
    </row>
    <row r="811" spans="1:14" ht="16" x14ac:dyDescent="0.2">
      <c r="A811" s="6">
        <v>810</v>
      </c>
      <c r="B811" s="7">
        <v>15778463</v>
      </c>
      <c r="C811" s="6" t="s">
        <v>649</v>
      </c>
      <c r="D811" s="7">
        <v>657</v>
      </c>
      <c r="E811" s="6" t="s">
        <v>15</v>
      </c>
      <c r="F811" s="6" t="s">
        <v>16</v>
      </c>
      <c r="G811" s="7">
        <v>37</v>
      </c>
      <c r="H811" s="7">
        <v>6</v>
      </c>
      <c r="I811" s="8">
        <v>95845.6</v>
      </c>
      <c r="J811" s="7">
        <v>1</v>
      </c>
      <c r="K811" s="7">
        <v>1</v>
      </c>
      <c r="L811" s="7">
        <v>0</v>
      </c>
      <c r="M811" s="9">
        <v>122218.23</v>
      </c>
      <c r="N811" s="7">
        <v>0</v>
      </c>
    </row>
    <row r="812" spans="1:14" ht="16" x14ac:dyDescent="0.2">
      <c r="A812" s="6">
        <v>811</v>
      </c>
      <c r="B812" s="7">
        <v>15699430</v>
      </c>
      <c r="C812" s="6" t="s">
        <v>464</v>
      </c>
      <c r="D812" s="7">
        <v>618</v>
      </c>
      <c r="E812" s="6" t="s">
        <v>15</v>
      </c>
      <c r="F812" s="6" t="s">
        <v>16</v>
      </c>
      <c r="G812" s="7">
        <v>35</v>
      </c>
      <c r="H812" s="7">
        <v>10</v>
      </c>
      <c r="I812" s="8">
        <v>0</v>
      </c>
      <c r="J812" s="7">
        <v>2</v>
      </c>
      <c r="K812" s="7">
        <v>1</v>
      </c>
      <c r="L812" s="7">
        <v>0</v>
      </c>
      <c r="M812" s="9">
        <v>180439.75</v>
      </c>
      <c r="N812" s="7">
        <v>0</v>
      </c>
    </row>
    <row r="813" spans="1:14" ht="16" x14ac:dyDescent="0.2">
      <c r="A813" s="6">
        <v>812</v>
      </c>
      <c r="B813" s="7">
        <v>15649992</v>
      </c>
      <c r="C813" s="6" t="s">
        <v>650</v>
      </c>
      <c r="D813" s="7">
        <v>681</v>
      </c>
      <c r="E813" s="6" t="s">
        <v>18</v>
      </c>
      <c r="F813" s="6" t="s">
        <v>756</v>
      </c>
      <c r="G813" s="7">
        <v>65</v>
      </c>
      <c r="H813" s="7">
        <v>7</v>
      </c>
      <c r="I813" s="8">
        <v>134714.70000000001</v>
      </c>
      <c r="J813" s="7">
        <v>2</v>
      </c>
      <c r="K813" s="7">
        <v>0</v>
      </c>
      <c r="L813" s="7">
        <v>1</v>
      </c>
      <c r="M813" s="9">
        <v>190419.81</v>
      </c>
      <c r="N813" s="7">
        <v>0</v>
      </c>
    </row>
    <row r="814" spans="1:14" ht="16" x14ac:dyDescent="0.2">
      <c r="A814" s="6">
        <v>813</v>
      </c>
      <c r="B814" s="7">
        <v>15578980</v>
      </c>
      <c r="C814" s="6" t="s">
        <v>651</v>
      </c>
      <c r="D814" s="7">
        <v>516</v>
      </c>
      <c r="E814" s="6" t="s">
        <v>18</v>
      </c>
      <c r="F814" s="6" t="s">
        <v>757</v>
      </c>
      <c r="G814" s="7">
        <v>33</v>
      </c>
      <c r="H814" s="7">
        <v>3</v>
      </c>
      <c r="I814" s="8">
        <v>0</v>
      </c>
      <c r="J814" s="7">
        <v>2</v>
      </c>
      <c r="K814" s="7">
        <v>1</v>
      </c>
      <c r="L814" s="7">
        <v>1</v>
      </c>
      <c r="M814" s="9">
        <v>58685.59</v>
      </c>
      <c r="N814" s="7">
        <v>0</v>
      </c>
    </row>
    <row r="815" spans="1:14" ht="16" x14ac:dyDescent="0.2">
      <c r="A815" s="6">
        <v>814</v>
      </c>
      <c r="B815" s="7">
        <v>15775306</v>
      </c>
      <c r="C815" s="6" t="s">
        <v>652</v>
      </c>
      <c r="D815" s="7">
        <v>421</v>
      </c>
      <c r="E815" s="6" t="s">
        <v>26</v>
      </c>
      <c r="F815" s="6" t="s">
        <v>23</v>
      </c>
      <c r="G815" s="7">
        <v>28</v>
      </c>
      <c r="H815" s="7">
        <v>8</v>
      </c>
      <c r="I815" s="8">
        <v>122384.22</v>
      </c>
      <c r="J815" s="7">
        <v>3</v>
      </c>
      <c r="K815" s="7">
        <v>1</v>
      </c>
      <c r="L815" s="7">
        <v>1</v>
      </c>
      <c r="M815" s="9">
        <v>89017.38</v>
      </c>
      <c r="N815" s="7">
        <v>1</v>
      </c>
    </row>
    <row r="816" spans="1:14" ht="16" x14ac:dyDescent="0.2">
      <c r="A816" s="6">
        <v>815</v>
      </c>
      <c r="B816" s="7">
        <v>15641655</v>
      </c>
      <c r="C816" s="6" t="s">
        <v>350</v>
      </c>
      <c r="D816" s="7">
        <v>700</v>
      </c>
      <c r="E816" s="6" t="s">
        <v>15</v>
      </c>
      <c r="F816" s="6" t="s">
        <v>16</v>
      </c>
      <c r="G816" s="7">
        <v>26</v>
      </c>
      <c r="H816" s="7">
        <v>2</v>
      </c>
      <c r="I816" s="8">
        <v>0</v>
      </c>
      <c r="J816" s="7">
        <v>2</v>
      </c>
      <c r="K816" s="7">
        <v>0</v>
      </c>
      <c r="L816" s="7">
        <v>0</v>
      </c>
      <c r="M816" s="9">
        <v>50051.42</v>
      </c>
      <c r="N816" s="7">
        <v>0</v>
      </c>
    </row>
    <row r="817" spans="1:14" ht="16" x14ac:dyDescent="0.2">
      <c r="A817" s="6">
        <v>816</v>
      </c>
      <c r="B817" s="7">
        <v>15619708</v>
      </c>
      <c r="C817" s="6" t="s">
        <v>653</v>
      </c>
      <c r="D817" s="7">
        <v>745</v>
      </c>
      <c r="E817" s="6" t="s">
        <v>15</v>
      </c>
      <c r="F817" s="6" t="s">
        <v>23</v>
      </c>
      <c r="G817" s="7">
        <v>25</v>
      </c>
      <c r="H817" s="7">
        <v>5</v>
      </c>
      <c r="I817" s="8">
        <v>157993.15</v>
      </c>
      <c r="J817" s="7">
        <v>2</v>
      </c>
      <c r="K817" s="7">
        <v>1</v>
      </c>
      <c r="L817" s="7">
        <v>0</v>
      </c>
      <c r="M817" s="9">
        <v>146041.45000000001</v>
      </c>
      <c r="N817" s="7">
        <v>0</v>
      </c>
    </row>
    <row r="818" spans="1:14" ht="16" x14ac:dyDescent="0.2">
      <c r="A818" s="6">
        <v>817</v>
      </c>
      <c r="B818" s="7">
        <v>15734565</v>
      </c>
      <c r="C818" s="6" t="s">
        <v>249</v>
      </c>
      <c r="D818" s="7">
        <v>696</v>
      </c>
      <c r="E818" s="6" t="s">
        <v>15</v>
      </c>
      <c r="F818" s="6" t="s">
        <v>23</v>
      </c>
      <c r="G818" s="7">
        <v>29</v>
      </c>
      <c r="H818" s="7">
        <v>8</v>
      </c>
      <c r="I818" s="8">
        <v>0</v>
      </c>
      <c r="J818" s="7">
        <v>2</v>
      </c>
      <c r="K818" s="7">
        <v>1</v>
      </c>
      <c r="L818" s="7">
        <v>0</v>
      </c>
      <c r="M818" s="9">
        <v>191166.09</v>
      </c>
      <c r="N818" s="7">
        <v>0</v>
      </c>
    </row>
    <row r="819" spans="1:14" ht="16" x14ac:dyDescent="0.2">
      <c r="A819" s="6">
        <v>818</v>
      </c>
      <c r="B819" s="7">
        <v>15806438</v>
      </c>
      <c r="C819" s="6" t="s">
        <v>654</v>
      </c>
      <c r="D819" s="7">
        <v>580</v>
      </c>
      <c r="E819" s="6" t="s">
        <v>26</v>
      </c>
      <c r="F819" s="6" t="s">
        <v>16</v>
      </c>
      <c r="G819" s="7">
        <v>42</v>
      </c>
      <c r="H819" s="7">
        <v>2</v>
      </c>
      <c r="I819" s="8">
        <v>123331.36</v>
      </c>
      <c r="J819" s="7">
        <v>1</v>
      </c>
      <c r="K819" s="7">
        <v>0</v>
      </c>
      <c r="L819" s="7">
        <v>0</v>
      </c>
      <c r="M819" s="9">
        <v>103516.08</v>
      </c>
      <c r="N819" s="7">
        <v>1</v>
      </c>
    </row>
    <row r="820" spans="1:14" ht="16" x14ac:dyDescent="0.2">
      <c r="A820" s="6">
        <v>819</v>
      </c>
      <c r="B820" s="7">
        <v>15591969</v>
      </c>
      <c r="C820" s="6" t="s">
        <v>655</v>
      </c>
      <c r="D820" s="7">
        <v>497</v>
      </c>
      <c r="E820" s="6" t="s">
        <v>18</v>
      </c>
      <c r="F820" s="6" t="s">
        <v>756</v>
      </c>
      <c r="G820" s="7">
        <v>27</v>
      </c>
      <c r="H820" s="7">
        <v>9</v>
      </c>
      <c r="I820" s="8">
        <v>75263.16</v>
      </c>
      <c r="J820" s="7">
        <v>1</v>
      </c>
      <c r="K820" s="7">
        <v>1</v>
      </c>
      <c r="L820" s="7">
        <v>1</v>
      </c>
      <c r="M820" s="9">
        <v>164825.04</v>
      </c>
      <c r="N820" s="7">
        <v>0</v>
      </c>
    </row>
    <row r="821" spans="1:14" ht="16" x14ac:dyDescent="0.2">
      <c r="A821" s="6">
        <v>820</v>
      </c>
      <c r="B821" s="7">
        <v>15747807</v>
      </c>
      <c r="C821" s="6" t="s">
        <v>656</v>
      </c>
      <c r="D821" s="7">
        <v>720</v>
      </c>
      <c r="E821" s="6" t="s">
        <v>15</v>
      </c>
      <c r="F821" s="6" t="s">
        <v>16</v>
      </c>
      <c r="G821" s="7">
        <v>43</v>
      </c>
      <c r="H821" s="7">
        <v>6</v>
      </c>
      <c r="I821" s="8">
        <v>137824.03</v>
      </c>
      <c r="J821" s="7">
        <v>2</v>
      </c>
      <c r="K821" s="7">
        <v>1</v>
      </c>
      <c r="L821" s="7">
        <v>0</v>
      </c>
      <c r="M821" s="9">
        <v>172557.77</v>
      </c>
      <c r="N821" s="7">
        <v>0</v>
      </c>
    </row>
    <row r="822" spans="1:14" ht="16" x14ac:dyDescent="0.2">
      <c r="A822" s="6">
        <v>821</v>
      </c>
      <c r="B822" s="7">
        <v>15596939</v>
      </c>
      <c r="C822" s="6" t="s">
        <v>137</v>
      </c>
      <c r="D822" s="7">
        <v>659</v>
      </c>
      <c r="E822" s="6" t="s">
        <v>26</v>
      </c>
      <c r="F822" s="6" t="s">
        <v>23</v>
      </c>
      <c r="G822" s="7">
        <v>36</v>
      </c>
      <c r="H822" s="7">
        <v>4</v>
      </c>
      <c r="I822" s="8">
        <v>132578.92000000001</v>
      </c>
      <c r="J822" s="7">
        <v>2</v>
      </c>
      <c r="K822" s="7">
        <v>1</v>
      </c>
      <c r="L822" s="7">
        <v>0</v>
      </c>
      <c r="M822" s="9">
        <v>84320.94</v>
      </c>
      <c r="N822" s="7">
        <v>0</v>
      </c>
    </row>
    <row r="823" spans="1:14" ht="16" x14ac:dyDescent="0.2">
      <c r="A823" s="6">
        <v>822</v>
      </c>
      <c r="B823" s="7">
        <v>15716155</v>
      </c>
      <c r="C823" s="6" t="s">
        <v>609</v>
      </c>
      <c r="D823" s="7">
        <v>841</v>
      </c>
      <c r="E823" s="6" t="s">
        <v>15</v>
      </c>
      <c r="F823" s="6" t="s">
        <v>16</v>
      </c>
      <c r="G823" s="7">
        <v>36</v>
      </c>
      <c r="H823" s="7">
        <v>5</v>
      </c>
      <c r="I823" s="8">
        <v>156021.31</v>
      </c>
      <c r="J823" s="7">
        <v>1</v>
      </c>
      <c r="K823" s="7">
        <v>0</v>
      </c>
      <c r="L823" s="7">
        <v>0</v>
      </c>
      <c r="M823" s="9">
        <v>122662.98</v>
      </c>
      <c r="N823" s="7">
        <v>0</v>
      </c>
    </row>
    <row r="824" spans="1:14" ht="16" x14ac:dyDescent="0.2">
      <c r="A824" s="6">
        <v>823</v>
      </c>
      <c r="B824" s="7">
        <v>15765311</v>
      </c>
      <c r="C824" s="6" t="s">
        <v>657</v>
      </c>
      <c r="D824" s="7">
        <v>642</v>
      </c>
      <c r="E824" s="6" t="s">
        <v>18</v>
      </c>
      <c r="F824" s="6" t="s">
        <v>23</v>
      </c>
      <c r="G824" s="7">
        <v>34</v>
      </c>
      <c r="H824" s="7">
        <v>8</v>
      </c>
      <c r="I824" s="8">
        <v>0</v>
      </c>
      <c r="J824" s="7">
        <v>1</v>
      </c>
      <c r="K824" s="7">
        <v>1</v>
      </c>
      <c r="L824" s="7">
        <v>0</v>
      </c>
      <c r="M824" s="9">
        <v>72085.100000000006</v>
      </c>
      <c r="N824" s="7">
        <v>0</v>
      </c>
    </row>
    <row r="825" spans="1:14" ht="16" x14ac:dyDescent="0.2">
      <c r="A825" s="6">
        <v>824</v>
      </c>
      <c r="B825" s="7">
        <v>15757811</v>
      </c>
      <c r="C825" s="6" t="s">
        <v>658</v>
      </c>
      <c r="D825" s="7">
        <v>732</v>
      </c>
      <c r="E825" s="6" t="s">
        <v>18</v>
      </c>
      <c r="F825" s="6" t="s">
        <v>757</v>
      </c>
      <c r="G825" s="7">
        <v>69</v>
      </c>
      <c r="H825" s="7">
        <v>9</v>
      </c>
      <c r="I825" s="8">
        <v>137453.43</v>
      </c>
      <c r="J825" s="7">
        <v>1</v>
      </c>
      <c r="K825" s="7">
        <v>0</v>
      </c>
      <c r="L825" s="7">
        <v>1</v>
      </c>
      <c r="M825" s="9">
        <v>110932.24</v>
      </c>
      <c r="N825" s="7">
        <v>1</v>
      </c>
    </row>
    <row r="826" spans="1:14" ht="16" x14ac:dyDescent="0.2">
      <c r="A826" s="6">
        <v>825</v>
      </c>
      <c r="B826" s="7">
        <v>15603830</v>
      </c>
      <c r="C826" s="6" t="s">
        <v>659</v>
      </c>
      <c r="D826" s="7">
        <v>600</v>
      </c>
      <c r="E826" s="6" t="s">
        <v>18</v>
      </c>
      <c r="F826" s="6" t="s">
        <v>23</v>
      </c>
      <c r="G826" s="7">
        <v>36</v>
      </c>
      <c r="H826" s="7">
        <v>4</v>
      </c>
      <c r="I826" s="8">
        <v>0</v>
      </c>
      <c r="J826" s="7">
        <v>2</v>
      </c>
      <c r="K826" s="7">
        <v>1</v>
      </c>
      <c r="L826" s="7">
        <v>0</v>
      </c>
      <c r="M826" s="9">
        <v>143635.35999999999</v>
      </c>
      <c r="N826" s="7">
        <v>0</v>
      </c>
    </row>
    <row r="827" spans="1:14" ht="16" x14ac:dyDescent="0.2">
      <c r="A827" s="6">
        <v>826</v>
      </c>
      <c r="B827" s="7">
        <v>15660602</v>
      </c>
      <c r="C827" s="6" t="s">
        <v>660</v>
      </c>
      <c r="D827" s="7">
        <v>464</v>
      </c>
      <c r="E827" s="6" t="s">
        <v>26</v>
      </c>
      <c r="F827" s="6" t="s">
        <v>23</v>
      </c>
      <c r="G827" s="7">
        <v>33</v>
      </c>
      <c r="H827" s="7">
        <v>8</v>
      </c>
      <c r="I827" s="8">
        <v>164284.72</v>
      </c>
      <c r="J827" s="7">
        <v>2</v>
      </c>
      <c r="K827" s="7">
        <v>1</v>
      </c>
      <c r="L827" s="7">
        <v>1</v>
      </c>
      <c r="M827" s="9">
        <v>3710.34</v>
      </c>
      <c r="N827" s="7">
        <v>0</v>
      </c>
    </row>
    <row r="828" spans="1:14" ht="16" x14ac:dyDescent="0.2">
      <c r="A828" s="6">
        <v>827</v>
      </c>
      <c r="B828" s="7">
        <v>15660535</v>
      </c>
      <c r="C828" s="6" t="s">
        <v>661</v>
      </c>
      <c r="D828" s="7">
        <v>680</v>
      </c>
      <c r="E828" s="6" t="s">
        <v>15</v>
      </c>
      <c r="F828" s="6" t="s">
        <v>16</v>
      </c>
      <c r="G828" s="7">
        <v>47</v>
      </c>
      <c r="H828" s="7">
        <v>5</v>
      </c>
      <c r="I828" s="8">
        <v>0</v>
      </c>
      <c r="J828" s="7">
        <v>2</v>
      </c>
      <c r="K828" s="7">
        <v>1</v>
      </c>
      <c r="L828" s="7">
        <v>1</v>
      </c>
      <c r="M828" s="9">
        <v>179843.33</v>
      </c>
      <c r="N828" s="7">
        <v>0</v>
      </c>
    </row>
    <row r="829" spans="1:14" ht="16" x14ac:dyDescent="0.2">
      <c r="A829" s="6">
        <v>828</v>
      </c>
      <c r="B829" s="7">
        <v>15666633</v>
      </c>
      <c r="C829" s="6" t="s">
        <v>277</v>
      </c>
      <c r="D829" s="7">
        <v>758</v>
      </c>
      <c r="E829" s="6" t="s">
        <v>18</v>
      </c>
      <c r="F829" s="6" t="s">
        <v>23</v>
      </c>
      <c r="G829" s="7">
        <v>56</v>
      </c>
      <c r="H829" s="7">
        <v>1</v>
      </c>
      <c r="I829" s="8">
        <v>0</v>
      </c>
      <c r="J829" s="7">
        <v>2</v>
      </c>
      <c r="K829" s="7">
        <v>1</v>
      </c>
      <c r="L829" s="7">
        <v>1</v>
      </c>
      <c r="M829" s="9">
        <v>10643.38</v>
      </c>
      <c r="N829" s="7">
        <v>0</v>
      </c>
    </row>
    <row r="830" spans="1:14" ht="16" x14ac:dyDescent="0.2">
      <c r="A830" s="6">
        <v>829</v>
      </c>
      <c r="B830" s="7">
        <v>15596914</v>
      </c>
      <c r="C830" s="6" t="s">
        <v>609</v>
      </c>
      <c r="D830" s="7">
        <v>630</v>
      </c>
      <c r="E830" s="6" t="s">
        <v>26</v>
      </c>
      <c r="F830" s="6" t="s">
        <v>16</v>
      </c>
      <c r="G830" s="7">
        <v>31</v>
      </c>
      <c r="H830" s="7">
        <v>2</v>
      </c>
      <c r="I830" s="8">
        <v>112373.49</v>
      </c>
      <c r="J830" s="7">
        <v>2</v>
      </c>
      <c r="K830" s="7">
        <v>1</v>
      </c>
      <c r="L830" s="7">
        <v>1</v>
      </c>
      <c r="M830" s="9">
        <v>131167.98000000001</v>
      </c>
      <c r="N830" s="7">
        <v>0</v>
      </c>
    </row>
    <row r="831" spans="1:14" ht="16" x14ac:dyDescent="0.2">
      <c r="A831" s="6">
        <v>830</v>
      </c>
      <c r="B831" s="7">
        <v>15639788</v>
      </c>
      <c r="C831" s="6" t="s">
        <v>307</v>
      </c>
      <c r="D831" s="7">
        <v>577</v>
      </c>
      <c r="E831" s="6" t="s">
        <v>15</v>
      </c>
      <c r="F831" s="6" t="s">
        <v>16</v>
      </c>
      <c r="G831" s="7">
        <v>39</v>
      </c>
      <c r="H831" s="7">
        <v>10</v>
      </c>
      <c r="I831" s="8">
        <v>0</v>
      </c>
      <c r="J831" s="7">
        <v>2</v>
      </c>
      <c r="K831" s="7">
        <v>1</v>
      </c>
      <c r="L831" s="7">
        <v>0</v>
      </c>
      <c r="M831" s="9">
        <v>10553.31</v>
      </c>
      <c r="N831" s="7">
        <v>0</v>
      </c>
    </row>
    <row r="832" spans="1:14" ht="16" x14ac:dyDescent="0.2">
      <c r="A832" s="6">
        <v>831</v>
      </c>
      <c r="B832" s="7">
        <v>15695846</v>
      </c>
      <c r="C832" s="6" t="s">
        <v>179</v>
      </c>
      <c r="D832" s="7">
        <v>684</v>
      </c>
      <c r="E832" s="6" t="s">
        <v>15</v>
      </c>
      <c r="F832" s="6" t="s">
        <v>16</v>
      </c>
      <c r="G832" s="7">
        <v>34</v>
      </c>
      <c r="H832" s="7">
        <v>6</v>
      </c>
      <c r="I832" s="8">
        <v>0</v>
      </c>
      <c r="J832" s="7">
        <v>2</v>
      </c>
      <c r="K832" s="7">
        <v>1</v>
      </c>
      <c r="L832" s="7">
        <v>1</v>
      </c>
      <c r="M832" s="9">
        <v>130928.22</v>
      </c>
      <c r="N832" s="7">
        <v>0</v>
      </c>
    </row>
    <row r="833" spans="1:14" ht="16" x14ac:dyDescent="0.2">
      <c r="A833" s="6">
        <v>832</v>
      </c>
      <c r="B833" s="7">
        <v>15726234</v>
      </c>
      <c r="C833" s="6" t="s">
        <v>662</v>
      </c>
      <c r="D833" s="7">
        <v>708</v>
      </c>
      <c r="E833" s="6" t="s">
        <v>18</v>
      </c>
      <c r="F833" s="6" t="s">
        <v>757</v>
      </c>
      <c r="G833" s="7">
        <v>41</v>
      </c>
      <c r="H833" s="7">
        <v>5</v>
      </c>
      <c r="I833" s="8">
        <v>0</v>
      </c>
      <c r="J833" s="7">
        <v>1</v>
      </c>
      <c r="K833" s="7">
        <v>0</v>
      </c>
      <c r="L833" s="7">
        <v>1</v>
      </c>
      <c r="M833" s="9">
        <v>157003.99</v>
      </c>
      <c r="N833" s="7">
        <v>0</v>
      </c>
    </row>
    <row r="834" spans="1:14" ht="16" x14ac:dyDescent="0.2">
      <c r="A834" s="6">
        <v>833</v>
      </c>
      <c r="B834" s="7">
        <v>15797964</v>
      </c>
      <c r="C834" s="6" t="s">
        <v>58</v>
      </c>
      <c r="D834" s="7">
        <v>732</v>
      </c>
      <c r="E834" s="6" t="s">
        <v>26</v>
      </c>
      <c r="F834" s="6" t="s">
        <v>16</v>
      </c>
      <c r="G834" s="7">
        <v>29</v>
      </c>
      <c r="H834" s="7">
        <v>1</v>
      </c>
      <c r="I834" s="8">
        <v>154333.82</v>
      </c>
      <c r="J834" s="7">
        <v>1</v>
      </c>
      <c r="K834" s="7">
        <v>1</v>
      </c>
      <c r="L834" s="7">
        <v>1</v>
      </c>
      <c r="M834" s="9">
        <v>138527.56</v>
      </c>
      <c r="N834" s="7">
        <v>0</v>
      </c>
    </row>
    <row r="835" spans="1:14" ht="16" x14ac:dyDescent="0.2">
      <c r="A835" s="6">
        <v>834</v>
      </c>
      <c r="B835" s="7">
        <v>15625881</v>
      </c>
      <c r="C835" s="6" t="s">
        <v>663</v>
      </c>
      <c r="D835" s="7">
        <v>634</v>
      </c>
      <c r="E835" s="6" t="s">
        <v>26</v>
      </c>
      <c r="F835" s="6" t="s">
        <v>23</v>
      </c>
      <c r="G835" s="7">
        <v>37</v>
      </c>
      <c r="H835" s="7">
        <v>3</v>
      </c>
      <c r="I835" s="8">
        <v>111432.77</v>
      </c>
      <c r="J835" s="7">
        <v>2</v>
      </c>
      <c r="K835" s="7">
        <v>1</v>
      </c>
      <c r="L835" s="7">
        <v>1</v>
      </c>
      <c r="M835" s="9">
        <v>167032.49</v>
      </c>
      <c r="N835" s="7">
        <v>0</v>
      </c>
    </row>
    <row r="836" spans="1:14" ht="16" x14ac:dyDescent="0.2">
      <c r="A836" s="6">
        <v>835</v>
      </c>
      <c r="B836" s="7">
        <v>15780628</v>
      </c>
      <c r="C836" s="6" t="s">
        <v>134</v>
      </c>
      <c r="D836" s="7">
        <v>633</v>
      </c>
      <c r="E836" s="6" t="s">
        <v>15</v>
      </c>
      <c r="F836" s="6" t="s">
        <v>16</v>
      </c>
      <c r="G836" s="7">
        <v>30</v>
      </c>
      <c r="H836" s="7">
        <v>6</v>
      </c>
      <c r="I836" s="8">
        <v>0</v>
      </c>
      <c r="J836" s="7">
        <v>2</v>
      </c>
      <c r="K836" s="7">
        <v>0</v>
      </c>
      <c r="L836" s="7">
        <v>0</v>
      </c>
      <c r="M836" s="9">
        <v>41642.29</v>
      </c>
      <c r="N836" s="7">
        <v>0</v>
      </c>
    </row>
    <row r="837" spans="1:14" ht="16" x14ac:dyDescent="0.2">
      <c r="A837" s="6">
        <v>836</v>
      </c>
      <c r="B837" s="7">
        <v>15575883</v>
      </c>
      <c r="C837" s="6" t="s">
        <v>387</v>
      </c>
      <c r="D837" s="7">
        <v>559</v>
      </c>
      <c r="E837" s="6" t="s">
        <v>15</v>
      </c>
      <c r="F837" s="6" t="s">
        <v>23</v>
      </c>
      <c r="G837" s="7">
        <v>34</v>
      </c>
      <c r="H837" s="7">
        <v>2</v>
      </c>
      <c r="I837" s="8">
        <v>137390.10999999999</v>
      </c>
      <c r="J837" s="7">
        <v>2</v>
      </c>
      <c r="K837" s="7">
        <v>1</v>
      </c>
      <c r="L837" s="7">
        <v>0</v>
      </c>
      <c r="M837" s="9">
        <v>9677</v>
      </c>
      <c r="N837" s="7">
        <v>0</v>
      </c>
    </row>
    <row r="838" spans="1:14" ht="16" x14ac:dyDescent="0.2">
      <c r="A838" s="6">
        <v>837</v>
      </c>
      <c r="B838" s="7">
        <v>15585036</v>
      </c>
      <c r="C838" s="6" t="s">
        <v>664</v>
      </c>
      <c r="D838" s="7">
        <v>694</v>
      </c>
      <c r="E838" s="6" t="s">
        <v>18</v>
      </c>
      <c r="F838" s="6" t="s">
        <v>757</v>
      </c>
      <c r="G838" s="7">
        <v>37</v>
      </c>
      <c r="H838" s="7">
        <v>3</v>
      </c>
      <c r="I838" s="8">
        <v>0</v>
      </c>
      <c r="J838" s="7">
        <v>2</v>
      </c>
      <c r="K838" s="7">
        <v>1</v>
      </c>
      <c r="L838" s="7">
        <v>1</v>
      </c>
      <c r="M838" s="9">
        <v>147012.22</v>
      </c>
      <c r="N838" s="7">
        <v>0</v>
      </c>
    </row>
    <row r="839" spans="1:14" ht="16" x14ac:dyDescent="0.2">
      <c r="A839" s="6">
        <v>838</v>
      </c>
      <c r="B839" s="7">
        <v>15589488</v>
      </c>
      <c r="C839" s="6" t="s">
        <v>660</v>
      </c>
      <c r="D839" s="7">
        <v>686</v>
      </c>
      <c r="E839" s="6" t="s">
        <v>26</v>
      </c>
      <c r="F839" s="6" t="s">
        <v>16</v>
      </c>
      <c r="G839" s="7">
        <v>56</v>
      </c>
      <c r="H839" s="7">
        <v>5</v>
      </c>
      <c r="I839" s="8">
        <v>111642.08</v>
      </c>
      <c r="J839" s="7">
        <v>1</v>
      </c>
      <c r="K839" s="7">
        <v>1</v>
      </c>
      <c r="L839" s="7">
        <v>1</v>
      </c>
      <c r="M839" s="9">
        <v>80553.87</v>
      </c>
      <c r="N839" s="7">
        <v>0</v>
      </c>
    </row>
    <row r="840" spans="1:14" ht="16" x14ac:dyDescent="0.2">
      <c r="A840" s="6">
        <v>839</v>
      </c>
      <c r="B840" s="7">
        <v>15585888</v>
      </c>
      <c r="C840" s="6" t="s">
        <v>665</v>
      </c>
      <c r="D840" s="7">
        <v>553</v>
      </c>
      <c r="E840" s="6" t="s">
        <v>18</v>
      </c>
      <c r="F840" s="6" t="s">
        <v>757</v>
      </c>
      <c r="G840" s="7">
        <v>48</v>
      </c>
      <c r="H840" s="7">
        <v>3</v>
      </c>
      <c r="I840" s="8">
        <v>0</v>
      </c>
      <c r="J840" s="7">
        <v>1</v>
      </c>
      <c r="K840" s="7">
        <v>0</v>
      </c>
      <c r="L840" s="7">
        <v>1</v>
      </c>
      <c r="M840" s="9">
        <v>30730.95</v>
      </c>
      <c r="N840" s="7">
        <v>1</v>
      </c>
    </row>
    <row r="841" spans="1:14" ht="16" x14ac:dyDescent="0.2">
      <c r="A841" s="6">
        <v>840</v>
      </c>
      <c r="B841" s="7">
        <v>15727915</v>
      </c>
      <c r="C841" s="6" t="s">
        <v>666</v>
      </c>
      <c r="D841" s="7">
        <v>507</v>
      </c>
      <c r="E841" s="6" t="s">
        <v>15</v>
      </c>
      <c r="F841" s="6" t="s">
        <v>23</v>
      </c>
      <c r="G841" s="7">
        <v>36</v>
      </c>
      <c r="H841" s="7">
        <v>4</v>
      </c>
      <c r="I841" s="8">
        <v>83543.37</v>
      </c>
      <c r="J841" s="7">
        <v>1</v>
      </c>
      <c r="K841" s="7">
        <v>0</v>
      </c>
      <c r="L841" s="7">
        <v>0</v>
      </c>
      <c r="M841" s="9">
        <v>140134.43</v>
      </c>
      <c r="N841" s="7">
        <v>0</v>
      </c>
    </row>
    <row r="842" spans="1:14" ht="16" x14ac:dyDescent="0.2">
      <c r="A842" s="6">
        <v>841</v>
      </c>
      <c r="B842" s="7">
        <v>15707567</v>
      </c>
      <c r="C842" s="6" t="s">
        <v>667</v>
      </c>
      <c r="D842" s="7">
        <v>732</v>
      </c>
      <c r="E842" s="6" t="s">
        <v>26</v>
      </c>
      <c r="F842" s="6" t="s">
        <v>23</v>
      </c>
      <c r="G842" s="7">
        <v>50</v>
      </c>
      <c r="H842" s="7">
        <v>6</v>
      </c>
      <c r="I842" s="8">
        <v>145338.76</v>
      </c>
      <c r="J842" s="7">
        <v>1</v>
      </c>
      <c r="K842" s="7">
        <v>0</v>
      </c>
      <c r="L842" s="7">
        <v>0</v>
      </c>
      <c r="M842" s="9">
        <v>91936.1</v>
      </c>
      <c r="N842" s="7">
        <v>1</v>
      </c>
    </row>
    <row r="843" spans="1:14" ht="16" x14ac:dyDescent="0.2">
      <c r="A843" s="6">
        <v>842</v>
      </c>
      <c r="B843" s="7">
        <v>15737792</v>
      </c>
      <c r="C843" s="6" t="s">
        <v>668</v>
      </c>
      <c r="D843" s="7">
        <v>818</v>
      </c>
      <c r="E843" s="6" t="s">
        <v>15</v>
      </c>
      <c r="F843" s="6" t="s">
        <v>16</v>
      </c>
      <c r="G843" s="7">
        <v>31</v>
      </c>
      <c r="H843" s="7">
        <v>1</v>
      </c>
      <c r="I843" s="8">
        <v>186796.37</v>
      </c>
      <c r="J843" s="7">
        <v>1</v>
      </c>
      <c r="K843" s="7">
        <v>0</v>
      </c>
      <c r="L843" s="7">
        <v>0</v>
      </c>
      <c r="M843" s="9">
        <v>178252.63</v>
      </c>
      <c r="N843" s="7">
        <v>0</v>
      </c>
    </row>
    <row r="844" spans="1:14" ht="16" x14ac:dyDescent="0.2">
      <c r="A844" s="6">
        <v>843</v>
      </c>
      <c r="B844" s="7">
        <v>15599433</v>
      </c>
      <c r="C844" s="6" t="s">
        <v>116</v>
      </c>
      <c r="D844" s="7">
        <v>660</v>
      </c>
      <c r="E844" s="6" t="s">
        <v>26</v>
      </c>
      <c r="F844" s="6" t="s">
        <v>23</v>
      </c>
      <c r="G844" s="7">
        <v>35</v>
      </c>
      <c r="H844" s="7">
        <v>8</v>
      </c>
      <c r="I844" s="8">
        <v>58641.43</v>
      </c>
      <c r="J844" s="7">
        <v>1</v>
      </c>
      <c r="K844" s="7">
        <v>0</v>
      </c>
      <c r="L844" s="7">
        <v>1</v>
      </c>
      <c r="M844" s="9">
        <v>198674.08</v>
      </c>
      <c r="N844" s="7">
        <v>0</v>
      </c>
    </row>
    <row r="845" spans="1:14" ht="16" x14ac:dyDescent="0.2">
      <c r="A845" s="6">
        <v>844</v>
      </c>
      <c r="B845" s="7">
        <v>15672012</v>
      </c>
      <c r="C845" s="6" t="s">
        <v>596</v>
      </c>
      <c r="D845" s="7">
        <v>773</v>
      </c>
      <c r="E845" s="6" t="s">
        <v>18</v>
      </c>
      <c r="F845" s="6" t="s">
        <v>757</v>
      </c>
      <c r="G845" s="7">
        <v>41</v>
      </c>
      <c r="H845" s="7">
        <v>5</v>
      </c>
      <c r="I845" s="8">
        <v>0</v>
      </c>
      <c r="J845" s="7">
        <v>1</v>
      </c>
      <c r="K845" s="7">
        <v>1</v>
      </c>
      <c r="L845" s="7">
        <v>0</v>
      </c>
      <c r="M845" s="9">
        <v>28266.9</v>
      </c>
      <c r="N845" s="7">
        <v>1</v>
      </c>
    </row>
    <row r="846" spans="1:14" ht="16" x14ac:dyDescent="0.2">
      <c r="A846" s="6">
        <v>845</v>
      </c>
      <c r="B846" s="7">
        <v>15806983</v>
      </c>
      <c r="C846" s="6" t="s">
        <v>511</v>
      </c>
      <c r="D846" s="7">
        <v>640</v>
      </c>
      <c r="E846" s="6" t="s">
        <v>15</v>
      </c>
      <c r="F846" s="6" t="s">
        <v>23</v>
      </c>
      <c r="G846" s="7">
        <v>44</v>
      </c>
      <c r="H846" s="7">
        <v>3</v>
      </c>
      <c r="I846" s="8">
        <v>137148.68</v>
      </c>
      <c r="J846" s="7">
        <v>1</v>
      </c>
      <c r="K846" s="7">
        <v>1</v>
      </c>
      <c r="L846" s="7">
        <v>0</v>
      </c>
      <c r="M846" s="9">
        <v>92381.01</v>
      </c>
      <c r="N846" s="7">
        <v>0</v>
      </c>
    </row>
    <row r="847" spans="1:14" ht="16" x14ac:dyDescent="0.2">
      <c r="A847" s="6">
        <v>846</v>
      </c>
      <c r="B847" s="7">
        <v>15592222</v>
      </c>
      <c r="C847" s="6" t="s">
        <v>441</v>
      </c>
      <c r="D847" s="7">
        <v>505</v>
      </c>
      <c r="E847" s="6" t="s">
        <v>15</v>
      </c>
      <c r="F847" s="6" t="s">
        <v>23</v>
      </c>
      <c r="G847" s="7">
        <v>49</v>
      </c>
      <c r="H847" s="7">
        <v>7</v>
      </c>
      <c r="I847" s="8">
        <v>80001.23</v>
      </c>
      <c r="J847" s="7">
        <v>1</v>
      </c>
      <c r="K847" s="7">
        <v>0</v>
      </c>
      <c r="L847" s="7">
        <v>0</v>
      </c>
      <c r="M847" s="9">
        <v>135180.10999999999</v>
      </c>
      <c r="N847" s="7">
        <v>0</v>
      </c>
    </row>
    <row r="848" spans="1:14" ht="16" x14ac:dyDescent="0.2">
      <c r="A848" s="6">
        <v>847</v>
      </c>
      <c r="B848" s="7">
        <v>15608968</v>
      </c>
      <c r="C848" s="6" t="s">
        <v>669</v>
      </c>
      <c r="D848" s="7">
        <v>714</v>
      </c>
      <c r="E848" s="6" t="s">
        <v>26</v>
      </c>
      <c r="F848" s="6" t="s">
        <v>23</v>
      </c>
      <c r="G848" s="7">
        <v>21</v>
      </c>
      <c r="H848" s="7">
        <v>6</v>
      </c>
      <c r="I848" s="8">
        <v>86402.52</v>
      </c>
      <c r="J848" s="7">
        <v>2</v>
      </c>
      <c r="K848" s="7">
        <v>0</v>
      </c>
      <c r="L848" s="7">
        <v>0</v>
      </c>
      <c r="M848" s="9">
        <v>27330.59</v>
      </c>
      <c r="N848" s="7">
        <v>0</v>
      </c>
    </row>
    <row r="849" spans="1:14" ht="16" x14ac:dyDescent="0.2">
      <c r="A849" s="6">
        <v>848</v>
      </c>
      <c r="B849" s="7">
        <v>15586959</v>
      </c>
      <c r="C849" s="6" t="s">
        <v>670</v>
      </c>
      <c r="D849" s="7">
        <v>468</v>
      </c>
      <c r="E849" s="6" t="s">
        <v>15</v>
      </c>
      <c r="F849" s="6" t="s">
        <v>16</v>
      </c>
      <c r="G849" s="7">
        <v>42</v>
      </c>
      <c r="H849" s="7">
        <v>5</v>
      </c>
      <c r="I849" s="8">
        <v>0</v>
      </c>
      <c r="J849" s="7">
        <v>2</v>
      </c>
      <c r="K849" s="7">
        <v>1</v>
      </c>
      <c r="L849" s="7">
        <v>0</v>
      </c>
      <c r="M849" s="9">
        <v>125305.34</v>
      </c>
      <c r="N849" s="7">
        <v>0</v>
      </c>
    </row>
    <row r="850" spans="1:14" ht="16" x14ac:dyDescent="0.2">
      <c r="A850" s="6">
        <v>849</v>
      </c>
      <c r="B850" s="7">
        <v>15646558</v>
      </c>
      <c r="C850" s="6" t="s">
        <v>671</v>
      </c>
      <c r="D850" s="7">
        <v>611</v>
      </c>
      <c r="E850" s="6" t="s">
        <v>18</v>
      </c>
      <c r="F850" s="6" t="s">
        <v>23</v>
      </c>
      <c r="G850" s="7">
        <v>51</v>
      </c>
      <c r="H850" s="7">
        <v>1</v>
      </c>
      <c r="I850" s="8">
        <v>122874.74</v>
      </c>
      <c r="J850" s="7">
        <v>1</v>
      </c>
      <c r="K850" s="7">
        <v>1</v>
      </c>
      <c r="L850" s="7">
        <v>1</v>
      </c>
      <c r="M850" s="9">
        <v>149648.45000000001</v>
      </c>
      <c r="N850" s="7">
        <v>0</v>
      </c>
    </row>
    <row r="851" spans="1:14" ht="16" x14ac:dyDescent="0.2">
      <c r="A851" s="6">
        <v>850</v>
      </c>
      <c r="B851" s="7">
        <v>15725811</v>
      </c>
      <c r="C851" s="6" t="s">
        <v>672</v>
      </c>
      <c r="D851" s="7">
        <v>705</v>
      </c>
      <c r="E851" s="6" t="s">
        <v>15</v>
      </c>
      <c r="F851" s="6" t="s">
        <v>23</v>
      </c>
      <c r="G851" s="7">
        <v>25</v>
      </c>
      <c r="H851" s="7">
        <v>0</v>
      </c>
      <c r="I851" s="8">
        <v>97544.29</v>
      </c>
      <c r="J851" s="7">
        <v>1</v>
      </c>
      <c r="K851" s="7">
        <v>0</v>
      </c>
      <c r="L851" s="7">
        <v>1</v>
      </c>
      <c r="M851" s="9">
        <v>59887.15</v>
      </c>
      <c r="N851" s="7">
        <v>0</v>
      </c>
    </row>
    <row r="852" spans="1:14" ht="16" x14ac:dyDescent="0.2">
      <c r="A852" s="6">
        <v>851</v>
      </c>
      <c r="B852" s="7">
        <v>15572265</v>
      </c>
      <c r="C852" s="6" t="s">
        <v>134</v>
      </c>
      <c r="D852" s="7">
        <v>646</v>
      </c>
      <c r="E852" s="6" t="s">
        <v>26</v>
      </c>
      <c r="F852" s="6" t="s">
        <v>23</v>
      </c>
      <c r="G852" s="7">
        <v>46</v>
      </c>
      <c r="H852" s="7">
        <v>1</v>
      </c>
      <c r="I852" s="8">
        <v>170826.55</v>
      </c>
      <c r="J852" s="7">
        <v>2</v>
      </c>
      <c r="K852" s="7">
        <v>1</v>
      </c>
      <c r="L852" s="7">
        <v>0</v>
      </c>
      <c r="M852" s="9">
        <v>45041.32</v>
      </c>
      <c r="N852" s="7">
        <v>0</v>
      </c>
    </row>
    <row r="853" spans="1:14" ht="16" x14ac:dyDescent="0.2">
      <c r="A853" s="6">
        <v>852</v>
      </c>
      <c r="B853" s="7">
        <v>15794048</v>
      </c>
      <c r="C853" s="6" t="s">
        <v>673</v>
      </c>
      <c r="D853" s="7">
        <v>667</v>
      </c>
      <c r="E853" s="6" t="s">
        <v>26</v>
      </c>
      <c r="F853" s="6" t="s">
        <v>16</v>
      </c>
      <c r="G853" s="7">
        <v>48</v>
      </c>
      <c r="H853" s="7">
        <v>1</v>
      </c>
      <c r="I853" s="8">
        <v>97133.92</v>
      </c>
      <c r="J853" s="7">
        <v>2</v>
      </c>
      <c r="K853" s="7">
        <v>0</v>
      </c>
      <c r="L853" s="7">
        <v>0</v>
      </c>
      <c r="M853" s="9">
        <v>113316.77</v>
      </c>
      <c r="N853" s="7">
        <v>1</v>
      </c>
    </row>
    <row r="854" spans="1:14" ht="16" x14ac:dyDescent="0.2">
      <c r="A854" s="6">
        <v>853</v>
      </c>
      <c r="B854" s="7">
        <v>15677610</v>
      </c>
      <c r="C854" s="6" t="s">
        <v>533</v>
      </c>
      <c r="D854" s="7">
        <v>511</v>
      </c>
      <c r="E854" s="6" t="s">
        <v>26</v>
      </c>
      <c r="F854" s="6" t="s">
        <v>16</v>
      </c>
      <c r="G854" s="7">
        <v>41</v>
      </c>
      <c r="H854" s="7">
        <v>8</v>
      </c>
      <c r="I854" s="8">
        <v>153895.65</v>
      </c>
      <c r="J854" s="7">
        <v>1</v>
      </c>
      <c r="K854" s="7">
        <v>1</v>
      </c>
      <c r="L854" s="7">
        <v>1</v>
      </c>
      <c r="M854" s="9">
        <v>39087.42</v>
      </c>
      <c r="N854" s="7">
        <v>0</v>
      </c>
    </row>
    <row r="855" spans="1:14" ht="16" x14ac:dyDescent="0.2">
      <c r="A855" s="6">
        <v>854</v>
      </c>
      <c r="B855" s="7">
        <v>15745012</v>
      </c>
      <c r="C855" s="6" t="s">
        <v>674</v>
      </c>
      <c r="D855" s="7">
        <v>653</v>
      </c>
      <c r="E855" s="6" t="s">
        <v>15</v>
      </c>
      <c r="F855" s="6" t="s">
        <v>16</v>
      </c>
      <c r="G855" s="7">
        <v>43</v>
      </c>
      <c r="H855" s="7">
        <v>6</v>
      </c>
      <c r="I855" s="8">
        <v>0</v>
      </c>
      <c r="J855" s="7">
        <v>2</v>
      </c>
      <c r="K855" s="7">
        <v>1</v>
      </c>
      <c r="L855" s="7">
        <v>1</v>
      </c>
      <c r="M855" s="9">
        <v>7330.59</v>
      </c>
      <c r="N855" s="7">
        <v>0</v>
      </c>
    </row>
    <row r="856" spans="1:14" ht="16" x14ac:dyDescent="0.2">
      <c r="A856" s="6">
        <v>855</v>
      </c>
      <c r="B856" s="7">
        <v>15601589</v>
      </c>
      <c r="C856" s="6" t="s">
        <v>675</v>
      </c>
      <c r="D856" s="7">
        <v>675</v>
      </c>
      <c r="E856" s="6" t="s">
        <v>15</v>
      </c>
      <c r="F856" s="6" t="s">
        <v>16</v>
      </c>
      <c r="G856" s="7">
        <v>57</v>
      </c>
      <c r="H856" s="7">
        <v>8</v>
      </c>
      <c r="I856" s="8">
        <v>0</v>
      </c>
      <c r="J856" s="7">
        <v>2</v>
      </c>
      <c r="K856" s="7">
        <v>0</v>
      </c>
      <c r="L856" s="7">
        <v>1</v>
      </c>
      <c r="M856" s="9">
        <v>95463.29</v>
      </c>
      <c r="N856" s="7">
        <v>0</v>
      </c>
    </row>
    <row r="857" spans="1:14" ht="16" x14ac:dyDescent="0.2">
      <c r="A857" s="6">
        <v>856</v>
      </c>
      <c r="B857" s="7">
        <v>15686436</v>
      </c>
      <c r="C857" s="6" t="s">
        <v>676</v>
      </c>
      <c r="D857" s="7">
        <v>523</v>
      </c>
      <c r="E857" s="6" t="s">
        <v>18</v>
      </c>
      <c r="F857" s="6" t="s">
        <v>23</v>
      </c>
      <c r="G857" s="7">
        <v>32</v>
      </c>
      <c r="H857" s="7">
        <v>4</v>
      </c>
      <c r="I857" s="8">
        <v>0</v>
      </c>
      <c r="J857" s="7">
        <v>2</v>
      </c>
      <c r="K857" s="7">
        <v>1</v>
      </c>
      <c r="L857" s="7">
        <v>0</v>
      </c>
      <c r="M857" s="9">
        <v>167848.02</v>
      </c>
      <c r="N857" s="7">
        <v>0</v>
      </c>
    </row>
    <row r="858" spans="1:14" ht="16" x14ac:dyDescent="0.2">
      <c r="A858" s="6">
        <v>857</v>
      </c>
      <c r="B858" s="7">
        <v>15693864</v>
      </c>
      <c r="C858" s="6" t="s">
        <v>677</v>
      </c>
      <c r="D858" s="7">
        <v>567</v>
      </c>
      <c r="E858" s="6" t="s">
        <v>26</v>
      </c>
      <c r="F858" s="6" t="s">
        <v>16</v>
      </c>
      <c r="G858" s="7">
        <v>49</v>
      </c>
      <c r="H858" s="7">
        <v>5</v>
      </c>
      <c r="I858" s="8">
        <v>134956.01999999999</v>
      </c>
      <c r="J858" s="7">
        <v>1</v>
      </c>
      <c r="K858" s="7">
        <v>1</v>
      </c>
      <c r="L858" s="7">
        <v>0</v>
      </c>
      <c r="M858" s="9">
        <v>93953.84</v>
      </c>
      <c r="N858" s="7">
        <v>1</v>
      </c>
    </row>
    <row r="859" spans="1:14" ht="16" x14ac:dyDescent="0.2">
      <c r="A859" s="6">
        <v>858</v>
      </c>
      <c r="B859" s="7">
        <v>15760550</v>
      </c>
      <c r="C859" s="6" t="s">
        <v>132</v>
      </c>
      <c r="D859" s="7">
        <v>741</v>
      </c>
      <c r="E859" s="6" t="s">
        <v>18</v>
      </c>
      <c r="F859" s="6" t="s">
        <v>23</v>
      </c>
      <c r="G859" s="7">
        <v>39</v>
      </c>
      <c r="H859" s="7">
        <v>7</v>
      </c>
      <c r="I859" s="8">
        <v>143637.57999999999</v>
      </c>
      <c r="J859" s="7">
        <v>2</v>
      </c>
      <c r="K859" s="7">
        <v>0</v>
      </c>
      <c r="L859" s="7">
        <v>1</v>
      </c>
      <c r="M859" s="9">
        <v>174227.66</v>
      </c>
      <c r="N859" s="7">
        <v>0</v>
      </c>
    </row>
    <row r="860" spans="1:14" ht="16" x14ac:dyDescent="0.2">
      <c r="A860" s="6">
        <v>859</v>
      </c>
      <c r="B860" s="7">
        <v>15686137</v>
      </c>
      <c r="C860" s="6" t="s">
        <v>434</v>
      </c>
      <c r="D860" s="7">
        <v>456</v>
      </c>
      <c r="E860" s="6" t="s">
        <v>18</v>
      </c>
      <c r="F860" s="6" t="s">
        <v>23</v>
      </c>
      <c r="G860" s="7">
        <v>32</v>
      </c>
      <c r="H860" s="7">
        <v>9</v>
      </c>
      <c r="I860" s="8">
        <v>147506.25</v>
      </c>
      <c r="J860" s="7">
        <v>1</v>
      </c>
      <c r="K860" s="7">
        <v>1</v>
      </c>
      <c r="L860" s="7">
        <v>1</v>
      </c>
      <c r="M860" s="9">
        <v>135399.21</v>
      </c>
      <c r="N860" s="7">
        <v>0</v>
      </c>
    </row>
    <row r="861" spans="1:14" ht="16" x14ac:dyDescent="0.2">
      <c r="A861" s="6">
        <v>860</v>
      </c>
      <c r="B861" s="7">
        <v>15809087</v>
      </c>
      <c r="C861" s="6" t="s">
        <v>678</v>
      </c>
      <c r="D861" s="7">
        <v>598</v>
      </c>
      <c r="E861" s="6" t="s">
        <v>15</v>
      </c>
      <c r="F861" s="6" t="s">
        <v>23</v>
      </c>
      <c r="G861" s="7">
        <v>64</v>
      </c>
      <c r="H861" s="7">
        <v>1</v>
      </c>
      <c r="I861" s="8">
        <v>0</v>
      </c>
      <c r="J861" s="7">
        <v>2</v>
      </c>
      <c r="K861" s="7">
        <v>1</v>
      </c>
      <c r="L861" s="7">
        <v>0</v>
      </c>
      <c r="M861" s="9">
        <v>195635.3</v>
      </c>
      <c r="N861" s="7">
        <v>1</v>
      </c>
    </row>
    <row r="862" spans="1:14" ht="16" x14ac:dyDescent="0.2">
      <c r="A862" s="6">
        <v>861</v>
      </c>
      <c r="B862" s="7">
        <v>15807663</v>
      </c>
      <c r="C862" s="6" t="s">
        <v>679</v>
      </c>
      <c r="D862" s="7">
        <v>667</v>
      </c>
      <c r="E862" s="6" t="s">
        <v>15</v>
      </c>
      <c r="F862" s="6" t="s">
        <v>23</v>
      </c>
      <c r="G862" s="7">
        <v>43</v>
      </c>
      <c r="H862" s="7">
        <v>8</v>
      </c>
      <c r="I862" s="8">
        <v>190227.46</v>
      </c>
      <c r="J862" s="7">
        <v>1</v>
      </c>
      <c r="K862" s="7">
        <v>1</v>
      </c>
      <c r="L862" s="7">
        <v>0</v>
      </c>
      <c r="M862" s="9">
        <v>97508.04</v>
      </c>
      <c r="N862" s="7">
        <v>1</v>
      </c>
    </row>
    <row r="863" spans="1:14" ht="16" x14ac:dyDescent="0.2">
      <c r="A863" s="6">
        <v>862</v>
      </c>
      <c r="B863" s="7">
        <v>15809100</v>
      </c>
      <c r="C863" s="6" t="s">
        <v>563</v>
      </c>
      <c r="D863" s="7">
        <v>548</v>
      </c>
      <c r="E863" s="6" t="s">
        <v>15</v>
      </c>
      <c r="F863" s="6" t="s">
        <v>16</v>
      </c>
      <c r="G863" s="7">
        <v>32</v>
      </c>
      <c r="H863" s="7">
        <v>2</v>
      </c>
      <c r="I863" s="8">
        <v>172448.77</v>
      </c>
      <c r="J863" s="7">
        <v>1</v>
      </c>
      <c r="K863" s="7">
        <v>1</v>
      </c>
      <c r="L863" s="7">
        <v>0</v>
      </c>
      <c r="M863" s="9">
        <v>188083.77</v>
      </c>
      <c r="N863" s="7">
        <v>1</v>
      </c>
    </row>
    <row r="864" spans="1:14" ht="16" x14ac:dyDescent="0.2">
      <c r="A864" s="6">
        <v>863</v>
      </c>
      <c r="B864" s="7">
        <v>15794916</v>
      </c>
      <c r="C864" s="6" t="s">
        <v>680</v>
      </c>
      <c r="D864" s="7">
        <v>725</v>
      </c>
      <c r="E864" s="6" t="s">
        <v>15</v>
      </c>
      <c r="F864" s="6" t="s">
        <v>23</v>
      </c>
      <c r="G864" s="7">
        <v>41</v>
      </c>
      <c r="H864" s="7">
        <v>7</v>
      </c>
      <c r="I864" s="8">
        <v>113980.21</v>
      </c>
      <c r="J864" s="7">
        <v>1</v>
      </c>
      <c r="K864" s="7">
        <v>1</v>
      </c>
      <c r="L864" s="7">
        <v>1</v>
      </c>
      <c r="M864" s="9">
        <v>116704.25</v>
      </c>
      <c r="N864" s="7">
        <v>0</v>
      </c>
    </row>
    <row r="865" spans="1:14" ht="16" x14ac:dyDescent="0.2">
      <c r="A865" s="6">
        <v>864</v>
      </c>
      <c r="B865" s="7">
        <v>15614215</v>
      </c>
      <c r="C865" s="6" t="s">
        <v>681</v>
      </c>
      <c r="D865" s="7">
        <v>717</v>
      </c>
      <c r="E865" s="6" t="s">
        <v>15</v>
      </c>
      <c r="F865" s="6" t="s">
        <v>23</v>
      </c>
      <c r="G865" s="7">
        <v>53</v>
      </c>
      <c r="H865" s="7">
        <v>6</v>
      </c>
      <c r="I865" s="8">
        <v>0</v>
      </c>
      <c r="J865" s="7">
        <v>2</v>
      </c>
      <c r="K865" s="7">
        <v>0</v>
      </c>
      <c r="L865" s="7">
        <v>1</v>
      </c>
      <c r="M865" s="9">
        <v>97614.87</v>
      </c>
      <c r="N865" s="7">
        <v>0</v>
      </c>
    </row>
    <row r="866" spans="1:14" ht="16" x14ac:dyDescent="0.2">
      <c r="A866" s="6">
        <v>865</v>
      </c>
      <c r="B866" s="7">
        <v>15805449</v>
      </c>
      <c r="C866" s="6" t="s">
        <v>682</v>
      </c>
      <c r="D866" s="7">
        <v>594</v>
      </c>
      <c r="E866" s="6" t="s">
        <v>15</v>
      </c>
      <c r="F866" s="6" t="s">
        <v>23</v>
      </c>
      <c r="G866" s="7">
        <v>38</v>
      </c>
      <c r="H866" s="7">
        <v>4</v>
      </c>
      <c r="I866" s="8">
        <v>0</v>
      </c>
      <c r="J866" s="7">
        <v>2</v>
      </c>
      <c r="K866" s="7">
        <v>0</v>
      </c>
      <c r="L866" s="7">
        <v>0</v>
      </c>
      <c r="M866" s="9">
        <v>186884.04</v>
      </c>
      <c r="N866" s="7">
        <v>0</v>
      </c>
    </row>
    <row r="867" spans="1:14" ht="16" x14ac:dyDescent="0.2">
      <c r="A867" s="6">
        <v>866</v>
      </c>
      <c r="B867" s="7">
        <v>15686983</v>
      </c>
      <c r="C867" s="6" t="s">
        <v>683</v>
      </c>
      <c r="D867" s="7">
        <v>678</v>
      </c>
      <c r="E867" s="6" t="s">
        <v>26</v>
      </c>
      <c r="F867" s="6" t="s">
        <v>16</v>
      </c>
      <c r="G867" s="7">
        <v>25</v>
      </c>
      <c r="H867" s="7">
        <v>10</v>
      </c>
      <c r="I867" s="8">
        <v>76968.12</v>
      </c>
      <c r="J867" s="7">
        <v>2</v>
      </c>
      <c r="K867" s="7">
        <v>0</v>
      </c>
      <c r="L867" s="7">
        <v>1</v>
      </c>
      <c r="M867" s="9">
        <v>131501.72</v>
      </c>
      <c r="N867" s="7">
        <v>0</v>
      </c>
    </row>
    <row r="868" spans="1:14" ht="16" x14ac:dyDescent="0.2">
      <c r="A868" s="6">
        <v>867</v>
      </c>
      <c r="B868" s="7">
        <v>15808017</v>
      </c>
      <c r="C868" s="6" t="s">
        <v>684</v>
      </c>
      <c r="D868" s="7">
        <v>545</v>
      </c>
      <c r="E868" s="6" t="s">
        <v>15</v>
      </c>
      <c r="F868" s="6" t="s">
        <v>23</v>
      </c>
      <c r="G868" s="7">
        <v>38</v>
      </c>
      <c r="H868" s="7">
        <v>1</v>
      </c>
      <c r="I868" s="8">
        <v>88293.13</v>
      </c>
      <c r="J868" s="7">
        <v>2</v>
      </c>
      <c r="K868" s="7">
        <v>1</v>
      </c>
      <c r="L868" s="7">
        <v>1</v>
      </c>
      <c r="M868" s="9">
        <v>24302.95</v>
      </c>
      <c r="N868" s="7">
        <v>0</v>
      </c>
    </row>
    <row r="869" spans="1:14" ht="16" x14ac:dyDescent="0.2">
      <c r="A869" s="6">
        <v>868</v>
      </c>
      <c r="B869" s="7">
        <v>15756804</v>
      </c>
      <c r="C869" s="6" t="s">
        <v>685</v>
      </c>
      <c r="D869" s="7">
        <v>636</v>
      </c>
      <c r="E869" s="6" t="s">
        <v>15</v>
      </c>
      <c r="F869" s="6" t="s">
        <v>16</v>
      </c>
      <c r="G869" s="7">
        <v>48</v>
      </c>
      <c r="H869" s="7">
        <v>1</v>
      </c>
      <c r="I869" s="8">
        <v>170833.46</v>
      </c>
      <c r="J869" s="7">
        <v>1</v>
      </c>
      <c r="K869" s="7">
        <v>1</v>
      </c>
      <c r="L869" s="7">
        <v>0</v>
      </c>
      <c r="M869" s="9">
        <v>110510.28</v>
      </c>
      <c r="N869" s="7">
        <v>1</v>
      </c>
    </row>
    <row r="870" spans="1:14" ht="16" x14ac:dyDescent="0.2">
      <c r="A870" s="6">
        <v>869</v>
      </c>
      <c r="B870" s="7">
        <v>15646810</v>
      </c>
      <c r="C870" s="6" t="s">
        <v>686</v>
      </c>
      <c r="D870" s="7">
        <v>603</v>
      </c>
      <c r="E870" s="6" t="s">
        <v>26</v>
      </c>
      <c r="F870" s="6" t="s">
        <v>23</v>
      </c>
      <c r="G870" s="7">
        <v>44</v>
      </c>
      <c r="H870" s="7">
        <v>6</v>
      </c>
      <c r="I870" s="8">
        <v>108122.39</v>
      </c>
      <c r="J870" s="7">
        <v>2</v>
      </c>
      <c r="K870" s="7">
        <v>1</v>
      </c>
      <c r="L870" s="7">
        <v>0</v>
      </c>
      <c r="M870" s="9">
        <v>108488.33</v>
      </c>
      <c r="N870" s="7">
        <v>1</v>
      </c>
    </row>
    <row r="871" spans="1:14" ht="16" x14ac:dyDescent="0.2">
      <c r="A871" s="6">
        <v>870</v>
      </c>
      <c r="B871" s="7">
        <v>15710424</v>
      </c>
      <c r="C871" s="6" t="s">
        <v>687</v>
      </c>
      <c r="D871" s="7">
        <v>435</v>
      </c>
      <c r="E871" s="6" t="s">
        <v>15</v>
      </c>
      <c r="F871" s="6" t="s">
        <v>23</v>
      </c>
      <c r="G871" s="7">
        <v>36</v>
      </c>
      <c r="H871" s="7">
        <v>4</v>
      </c>
      <c r="I871" s="8">
        <v>0</v>
      </c>
      <c r="J871" s="7">
        <v>1</v>
      </c>
      <c r="K871" s="7">
        <v>1</v>
      </c>
      <c r="L871" s="7">
        <v>1</v>
      </c>
      <c r="M871" s="9">
        <v>197015.2</v>
      </c>
      <c r="N871" s="7">
        <v>0</v>
      </c>
    </row>
    <row r="872" spans="1:14" ht="16" x14ac:dyDescent="0.2">
      <c r="A872" s="6">
        <v>871</v>
      </c>
      <c r="B872" s="7">
        <v>15799422</v>
      </c>
      <c r="C872" s="6" t="s">
        <v>412</v>
      </c>
      <c r="D872" s="7">
        <v>535</v>
      </c>
      <c r="E872" s="6" t="s">
        <v>15</v>
      </c>
      <c r="F872" s="6" t="s">
        <v>16</v>
      </c>
      <c r="G872" s="7">
        <v>40</v>
      </c>
      <c r="H872" s="7">
        <v>8</v>
      </c>
      <c r="I872" s="8">
        <v>0</v>
      </c>
      <c r="J872" s="7">
        <v>1</v>
      </c>
      <c r="K872" s="7">
        <v>1</v>
      </c>
      <c r="L872" s="7">
        <v>1</v>
      </c>
      <c r="M872" s="9">
        <v>27689.77</v>
      </c>
      <c r="N872" s="7">
        <v>0</v>
      </c>
    </row>
    <row r="873" spans="1:14" ht="16" x14ac:dyDescent="0.2">
      <c r="A873" s="6">
        <v>872</v>
      </c>
      <c r="B873" s="7">
        <v>15692750</v>
      </c>
      <c r="C873" s="6" t="s">
        <v>679</v>
      </c>
      <c r="D873" s="7">
        <v>629</v>
      </c>
      <c r="E873" s="6" t="s">
        <v>26</v>
      </c>
      <c r="F873" s="6" t="s">
        <v>16</v>
      </c>
      <c r="G873" s="7">
        <v>45</v>
      </c>
      <c r="H873" s="7">
        <v>7</v>
      </c>
      <c r="I873" s="8">
        <v>129818.39</v>
      </c>
      <c r="J873" s="7">
        <v>3</v>
      </c>
      <c r="K873" s="7">
        <v>1</v>
      </c>
      <c r="L873" s="7">
        <v>0</v>
      </c>
      <c r="M873" s="9">
        <v>9217.5499999999993</v>
      </c>
      <c r="N873" s="7">
        <v>1</v>
      </c>
    </row>
    <row r="874" spans="1:14" ht="16" x14ac:dyDescent="0.2">
      <c r="A874" s="6">
        <v>873</v>
      </c>
      <c r="B874" s="7">
        <v>15794549</v>
      </c>
      <c r="C874" s="6" t="s">
        <v>30</v>
      </c>
      <c r="D874" s="7">
        <v>722</v>
      </c>
      <c r="E874" s="6" t="s">
        <v>15</v>
      </c>
      <c r="F874" s="6" t="s">
        <v>16</v>
      </c>
      <c r="G874" s="7">
        <v>35</v>
      </c>
      <c r="H874" s="7">
        <v>2</v>
      </c>
      <c r="I874" s="8">
        <v>163943.89000000001</v>
      </c>
      <c r="J874" s="7">
        <v>2</v>
      </c>
      <c r="K874" s="7">
        <v>1</v>
      </c>
      <c r="L874" s="7">
        <v>1</v>
      </c>
      <c r="M874" s="9">
        <v>15068.18</v>
      </c>
      <c r="N874" s="7">
        <v>0</v>
      </c>
    </row>
    <row r="875" spans="1:14" ht="16" x14ac:dyDescent="0.2">
      <c r="A875" s="6">
        <v>874</v>
      </c>
      <c r="B875" s="7">
        <v>15803764</v>
      </c>
      <c r="C875" s="6" t="s">
        <v>688</v>
      </c>
      <c r="D875" s="7">
        <v>561</v>
      </c>
      <c r="E875" s="6" t="s">
        <v>15</v>
      </c>
      <c r="F875" s="6" t="s">
        <v>23</v>
      </c>
      <c r="G875" s="7">
        <v>28</v>
      </c>
      <c r="H875" s="7">
        <v>7</v>
      </c>
      <c r="I875" s="8">
        <v>0</v>
      </c>
      <c r="J875" s="7">
        <v>2</v>
      </c>
      <c r="K875" s="7">
        <v>1</v>
      </c>
      <c r="L875" s="7">
        <v>0</v>
      </c>
      <c r="M875" s="9">
        <v>7797.01</v>
      </c>
      <c r="N875" s="7">
        <v>0</v>
      </c>
    </row>
    <row r="876" spans="1:14" ht="16" x14ac:dyDescent="0.2">
      <c r="A876" s="6">
        <v>875</v>
      </c>
      <c r="B876" s="7">
        <v>15674840</v>
      </c>
      <c r="C876" s="6" t="s">
        <v>272</v>
      </c>
      <c r="D876" s="7">
        <v>645</v>
      </c>
      <c r="E876" s="6" t="s">
        <v>15</v>
      </c>
      <c r="F876" s="6" t="s">
        <v>16</v>
      </c>
      <c r="G876" s="7">
        <v>38</v>
      </c>
      <c r="H876" s="7">
        <v>5</v>
      </c>
      <c r="I876" s="8">
        <v>101430.3</v>
      </c>
      <c r="J876" s="7">
        <v>2</v>
      </c>
      <c r="K876" s="7">
        <v>0</v>
      </c>
      <c r="L876" s="7">
        <v>1</v>
      </c>
      <c r="M876" s="9">
        <v>4400.32</v>
      </c>
      <c r="N876" s="7">
        <v>0</v>
      </c>
    </row>
    <row r="877" spans="1:14" ht="16" x14ac:dyDescent="0.2">
      <c r="A877" s="6">
        <v>876</v>
      </c>
      <c r="B877" s="7">
        <v>15653762</v>
      </c>
      <c r="C877" s="6" t="s">
        <v>69</v>
      </c>
      <c r="D877" s="7">
        <v>501</v>
      </c>
      <c r="E877" s="6" t="s">
        <v>15</v>
      </c>
      <c r="F877" s="6" t="s">
        <v>16</v>
      </c>
      <c r="G877" s="7">
        <v>39</v>
      </c>
      <c r="H877" s="7">
        <v>9</v>
      </c>
      <c r="I877" s="8">
        <v>117301.66</v>
      </c>
      <c r="J877" s="7">
        <v>1</v>
      </c>
      <c r="K877" s="7">
        <v>0</v>
      </c>
      <c r="L877" s="7">
        <v>0</v>
      </c>
      <c r="M877" s="9">
        <v>182025.95</v>
      </c>
      <c r="N877" s="7">
        <v>0</v>
      </c>
    </row>
    <row r="878" spans="1:14" ht="16" x14ac:dyDescent="0.2">
      <c r="A878" s="6">
        <v>877</v>
      </c>
      <c r="B878" s="7">
        <v>15581229</v>
      </c>
      <c r="C878" s="6" t="s">
        <v>342</v>
      </c>
      <c r="D878" s="7">
        <v>502</v>
      </c>
      <c r="E878" s="6" t="s">
        <v>26</v>
      </c>
      <c r="F878" s="6" t="s">
        <v>16</v>
      </c>
      <c r="G878" s="7">
        <v>32</v>
      </c>
      <c r="H878" s="7">
        <v>1</v>
      </c>
      <c r="I878" s="8">
        <v>173340.83</v>
      </c>
      <c r="J878" s="7">
        <v>1</v>
      </c>
      <c r="K878" s="7">
        <v>0</v>
      </c>
      <c r="L878" s="7">
        <v>1</v>
      </c>
      <c r="M878" s="9">
        <v>122763.95</v>
      </c>
      <c r="N878" s="7">
        <v>0</v>
      </c>
    </row>
    <row r="879" spans="1:14" ht="16" x14ac:dyDescent="0.2">
      <c r="A879" s="6">
        <v>878</v>
      </c>
      <c r="B879" s="7">
        <v>15800228</v>
      </c>
      <c r="C879" s="6" t="s">
        <v>689</v>
      </c>
      <c r="D879" s="7">
        <v>652</v>
      </c>
      <c r="E879" s="6" t="s">
        <v>18</v>
      </c>
      <c r="F879" s="6" t="s">
        <v>757</v>
      </c>
      <c r="G879" s="7">
        <v>42</v>
      </c>
      <c r="H879" s="7">
        <v>4</v>
      </c>
      <c r="I879" s="8">
        <v>0</v>
      </c>
      <c r="J879" s="7">
        <v>2</v>
      </c>
      <c r="K879" s="7">
        <v>1</v>
      </c>
      <c r="L879" s="7">
        <v>1</v>
      </c>
      <c r="M879" s="9">
        <v>38152.01</v>
      </c>
      <c r="N879" s="7">
        <v>0</v>
      </c>
    </row>
    <row r="880" spans="1:14" ht="16" x14ac:dyDescent="0.2">
      <c r="A880" s="6">
        <v>879</v>
      </c>
      <c r="B880" s="7">
        <v>15656333</v>
      </c>
      <c r="C880" s="6" t="s">
        <v>596</v>
      </c>
      <c r="D880" s="7">
        <v>574</v>
      </c>
      <c r="E880" s="6" t="s">
        <v>15</v>
      </c>
      <c r="F880" s="6" t="s">
        <v>16</v>
      </c>
      <c r="G880" s="7">
        <v>33</v>
      </c>
      <c r="H880" s="7">
        <v>3</v>
      </c>
      <c r="I880" s="8">
        <v>134348.57</v>
      </c>
      <c r="J880" s="7">
        <v>1</v>
      </c>
      <c r="K880" s="7">
        <v>1</v>
      </c>
      <c r="L880" s="7">
        <v>0</v>
      </c>
      <c r="M880" s="9">
        <v>63163.99</v>
      </c>
      <c r="N880" s="7">
        <v>0</v>
      </c>
    </row>
    <row r="881" spans="1:14" ht="16" x14ac:dyDescent="0.2">
      <c r="A881" s="6">
        <v>880</v>
      </c>
      <c r="B881" s="7">
        <v>15697497</v>
      </c>
      <c r="C881" s="6" t="s">
        <v>690</v>
      </c>
      <c r="D881" s="7">
        <v>518</v>
      </c>
      <c r="E881" s="6" t="s">
        <v>15</v>
      </c>
      <c r="F881" s="6" t="s">
        <v>16</v>
      </c>
      <c r="G881" s="7">
        <v>45</v>
      </c>
      <c r="H881" s="7">
        <v>9</v>
      </c>
      <c r="I881" s="8">
        <v>105525.65</v>
      </c>
      <c r="J881" s="7">
        <v>2</v>
      </c>
      <c r="K881" s="7">
        <v>1</v>
      </c>
      <c r="L881" s="7">
        <v>1</v>
      </c>
      <c r="M881" s="9">
        <v>73418.289999999994</v>
      </c>
      <c r="N881" s="7">
        <v>0</v>
      </c>
    </row>
    <row r="882" spans="1:14" ht="16" x14ac:dyDescent="0.2">
      <c r="A882" s="6">
        <v>881</v>
      </c>
      <c r="B882" s="7">
        <v>15585362</v>
      </c>
      <c r="C882" s="6" t="s">
        <v>331</v>
      </c>
      <c r="D882" s="7">
        <v>749</v>
      </c>
      <c r="E882" s="6" t="s">
        <v>15</v>
      </c>
      <c r="F882" s="6" t="s">
        <v>16</v>
      </c>
      <c r="G882" s="7">
        <v>60</v>
      </c>
      <c r="H882" s="7">
        <v>6</v>
      </c>
      <c r="I882" s="8">
        <v>0</v>
      </c>
      <c r="J882" s="7">
        <v>1</v>
      </c>
      <c r="K882" s="7">
        <v>1</v>
      </c>
      <c r="L882" s="7">
        <v>0</v>
      </c>
      <c r="M882" s="9">
        <v>17978.68</v>
      </c>
      <c r="N882" s="7">
        <v>1</v>
      </c>
    </row>
    <row r="883" spans="1:14" ht="16" x14ac:dyDescent="0.2">
      <c r="A883" s="6">
        <v>882</v>
      </c>
      <c r="B883" s="7">
        <v>15571928</v>
      </c>
      <c r="C883" s="6" t="s">
        <v>644</v>
      </c>
      <c r="D883" s="7">
        <v>679</v>
      </c>
      <c r="E883" s="6" t="s">
        <v>15</v>
      </c>
      <c r="F883" s="6" t="s">
        <v>16</v>
      </c>
      <c r="G883" s="7">
        <v>43</v>
      </c>
      <c r="H883" s="7">
        <v>4</v>
      </c>
      <c r="I883" s="8">
        <v>0</v>
      </c>
      <c r="J883" s="7">
        <v>3</v>
      </c>
      <c r="K883" s="7">
        <v>1</v>
      </c>
      <c r="L883" s="7">
        <v>0</v>
      </c>
      <c r="M883" s="9">
        <v>115136.51</v>
      </c>
      <c r="N883" s="7">
        <v>1</v>
      </c>
    </row>
    <row r="884" spans="1:14" ht="16" x14ac:dyDescent="0.2">
      <c r="A884" s="6">
        <v>883</v>
      </c>
      <c r="B884" s="7">
        <v>15785519</v>
      </c>
      <c r="C884" s="6" t="s">
        <v>691</v>
      </c>
      <c r="D884" s="7">
        <v>565</v>
      </c>
      <c r="E884" s="6" t="s">
        <v>15</v>
      </c>
      <c r="F884" s="6" t="s">
        <v>23</v>
      </c>
      <c r="G884" s="7">
        <v>36</v>
      </c>
      <c r="H884" s="7">
        <v>6</v>
      </c>
      <c r="I884" s="8">
        <v>106192.1</v>
      </c>
      <c r="J884" s="7">
        <v>1</v>
      </c>
      <c r="K884" s="7">
        <v>1</v>
      </c>
      <c r="L884" s="7">
        <v>0</v>
      </c>
      <c r="M884" s="9">
        <v>149575.59</v>
      </c>
      <c r="N884" s="7">
        <v>0</v>
      </c>
    </row>
    <row r="885" spans="1:14" ht="16" x14ac:dyDescent="0.2">
      <c r="A885" s="6">
        <v>884</v>
      </c>
      <c r="B885" s="7">
        <v>15743007</v>
      </c>
      <c r="C885" s="6" t="s">
        <v>692</v>
      </c>
      <c r="D885" s="7">
        <v>643</v>
      </c>
      <c r="E885" s="6" t="s">
        <v>15</v>
      </c>
      <c r="F885" s="6" t="s">
        <v>16</v>
      </c>
      <c r="G885" s="7">
        <v>45</v>
      </c>
      <c r="H885" s="7">
        <v>4</v>
      </c>
      <c r="I885" s="8">
        <v>45144.43</v>
      </c>
      <c r="J885" s="7">
        <v>1</v>
      </c>
      <c r="K885" s="7">
        <v>1</v>
      </c>
      <c r="L885" s="7">
        <v>0</v>
      </c>
      <c r="M885" s="9">
        <v>60917.24</v>
      </c>
      <c r="N885" s="7">
        <v>1</v>
      </c>
    </row>
    <row r="886" spans="1:14" ht="16" x14ac:dyDescent="0.2">
      <c r="A886" s="6">
        <v>885</v>
      </c>
      <c r="B886" s="7">
        <v>15777211</v>
      </c>
      <c r="C886" s="6" t="s">
        <v>693</v>
      </c>
      <c r="D886" s="7">
        <v>515</v>
      </c>
      <c r="E886" s="6" t="s">
        <v>15</v>
      </c>
      <c r="F886" s="6" t="s">
        <v>23</v>
      </c>
      <c r="G886" s="7">
        <v>65</v>
      </c>
      <c r="H886" s="7">
        <v>7</v>
      </c>
      <c r="I886" s="8">
        <v>92113.61</v>
      </c>
      <c r="J886" s="7">
        <v>1</v>
      </c>
      <c r="K886" s="7">
        <v>1</v>
      </c>
      <c r="L886" s="7">
        <v>1</v>
      </c>
      <c r="M886" s="9">
        <v>142548.32999999999</v>
      </c>
      <c r="N886" s="7">
        <v>0</v>
      </c>
    </row>
    <row r="887" spans="1:14" ht="16" x14ac:dyDescent="0.2">
      <c r="A887" s="6">
        <v>886</v>
      </c>
      <c r="B887" s="7">
        <v>15721935</v>
      </c>
      <c r="C887" s="6" t="s">
        <v>694</v>
      </c>
      <c r="D887" s="7">
        <v>521</v>
      </c>
      <c r="E887" s="6" t="s">
        <v>15</v>
      </c>
      <c r="F887" s="6" t="s">
        <v>23</v>
      </c>
      <c r="G887" s="7">
        <v>25</v>
      </c>
      <c r="H887" s="7">
        <v>7</v>
      </c>
      <c r="I887" s="8">
        <v>0</v>
      </c>
      <c r="J887" s="7">
        <v>2</v>
      </c>
      <c r="K887" s="7">
        <v>1</v>
      </c>
      <c r="L887" s="7">
        <v>1</v>
      </c>
      <c r="M887" s="9">
        <v>157878.67000000001</v>
      </c>
      <c r="N887" s="7">
        <v>0</v>
      </c>
    </row>
    <row r="888" spans="1:14" ht="16" x14ac:dyDescent="0.2">
      <c r="A888" s="6">
        <v>887</v>
      </c>
      <c r="B888" s="7">
        <v>15591711</v>
      </c>
      <c r="C888" s="6" t="s">
        <v>695</v>
      </c>
      <c r="D888" s="7">
        <v>739</v>
      </c>
      <c r="E888" s="6" t="s">
        <v>18</v>
      </c>
      <c r="F888" s="6" t="s">
        <v>23</v>
      </c>
      <c r="G888" s="7">
        <v>38</v>
      </c>
      <c r="H888" s="7">
        <v>0</v>
      </c>
      <c r="I888" s="8">
        <v>128366.44</v>
      </c>
      <c r="J888" s="7">
        <v>1</v>
      </c>
      <c r="K888" s="7">
        <v>1</v>
      </c>
      <c r="L888" s="7">
        <v>0</v>
      </c>
      <c r="M888" s="9">
        <v>12796.43</v>
      </c>
      <c r="N888" s="7">
        <v>0</v>
      </c>
    </row>
    <row r="889" spans="1:14" ht="16" x14ac:dyDescent="0.2">
      <c r="A889" s="6">
        <v>888</v>
      </c>
      <c r="B889" s="7">
        <v>15625021</v>
      </c>
      <c r="C889" s="6" t="s">
        <v>118</v>
      </c>
      <c r="D889" s="7">
        <v>585</v>
      </c>
      <c r="E889" s="6" t="s">
        <v>15</v>
      </c>
      <c r="F889" s="6" t="s">
        <v>23</v>
      </c>
      <c r="G889" s="7">
        <v>42</v>
      </c>
      <c r="H889" s="7">
        <v>2</v>
      </c>
      <c r="I889" s="8">
        <v>0</v>
      </c>
      <c r="J889" s="7">
        <v>2</v>
      </c>
      <c r="K889" s="7">
        <v>1</v>
      </c>
      <c r="L889" s="7">
        <v>1</v>
      </c>
      <c r="M889" s="9">
        <v>18657.77</v>
      </c>
      <c r="N889" s="7">
        <v>0</v>
      </c>
    </row>
    <row r="890" spans="1:14" ht="16" x14ac:dyDescent="0.2">
      <c r="A890" s="6">
        <v>889</v>
      </c>
      <c r="B890" s="7">
        <v>15702968</v>
      </c>
      <c r="C890" s="6" t="s">
        <v>696</v>
      </c>
      <c r="D890" s="7">
        <v>733</v>
      </c>
      <c r="E890" s="6" t="s">
        <v>26</v>
      </c>
      <c r="F890" s="6" t="s">
        <v>23</v>
      </c>
      <c r="G890" s="7">
        <v>74</v>
      </c>
      <c r="H890" s="7">
        <v>3</v>
      </c>
      <c r="I890" s="8">
        <v>106545.53</v>
      </c>
      <c r="J890" s="7">
        <v>1</v>
      </c>
      <c r="K890" s="7">
        <v>1</v>
      </c>
      <c r="L890" s="7">
        <v>1</v>
      </c>
      <c r="M890" s="9">
        <v>134589.57999999999</v>
      </c>
      <c r="N890" s="7">
        <v>0</v>
      </c>
    </row>
    <row r="891" spans="1:14" ht="16" x14ac:dyDescent="0.2">
      <c r="A891" s="6">
        <v>890</v>
      </c>
      <c r="B891" s="7">
        <v>15600462</v>
      </c>
      <c r="C891" s="6" t="s">
        <v>697</v>
      </c>
      <c r="D891" s="7">
        <v>542</v>
      </c>
      <c r="E891" s="6" t="s">
        <v>15</v>
      </c>
      <c r="F891" s="6" t="s">
        <v>16</v>
      </c>
      <c r="G891" s="7">
        <v>43</v>
      </c>
      <c r="H891" s="7">
        <v>8</v>
      </c>
      <c r="I891" s="8">
        <v>145618.37</v>
      </c>
      <c r="J891" s="7">
        <v>1</v>
      </c>
      <c r="K891" s="7">
        <v>0</v>
      </c>
      <c r="L891" s="7">
        <v>1</v>
      </c>
      <c r="M891" s="9">
        <v>10350.74</v>
      </c>
      <c r="N891" s="7">
        <v>0</v>
      </c>
    </row>
    <row r="892" spans="1:14" ht="16" x14ac:dyDescent="0.2">
      <c r="A892" s="6">
        <v>891</v>
      </c>
      <c r="B892" s="7">
        <v>15768104</v>
      </c>
      <c r="C892" s="6" t="s">
        <v>698</v>
      </c>
      <c r="D892" s="7">
        <v>788</v>
      </c>
      <c r="E892" s="6" t="s">
        <v>18</v>
      </c>
      <c r="F892" s="6" t="s">
        <v>23</v>
      </c>
      <c r="G892" s="7">
        <v>37</v>
      </c>
      <c r="H892" s="7">
        <v>8</v>
      </c>
      <c r="I892" s="8">
        <v>141541.25</v>
      </c>
      <c r="J892" s="7">
        <v>1</v>
      </c>
      <c r="K892" s="7">
        <v>0</v>
      </c>
      <c r="L892" s="7">
        <v>0</v>
      </c>
      <c r="M892" s="9">
        <v>66013.27</v>
      </c>
      <c r="N892" s="7">
        <v>0</v>
      </c>
    </row>
    <row r="893" spans="1:14" ht="16" x14ac:dyDescent="0.2">
      <c r="A893" s="6">
        <v>892</v>
      </c>
      <c r="B893" s="7">
        <v>15780140</v>
      </c>
      <c r="C893" s="6" t="s">
        <v>509</v>
      </c>
      <c r="D893" s="7">
        <v>435</v>
      </c>
      <c r="E893" s="6" t="s">
        <v>26</v>
      </c>
      <c r="F893" s="6" t="s">
        <v>23</v>
      </c>
      <c r="G893" s="7">
        <v>32</v>
      </c>
      <c r="H893" s="7">
        <v>2</v>
      </c>
      <c r="I893" s="8">
        <v>57017.06</v>
      </c>
      <c r="J893" s="7">
        <v>2</v>
      </c>
      <c r="K893" s="7">
        <v>1</v>
      </c>
      <c r="L893" s="7">
        <v>1</v>
      </c>
      <c r="M893" s="9">
        <v>5907.11</v>
      </c>
      <c r="N893" s="7">
        <v>0</v>
      </c>
    </row>
    <row r="894" spans="1:14" ht="16" x14ac:dyDescent="0.2">
      <c r="A894" s="6">
        <v>893</v>
      </c>
      <c r="B894" s="7">
        <v>15585255</v>
      </c>
      <c r="C894" s="6" t="s">
        <v>699</v>
      </c>
      <c r="D894" s="7">
        <v>577</v>
      </c>
      <c r="E894" s="6" t="s">
        <v>15</v>
      </c>
      <c r="F894" s="6" t="s">
        <v>23</v>
      </c>
      <c r="G894" s="7">
        <v>42</v>
      </c>
      <c r="H894" s="7">
        <v>9</v>
      </c>
      <c r="I894" s="8">
        <v>0</v>
      </c>
      <c r="J894" s="7">
        <v>1</v>
      </c>
      <c r="K894" s="7">
        <v>1</v>
      </c>
      <c r="L894" s="7">
        <v>0</v>
      </c>
      <c r="M894" s="9">
        <v>74077.91</v>
      </c>
      <c r="N894" s="7">
        <v>0</v>
      </c>
    </row>
    <row r="895" spans="1:14" ht="16" x14ac:dyDescent="0.2">
      <c r="A895" s="6">
        <v>894</v>
      </c>
      <c r="B895" s="7">
        <v>15772781</v>
      </c>
      <c r="C895" s="6" t="s">
        <v>640</v>
      </c>
      <c r="D895" s="7">
        <v>703</v>
      </c>
      <c r="E895" s="6" t="s">
        <v>15</v>
      </c>
      <c r="F895" s="6" t="s">
        <v>16</v>
      </c>
      <c r="G895" s="7">
        <v>51</v>
      </c>
      <c r="H895" s="7">
        <v>3</v>
      </c>
      <c r="I895" s="8">
        <v>0</v>
      </c>
      <c r="J895" s="7">
        <v>3</v>
      </c>
      <c r="K895" s="7">
        <v>1</v>
      </c>
      <c r="L895" s="7">
        <v>1</v>
      </c>
      <c r="M895" s="9">
        <v>77294.559999999998</v>
      </c>
      <c r="N895" s="7">
        <v>1</v>
      </c>
    </row>
    <row r="896" spans="1:14" ht="16" x14ac:dyDescent="0.2">
      <c r="A896" s="6">
        <v>895</v>
      </c>
      <c r="B896" s="7">
        <v>15669987</v>
      </c>
      <c r="C896" s="6" t="s">
        <v>700</v>
      </c>
      <c r="D896" s="7">
        <v>728</v>
      </c>
      <c r="E896" s="6" t="s">
        <v>26</v>
      </c>
      <c r="F896" s="6" t="s">
        <v>16</v>
      </c>
      <c r="G896" s="7">
        <v>35</v>
      </c>
      <c r="H896" s="7">
        <v>8</v>
      </c>
      <c r="I896" s="8">
        <v>125884.95</v>
      </c>
      <c r="J896" s="7">
        <v>2</v>
      </c>
      <c r="K896" s="7">
        <v>1</v>
      </c>
      <c r="L896" s="7">
        <v>0</v>
      </c>
      <c r="M896" s="9">
        <v>54359.02</v>
      </c>
      <c r="N896" s="7">
        <v>1</v>
      </c>
    </row>
    <row r="897" spans="1:14" ht="16" x14ac:dyDescent="0.2">
      <c r="A897" s="6">
        <v>896</v>
      </c>
      <c r="B897" s="7">
        <v>15697000</v>
      </c>
      <c r="C897" s="6" t="s">
        <v>701</v>
      </c>
      <c r="D897" s="7">
        <v>728</v>
      </c>
      <c r="E897" s="6" t="s">
        <v>26</v>
      </c>
      <c r="F897" s="6" t="s">
        <v>23</v>
      </c>
      <c r="G897" s="7">
        <v>32</v>
      </c>
      <c r="H897" s="7">
        <v>5</v>
      </c>
      <c r="I897" s="8">
        <v>61825.5</v>
      </c>
      <c r="J897" s="7">
        <v>1</v>
      </c>
      <c r="K897" s="7">
        <v>1</v>
      </c>
      <c r="L897" s="7">
        <v>1</v>
      </c>
      <c r="M897" s="9">
        <v>156124.93</v>
      </c>
      <c r="N897" s="7">
        <v>0</v>
      </c>
    </row>
    <row r="898" spans="1:14" ht="16" x14ac:dyDescent="0.2">
      <c r="A898" s="6">
        <v>897</v>
      </c>
      <c r="B898" s="7">
        <v>15733119</v>
      </c>
      <c r="C898" s="6" t="s">
        <v>702</v>
      </c>
      <c r="D898" s="7">
        <v>718</v>
      </c>
      <c r="E898" s="6" t="s">
        <v>15</v>
      </c>
      <c r="F898" s="6" t="s">
        <v>23</v>
      </c>
      <c r="G898" s="7">
        <v>35</v>
      </c>
      <c r="H898" s="7">
        <v>8</v>
      </c>
      <c r="I898" s="8">
        <v>0</v>
      </c>
      <c r="J898" s="7">
        <v>2</v>
      </c>
      <c r="K898" s="7">
        <v>1</v>
      </c>
      <c r="L898" s="7">
        <v>0</v>
      </c>
      <c r="M898" s="9">
        <v>94820.85</v>
      </c>
      <c r="N898" s="7">
        <v>0</v>
      </c>
    </row>
    <row r="899" spans="1:14" ht="16" x14ac:dyDescent="0.2">
      <c r="A899" s="6">
        <v>898</v>
      </c>
      <c r="B899" s="7">
        <v>15782390</v>
      </c>
      <c r="C899" s="6" t="s">
        <v>77</v>
      </c>
      <c r="D899" s="7">
        <v>621</v>
      </c>
      <c r="E899" s="6" t="s">
        <v>15</v>
      </c>
      <c r="F899" s="6" t="s">
        <v>16</v>
      </c>
      <c r="G899" s="7">
        <v>40</v>
      </c>
      <c r="H899" s="7">
        <v>6</v>
      </c>
      <c r="I899" s="8">
        <v>0</v>
      </c>
      <c r="J899" s="7">
        <v>1</v>
      </c>
      <c r="K899" s="7">
        <v>1</v>
      </c>
      <c r="L899" s="7">
        <v>0</v>
      </c>
      <c r="M899" s="9">
        <v>155155.25</v>
      </c>
      <c r="N899" s="7">
        <v>0</v>
      </c>
    </row>
    <row r="900" spans="1:14" ht="16" x14ac:dyDescent="0.2">
      <c r="A900" s="6">
        <v>899</v>
      </c>
      <c r="B900" s="7">
        <v>15654700</v>
      </c>
      <c r="C900" s="6" t="s">
        <v>503</v>
      </c>
      <c r="D900" s="7">
        <v>523</v>
      </c>
      <c r="E900" s="6" t="s">
        <v>15</v>
      </c>
      <c r="F900" s="6" t="s">
        <v>16</v>
      </c>
      <c r="G900" s="7">
        <v>40</v>
      </c>
      <c r="H900" s="7">
        <v>2</v>
      </c>
      <c r="I900" s="8">
        <v>102967.41</v>
      </c>
      <c r="J900" s="7">
        <v>1</v>
      </c>
      <c r="K900" s="7">
        <v>1</v>
      </c>
      <c r="L900" s="7">
        <v>0</v>
      </c>
      <c r="M900" s="9">
        <v>128702.1</v>
      </c>
      <c r="N900" s="7">
        <v>1</v>
      </c>
    </row>
    <row r="901" spans="1:14" ht="16" x14ac:dyDescent="0.2">
      <c r="A901" s="6">
        <v>900</v>
      </c>
      <c r="B901" s="7">
        <v>15632210</v>
      </c>
      <c r="C901" s="6" t="s">
        <v>17</v>
      </c>
      <c r="D901" s="7">
        <v>657</v>
      </c>
      <c r="E901" s="6" t="s">
        <v>26</v>
      </c>
      <c r="F901" s="6" t="s">
        <v>23</v>
      </c>
      <c r="G901" s="7">
        <v>25</v>
      </c>
      <c r="H901" s="7">
        <v>2</v>
      </c>
      <c r="I901" s="8">
        <v>171770.55</v>
      </c>
      <c r="J901" s="7">
        <v>1</v>
      </c>
      <c r="K901" s="7">
        <v>1</v>
      </c>
      <c r="L901" s="7">
        <v>0</v>
      </c>
      <c r="M901" s="9">
        <v>22745.5</v>
      </c>
      <c r="N901" s="7">
        <v>0</v>
      </c>
    </row>
    <row r="902" spans="1:14" ht="16" x14ac:dyDescent="0.2">
      <c r="A902" s="6">
        <v>901</v>
      </c>
      <c r="B902" s="7">
        <v>15642041</v>
      </c>
      <c r="C902" s="6" t="s">
        <v>422</v>
      </c>
      <c r="D902" s="7">
        <v>727</v>
      </c>
      <c r="E902" s="6" t="s">
        <v>26</v>
      </c>
      <c r="F902" s="6" t="s">
        <v>23</v>
      </c>
      <c r="G902" s="7">
        <v>40</v>
      </c>
      <c r="H902" s="7">
        <v>1</v>
      </c>
      <c r="I902" s="8">
        <v>93051.64</v>
      </c>
      <c r="J902" s="7">
        <v>2</v>
      </c>
      <c r="K902" s="7">
        <v>1</v>
      </c>
      <c r="L902" s="7">
        <v>0</v>
      </c>
      <c r="M902" s="9">
        <v>71865.31</v>
      </c>
      <c r="N902" s="7">
        <v>1</v>
      </c>
    </row>
    <row r="903" spans="1:14" ht="16" x14ac:dyDescent="0.2">
      <c r="A903" s="6">
        <v>902</v>
      </c>
      <c r="B903" s="7">
        <v>15709737</v>
      </c>
      <c r="C903" s="6" t="s">
        <v>79</v>
      </c>
      <c r="D903" s="7">
        <v>643</v>
      </c>
      <c r="E903" s="6" t="s">
        <v>15</v>
      </c>
      <c r="F903" s="6" t="s">
        <v>23</v>
      </c>
      <c r="G903" s="7">
        <v>36</v>
      </c>
      <c r="H903" s="7">
        <v>7</v>
      </c>
      <c r="I903" s="8">
        <v>161064.64000000001</v>
      </c>
      <c r="J903" s="7">
        <v>2</v>
      </c>
      <c r="K903" s="7">
        <v>0</v>
      </c>
      <c r="L903" s="7">
        <v>1</v>
      </c>
      <c r="M903" s="9">
        <v>84294.82</v>
      </c>
      <c r="N903" s="7">
        <v>0</v>
      </c>
    </row>
    <row r="904" spans="1:14" ht="16" x14ac:dyDescent="0.2">
      <c r="A904" s="6">
        <v>903</v>
      </c>
      <c r="B904" s="7">
        <v>15792388</v>
      </c>
      <c r="C904" s="6" t="s">
        <v>148</v>
      </c>
      <c r="D904" s="7">
        <v>645</v>
      </c>
      <c r="E904" s="6" t="s">
        <v>15</v>
      </c>
      <c r="F904" s="6" t="s">
        <v>16</v>
      </c>
      <c r="G904" s="7">
        <v>48</v>
      </c>
      <c r="H904" s="7">
        <v>7</v>
      </c>
      <c r="I904" s="8">
        <v>90612.34</v>
      </c>
      <c r="J904" s="7">
        <v>1</v>
      </c>
      <c r="K904" s="7">
        <v>1</v>
      </c>
      <c r="L904" s="7">
        <v>1</v>
      </c>
      <c r="M904" s="9">
        <v>149139.13</v>
      </c>
      <c r="N904" s="7">
        <v>0</v>
      </c>
    </row>
    <row r="905" spans="1:14" ht="16" x14ac:dyDescent="0.2">
      <c r="A905" s="6">
        <v>904</v>
      </c>
      <c r="B905" s="7">
        <v>15786014</v>
      </c>
      <c r="C905" s="6" t="s">
        <v>209</v>
      </c>
      <c r="D905" s="7">
        <v>568</v>
      </c>
      <c r="E905" s="6" t="s">
        <v>15</v>
      </c>
      <c r="F905" s="6" t="s">
        <v>23</v>
      </c>
      <c r="G905" s="7">
        <v>28</v>
      </c>
      <c r="H905" s="7">
        <v>5</v>
      </c>
      <c r="I905" s="8">
        <v>145105.64000000001</v>
      </c>
      <c r="J905" s="7">
        <v>2</v>
      </c>
      <c r="K905" s="7">
        <v>1</v>
      </c>
      <c r="L905" s="7">
        <v>0</v>
      </c>
      <c r="M905" s="9">
        <v>185489.11</v>
      </c>
      <c r="N905" s="7">
        <v>0</v>
      </c>
    </row>
    <row r="906" spans="1:14" ht="16" x14ac:dyDescent="0.2">
      <c r="A906" s="6">
        <v>905</v>
      </c>
      <c r="B906" s="7">
        <v>15794580</v>
      </c>
      <c r="C906" s="6" t="s">
        <v>404</v>
      </c>
      <c r="D906" s="7">
        <v>599</v>
      </c>
      <c r="E906" s="6" t="s">
        <v>15</v>
      </c>
      <c r="F906" s="6" t="s">
        <v>23</v>
      </c>
      <c r="G906" s="7">
        <v>58</v>
      </c>
      <c r="H906" s="7">
        <v>4</v>
      </c>
      <c r="I906" s="8">
        <v>0</v>
      </c>
      <c r="J906" s="7">
        <v>1</v>
      </c>
      <c r="K906" s="7">
        <v>0</v>
      </c>
      <c r="L906" s="7">
        <v>0</v>
      </c>
      <c r="M906" s="9">
        <v>176407.15</v>
      </c>
      <c r="N906" s="7">
        <v>1</v>
      </c>
    </row>
    <row r="907" spans="1:14" ht="16" x14ac:dyDescent="0.2">
      <c r="A907" s="6">
        <v>906</v>
      </c>
      <c r="B907" s="7">
        <v>15675964</v>
      </c>
      <c r="C907" s="6" t="s">
        <v>703</v>
      </c>
      <c r="D907" s="7">
        <v>672</v>
      </c>
      <c r="E907" s="6" t="s">
        <v>15</v>
      </c>
      <c r="F907" s="6" t="s">
        <v>16</v>
      </c>
      <c r="G907" s="7">
        <v>45</v>
      </c>
      <c r="H907" s="7">
        <v>9</v>
      </c>
      <c r="I907" s="8">
        <v>0</v>
      </c>
      <c r="J907" s="7">
        <v>1</v>
      </c>
      <c r="K907" s="7">
        <v>1</v>
      </c>
      <c r="L907" s="7">
        <v>1</v>
      </c>
      <c r="M907" s="9">
        <v>92027.69</v>
      </c>
      <c r="N907" s="7">
        <v>1</v>
      </c>
    </row>
    <row r="908" spans="1:14" ht="16" x14ac:dyDescent="0.2">
      <c r="A908" s="6">
        <v>907</v>
      </c>
      <c r="B908" s="7">
        <v>15814275</v>
      </c>
      <c r="C908" s="6" t="s">
        <v>704</v>
      </c>
      <c r="D908" s="7">
        <v>685</v>
      </c>
      <c r="E908" s="6" t="s">
        <v>15</v>
      </c>
      <c r="F908" s="6" t="s">
        <v>23</v>
      </c>
      <c r="G908" s="7">
        <v>33</v>
      </c>
      <c r="H908" s="7">
        <v>6</v>
      </c>
      <c r="I908" s="8">
        <v>174912.72</v>
      </c>
      <c r="J908" s="7">
        <v>1</v>
      </c>
      <c r="K908" s="7">
        <v>1</v>
      </c>
      <c r="L908" s="7">
        <v>1</v>
      </c>
      <c r="M908" s="9">
        <v>43932.54</v>
      </c>
      <c r="N908" s="7">
        <v>0</v>
      </c>
    </row>
    <row r="909" spans="1:14" ht="16" x14ac:dyDescent="0.2">
      <c r="A909" s="6">
        <v>908</v>
      </c>
      <c r="B909" s="7">
        <v>15724848</v>
      </c>
      <c r="C909" s="6" t="s">
        <v>705</v>
      </c>
      <c r="D909" s="7">
        <v>516</v>
      </c>
      <c r="E909" s="6" t="s">
        <v>15</v>
      </c>
      <c r="F909" s="6" t="s">
        <v>16</v>
      </c>
      <c r="G909" s="7">
        <v>46</v>
      </c>
      <c r="H909" s="7">
        <v>1</v>
      </c>
      <c r="I909" s="8">
        <v>104947.72</v>
      </c>
      <c r="J909" s="7">
        <v>1</v>
      </c>
      <c r="K909" s="7">
        <v>1</v>
      </c>
      <c r="L909" s="7">
        <v>0</v>
      </c>
      <c r="M909" s="9">
        <v>115789.25</v>
      </c>
      <c r="N909" s="7">
        <v>1</v>
      </c>
    </row>
    <row r="910" spans="1:14" ht="16" x14ac:dyDescent="0.2">
      <c r="A910" s="6">
        <v>909</v>
      </c>
      <c r="B910" s="7">
        <v>15754713</v>
      </c>
      <c r="C910" s="6" t="s">
        <v>706</v>
      </c>
      <c r="D910" s="7">
        <v>685</v>
      </c>
      <c r="E910" s="6" t="s">
        <v>18</v>
      </c>
      <c r="F910" s="6" t="s">
        <v>23</v>
      </c>
      <c r="G910" s="7">
        <v>31</v>
      </c>
      <c r="H910" s="7">
        <v>10</v>
      </c>
      <c r="I910" s="8">
        <v>135213.71</v>
      </c>
      <c r="J910" s="7">
        <v>1</v>
      </c>
      <c r="K910" s="7">
        <v>1</v>
      </c>
      <c r="L910" s="7">
        <v>1</v>
      </c>
      <c r="M910" s="9">
        <v>125777.28</v>
      </c>
      <c r="N910" s="7">
        <v>0</v>
      </c>
    </row>
    <row r="911" spans="1:14" ht="16" x14ac:dyDescent="0.2">
      <c r="A911" s="6">
        <v>910</v>
      </c>
      <c r="B911" s="7">
        <v>15693814</v>
      </c>
      <c r="C911" s="6" t="s">
        <v>707</v>
      </c>
      <c r="D911" s="7">
        <v>806</v>
      </c>
      <c r="E911" s="6" t="s">
        <v>18</v>
      </c>
      <c r="F911" s="6" t="s">
        <v>23</v>
      </c>
      <c r="G911" s="7">
        <v>25</v>
      </c>
      <c r="H911" s="7">
        <v>7</v>
      </c>
      <c r="I911" s="8">
        <v>0</v>
      </c>
      <c r="J911" s="7">
        <v>2</v>
      </c>
      <c r="K911" s="7">
        <v>1</v>
      </c>
      <c r="L911" s="7">
        <v>0</v>
      </c>
      <c r="M911" s="9">
        <v>18461.900000000001</v>
      </c>
      <c r="N911" s="7">
        <v>0</v>
      </c>
    </row>
    <row r="912" spans="1:14" ht="16" x14ac:dyDescent="0.2">
      <c r="A912" s="6">
        <v>911</v>
      </c>
      <c r="B912" s="7">
        <v>15599660</v>
      </c>
      <c r="C912" s="6" t="s">
        <v>708</v>
      </c>
      <c r="D912" s="7">
        <v>604</v>
      </c>
      <c r="E912" s="6" t="s">
        <v>15</v>
      </c>
      <c r="F912" s="6" t="s">
        <v>23</v>
      </c>
      <c r="G912" s="7">
        <v>36</v>
      </c>
      <c r="H912" s="7">
        <v>6</v>
      </c>
      <c r="I912" s="8">
        <v>116229.85</v>
      </c>
      <c r="J912" s="7">
        <v>2</v>
      </c>
      <c r="K912" s="7">
        <v>1</v>
      </c>
      <c r="L912" s="7">
        <v>1</v>
      </c>
      <c r="M912" s="9">
        <v>79633.38</v>
      </c>
      <c r="N912" s="7">
        <v>0</v>
      </c>
    </row>
    <row r="913" spans="1:14" ht="16" x14ac:dyDescent="0.2">
      <c r="A913" s="6">
        <v>912</v>
      </c>
      <c r="B913" s="7">
        <v>15746490</v>
      </c>
      <c r="C913" s="6" t="s">
        <v>709</v>
      </c>
      <c r="D913" s="7">
        <v>648</v>
      </c>
      <c r="E913" s="6" t="s">
        <v>18</v>
      </c>
      <c r="F913" s="6" t="s">
        <v>16</v>
      </c>
      <c r="G913" s="7">
        <v>53</v>
      </c>
      <c r="H913" s="7">
        <v>6</v>
      </c>
      <c r="I913" s="8">
        <v>111201.41</v>
      </c>
      <c r="J913" s="7">
        <v>1</v>
      </c>
      <c r="K913" s="7">
        <v>1</v>
      </c>
      <c r="L913" s="7">
        <v>1</v>
      </c>
      <c r="M913" s="9">
        <v>121542.29</v>
      </c>
      <c r="N913" s="7">
        <v>0</v>
      </c>
    </row>
    <row r="914" spans="1:14" ht="16" x14ac:dyDescent="0.2">
      <c r="A914" s="6">
        <v>913</v>
      </c>
      <c r="B914" s="7">
        <v>15566091</v>
      </c>
      <c r="C914" s="6" t="s">
        <v>710</v>
      </c>
      <c r="D914" s="7">
        <v>545</v>
      </c>
      <c r="E914" s="6" t="s">
        <v>18</v>
      </c>
      <c r="F914" s="6" t="s">
        <v>16</v>
      </c>
      <c r="G914" s="7">
        <v>32</v>
      </c>
      <c r="H914" s="7">
        <v>4</v>
      </c>
      <c r="I914" s="8">
        <v>0</v>
      </c>
      <c r="J914" s="7">
        <v>1</v>
      </c>
      <c r="K914" s="7">
        <v>1</v>
      </c>
      <c r="L914" s="7">
        <v>0</v>
      </c>
      <c r="M914" s="9">
        <v>94739.199999999997</v>
      </c>
      <c r="N914" s="7">
        <v>0</v>
      </c>
    </row>
    <row r="915" spans="1:14" ht="16" x14ac:dyDescent="0.2">
      <c r="A915" s="6">
        <v>914</v>
      </c>
      <c r="B915" s="7">
        <v>15655961</v>
      </c>
      <c r="C915" s="6" t="s">
        <v>91</v>
      </c>
      <c r="D915" s="7">
        <v>756</v>
      </c>
      <c r="E915" s="6" t="s">
        <v>26</v>
      </c>
      <c r="F915" s="6" t="s">
        <v>23</v>
      </c>
      <c r="G915" s="7">
        <v>27</v>
      </c>
      <c r="H915" s="7">
        <v>1</v>
      </c>
      <c r="I915" s="8">
        <v>131899</v>
      </c>
      <c r="J915" s="7">
        <v>1</v>
      </c>
      <c r="K915" s="7">
        <v>1</v>
      </c>
      <c r="L915" s="7">
        <v>0</v>
      </c>
      <c r="M915" s="9">
        <v>93302.29</v>
      </c>
      <c r="N915" s="7">
        <v>0</v>
      </c>
    </row>
    <row r="916" spans="1:14" ht="16" x14ac:dyDescent="0.2">
      <c r="A916" s="6">
        <v>915</v>
      </c>
      <c r="B916" s="7">
        <v>15710404</v>
      </c>
      <c r="C916" s="6" t="s">
        <v>711</v>
      </c>
      <c r="D916" s="7">
        <v>569</v>
      </c>
      <c r="E916" s="6" t="s">
        <v>15</v>
      </c>
      <c r="F916" s="6" t="s">
        <v>23</v>
      </c>
      <c r="G916" s="7">
        <v>35</v>
      </c>
      <c r="H916" s="7">
        <v>10</v>
      </c>
      <c r="I916" s="8">
        <v>124525.52</v>
      </c>
      <c r="J916" s="7">
        <v>1</v>
      </c>
      <c r="K916" s="7">
        <v>1</v>
      </c>
      <c r="L916" s="7">
        <v>1</v>
      </c>
      <c r="M916" s="9">
        <v>193793.78</v>
      </c>
      <c r="N916" s="7">
        <v>0</v>
      </c>
    </row>
    <row r="917" spans="1:14" ht="16" x14ac:dyDescent="0.2">
      <c r="A917" s="6">
        <v>916</v>
      </c>
      <c r="B917" s="7">
        <v>15775625</v>
      </c>
      <c r="C917" s="6" t="s">
        <v>370</v>
      </c>
      <c r="D917" s="7">
        <v>596</v>
      </c>
      <c r="E917" s="6" t="s">
        <v>15</v>
      </c>
      <c r="F917" s="6" t="s">
        <v>23</v>
      </c>
      <c r="G917" s="7">
        <v>47</v>
      </c>
      <c r="H917" s="7">
        <v>6</v>
      </c>
      <c r="I917" s="8">
        <v>0</v>
      </c>
      <c r="J917" s="7">
        <v>1</v>
      </c>
      <c r="K917" s="7">
        <v>1</v>
      </c>
      <c r="L917" s="7">
        <v>0</v>
      </c>
      <c r="M917" s="9">
        <v>74835.649999999994</v>
      </c>
      <c r="N917" s="7">
        <v>0</v>
      </c>
    </row>
    <row r="918" spans="1:14" ht="16" x14ac:dyDescent="0.2">
      <c r="A918" s="6">
        <v>917</v>
      </c>
      <c r="B918" s="7">
        <v>15792328</v>
      </c>
      <c r="C918" s="6" t="s">
        <v>712</v>
      </c>
      <c r="D918" s="7">
        <v>475</v>
      </c>
      <c r="E918" s="6" t="s">
        <v>15</v>
      </c>
      <c r="F918" s="6" t="s">
        <v>23</v>
      </c>
      <c r="G918" s="7">
        <v>39</v>
      </c>
      <c r="H918" s="7">
        <v>6</v>
      </c>
      <c r="I918" s="8">
        <v>0</v>
      </c>
      <c r="J918" s="7">
        <v>1</v>
      </c>
      <c r="K918" s="7">
        <v>1</v>
      </c>
      <c r="L918" s="7">
        <v>1</v>
      </c>
      <c r="M918" s="9">
        <v>56999.9</v>
      </c>
      <c r="N918" s="7">
        <v>1</v>
      </c>
    </row>
    <row r="919" spans="1:14" ht="16" x14ac:dyDescent="0.2">
      <c r="A919" s="6">
        <v>918</v>
      </c>
      <c r="B919" s="7">
        <v>15719856</v>
      </c>
      <c r="C919" s="6" t="s">
        <v>713</v>
      </c>
      <c r="D919" s="7">
        <v>646</v>
      </c>
      <c r="E919" s="6" t="s">
        <v>15</v>
      </c>
      <c r="F919" s="6" t="s">
        <v>16</v>
      </c>
      <c r="G919" s="7">
        <v>45</v>
      </c>
      <c r="H919" s="7">
        <v>3</v>
      </c>
      <c r="I919" s="8">
        <v>47134.75</v>
      </c>
      <c r="J919" s="7">
        <v>1</v>
      </c>
      <c r="K919" s="7">
        <v>1</v>
      </c>
      <c r="L919" s="7">
        <v>1</v>
      </c>
      <c r="M919" s="9">
        <v>57236.44</v>
      </c>
      <c r="N919" s="7">
        <v>0</v>
      </c>
    </row>
    <row r="920" spans="1:14" ht="16" x14ac:dyDescent="0.2">
      <c r="A920" s="6">
        <v>919</v>
      </c>
      <c r="B920" s="7">
        <v>15593773</v>
      </c>
      <c r="C920" s="6" t="s">
        <v>714</v>
      </c>
      <c r="D920" s="7">
        <v>784</v>
      </c>
      <c r="E920" s="6" t="s">
        <v>18</v>
      </c>
      <c r="F920" s="6" t="s">
        <v>23</v>
      </c>
      <c r="G920" s="7">
        <v>35</v>
      </c>
      <c r="H920" s="7">
        <v>3</v>
      </c>
      <c r="I920" s="8">
        <v>0</v>
      </c>
      <c r="J920" s="7">
        <v>2</v>
      </c>
      <c r="K920" s="7">
        <v>0</v>
      </c>
      <c r="L920" s="7">
        <v>0</v>
      </c>
      <c r="M920" s="9">
        <v>81483.64</v>
      </c>
      <c r="N920" s="7">
        <v>0</v>
      </c>
    </row>
    <row r="921" spans="1:14" ht="16" x14ac:dyDescent="0.2">
      <c r="A921" s="6">
        <v>920</v>
      </c>
      <c r="B921" s="7">
        <v>15733114</v>
      </c>
      <c r="C921" s="6" t="s">
        <v>220</v>
      </c>
      <c r="D921" s="7">
        <v>552</v>
      </c>
      <c r="E921" s="6" t="s">
        <v>18</v>
      </c>
      <c r="F921" s="6" t="s">
        <v>23</v>
      </c>
      <c r="G921" s="7">
        <v>45</v>
      </c>
      <c r="H921" s="7">
        <v>9</v>
      </c>
      <c r="I921" s="8">
        <v>0</v>
      </c>
      <c r="J921" s="7">
        <v>2</v>
      </c>
      <c r="K921" s="7">
        <v>1</v>
      </c>
      <c r="L921" s="7">
        <v>0</v>
      </c>
      <c r="M921" s="9">
        <v>26752.560000000001</v>
      </c>
      <c r="N921" s="7">
        <v>0</v>
      </c>
    </row>
    <row r="922" spans="1:14" ht="16" x14ac:dyDescent="0.2">
      <c r="A922" s="6">
        <v>921</v>
      </c>
      <c r="B922" s="7">
        <v>15797748</v>
      </c>
      <c r="C922" s="6" t="s">
        <v>456</v>
      </c>
      <c r="D922" s="7">
        <v>729</v>
      </c>
      <c r="E922" s="6" t="s">
        <v>15</v>
      </c>
      <c r="F922" s="6" t="s">
        <v>23</v>
      </c>
      <c r="G922" s="7">
        <v>44</v>
      </c>
      <c r="H922" s="7">
        <v>5</v>
      </c>
      <c r="I922" s="8">
        <v>0</v>
      </c>
      <c r="J922" s="7">
        <v>2</v>
      </c>
      <c r="K922" s="7">
        <v>0</v>
      </c>
      <c r="L922" s="7">
        <v>1</v>
      </c>
      <c r="M922" s="9">
        <v>9200.5400000000009</v>
      </c>
      <c r="N922" s="7">
        <v>0</v>
      </c>
    </row>
    <row r="923" spans="1:14" ht="16" x14ac:dyDescent="0.2">
      <c r="A923" s="6">
        <v>922</v>
      </c>
      <c r="B923" s="7">
        <v>15743411</v>
      </c>
      <c r="C923" s="6" t="s">
        <v>715</v>
      </c>
      <c r="D923" s="7">
        <v>609</v>
      </c>
      <c r="E923" s="6" t="s">
        <v>18</v>
      </c>
      <c r="F923" s="6" t="s">
        <v>23</v>
      </c>
      <c r="G923" s="7">
        <v>61</v>
      </c>
      <c r="H923" s="7">
        <v>1</v>
      </c>
      <c r="I923" s="8">
        <v>0</v>
      </c>
      <c r="J923" s="7">
        <v>1</v>
      </c>
      <c r="K923" s="7">
        <v>1</v>
      </c>
      <c r="L923" s="7">
        <v>0</v>
      </c>
      <c r="M923" s="9">
        <v>22447.85</v>
      </c>
      <c r="N923" s="7">
        <v>1</v>
      </c>
    </row>
    <row r="924" spans="1:14" ht="16" x14ac:dyDescent="0.2">
      <c r="A924" s="6">
        <v>923</v>
      </c>
      <c r="B924" s="7">
        <v>15753337</v>
      </c>
      <c r="C924" s="6" t="s">
        <v>716</v>
      </c>
      <c r="D924" s="7">
        <v>555</v>
      </c>
      <c r="E924" s="6" t="s">
        <v>15</v>
      </c>
      <c r="F924" s="6" t="s">
        <v>23</v>
      </c>
      <c r="G924" s="7">
        <v>51</v>
      </c>
      <c r="H924" s="7">
        <v>5</v>
      </c>
      <c r="I924" s="8">
        <v>0</v>
      </c>
      <c r="J924" s="7">
        <v>3</v>
      </c>
      <c r="K924" s="7">
        <v>1</v>
      </c>
      <c r="L924" s="7">
        <v>0</v>
      </c>
      <c r="M924" s="9">
        <v>189122.89</v>
      </c>
      <c r="N924" s="7">
        <v>1</v>
      </c>
    </row>
    <row r="925" spans="1:14" ht="16" x14ac:dyDescent="0.2">
      <c r="A925" s="6">
        <v>924</v>
      </c>
      <c r="B925" s="7">
        <v>15601026</v>
      </c>
      <c r="C925" s="6" t="s">
        <v>656</v>
      </c>
      <c r="D925" s="7">
        <v>572</v>
      </c>
      <c r="E925" s="6" t="s">
        <v>26</v>
      </c>
      <c r="F925" s="6" t="s">
        <v>16</v>
      </c>
      <c r="G925" s="7">
        <v>19</v>
      </c>
      <c r="H925" s="7">
        <v>1</v>
      </c>
      <c r="I925" s="8">
        <v>138657.07999999999</v>
      </c>
      <c r="J925" s="7">
        <v>1</v>
      </c>
      <c r="K925" s="7">
        <v>1</v>
      </c>
      <c r="L925" s="7">
        <v>1</v>
      </c>
      <c r="M925" s="9">
        <v>16161.82</v>
      </c>
      <c r="N925" s="7">
        <v>0</v>
      </c>
    </row>
    <row r="926" spans="1:14" ht="16" x14ac:dyDescent="0.2">
      <c r="A926" s="6">
        <v>925</v>
      </c>
      <c r="B926" s="7">
        <v>15658485</v>
      </c>
      <c r="C926" s="6" t="s">
        <v>376</v>
      </c>
      <c r="D926" s="7">
        <v>785</v>
      </c>
      <c r="E926" s="6" t="s">
        <v>15</v>
      </c>
      <c r="F926" s="6" t="s">
        <v>16</v>
      </c>
      <c r="G926" s="7">
        <v>34</v>
      </c>
      <c r="H926" s="7">
        <v>9</v>
      </c>
      <c r="I926" s="8">
        <v>70302.48</v>
      </c>
      <c r="J926" s="7">
        <v>1</v>
      </c>
      <c r="K926" s="7">
        <v>1</v>
      </c>
      <c r="L926" s="7">
        <v>1</v>
      </c>
      <c r="M926" s="9">
        <v>68600.36</v>
      </c>
      <c r="N926" s="7">
        <v>0</v>
      </c>
    </row>
    <row r="927" spans="1:14" ht="16" x14ac:dyDescent="0.2">
      <c r="A927" s="6">
        <v>926</v>
      </c>
      <c r="B927" s="7">
        <v>15636731</v>
      </c>
      <c r="C927" s="6" t="s">
        <v>305</v>
      </c>
      <c r="D927" s="7">
        <v>714</v>
      </c>
      <c r="E927" s="6" t="s">
        <v>26</v>
      </c>
      <c r="F927" s="6" t="s">
        <v>16</v>
      </c>
      <c r="G927" s="7">
        <v>36</v>
      </c>
      <c r="H927" s="7">
        <v>1</v>
      </c>
      <c r="I927" s="8">
        <v>101609.01</v>
      </c>
      <c r="J927" s="7">
        <v>2</v>
      </c>
      <c r="K927" s="7">
        <v>1</v>
      </c>
      <c r="L927" s="7">
        <v>1</v>
      </c>
      <c r="M927" s="9">
        <v>447.73</v>
      </c>
      <c r="N927" s="7">
        <v>0</v>
      </c>
    </row>
    <row r="928" spans="1:14" ht="16" x14ac:dyDescent="0.2">
      <c r="A928" s="6">
        <v>927</v>
      </c>
      <c r="B928" s="7">
        <v>15628303</v>
      </c>
      <c r="C928" s="6" t="s">
        <v>717</v>
      </c>
      <c r="D928" s="7">
        <v>738</v>
      </c>
      <c r="E928" s="6" t="s">
        <v>18</v>
      </c>
      <c r="F928" s="6" t="s">
        <v>23</v>
      </c>
      <c r="G928" s="7">
        <v>35</v>
      </c>
      <c r="H928" s="7">
        <v>3</v>
      </c>
      <c r="I928" s="8">
        <v>0</v>
      </c>
      <c r="J928" s="7">
        <v>1</v>
      </c>
      <c r="K928" s="7">
        <v>1</v>
      </c>
      <c r="L928" s="7">
        <v>1</v>
      </c>
      <c r="M928" s="9">
        <v>15650.73</v>
      </c>
      <c r="N928" s="7">
        <v>0</v>
      </c>
    </row>
    <row r="929" spans="1:14" ht="16" x14ac:dyDescent="0.2">
      <c r="A929" s="6">
        <v>928</v>
      </c>
      <c r="B929" s="7">
        <v>15633461</v>
      </c>
      <c r="C929" s="6" t="s">
        <v>364</v>
      </c>
      <c r="D929" s="7">
        <v>639</v>
      </c>
      <c r="E929" s="6" t="s">
        <v>26</v>
      </c>
      <c r="F929" s="6" t="s">
        <v>23</v>
      </c>
      <c r="G929" s="7">
        <v>38</v>
      </c>
      <c r="H929" s="7">
        <v>5</v>
      </c>
      <c r="I929" s="8">
        <v>130170.82</v>
      </c>
      <c r="J929" s="7">
        <v>1</v>
      </c>
      <c r="K929" s="7">
        <v>1</v>
      </c>
      <c r="L929" s="7">
        <v>1</v>
      </c>
      <c r="M929" s="9">
        <v>149599.62</v>
      </c>
      <c r="N929" s="7">
        <v>0</v>
      </c>
    </row>
    <row r="930" spans="1:14" ht="16" x14ac:dyDescent="0.2">
      <c r="A930" s="6">
        <v>929</v>
      </c>
      <c r="B930" s="7">
        <v>15677135</v>
      </c>
      <c r="C930" s="6" t="s">
        <v>56</v>
      </c>
      <c r="D930" s="7">
        <v>520</v>
      </c>
      <c r="E930" s="6" t="s">
        <v>26</v>
      </c>
      <c r="F930" s="6" t="s">
        <v>23</v>
      </c>
      <c r="G930" s="7">
        <v>61</v>
      </c>
      <c r="H930" s="7">
        <v>8</v>
      </c>
      <c r="I930" s="8">
        <v>133802.29</v>
      </c>
      <c r="J930" s="7">
        <v>2</v>
      </c>
      <c r="K930" s="7">
        <v>1</v>
      </c>
      <c r="L930" s="7">
        <v>1</v>
      </c>
      <c r="M930" s="9">
        <v>90304.01</v>
      </c>
      <c r="N930" s="7">
        <v>0</v>
      </c>
    </row>
    <row r="931" spans="1:14" ht="16" x14ac:dyDescent="0.2">
      <c r="A931" s="6">
        <v>930</v>
      </c>
      <c r="B931" s="7">
        <v>15590876</v>
      </c>
      <c r="C931" s="6" t="s">
        <v>718</v>
      </c>
      <c r="D931" s="7">
        <v>764</v>
      </c>
      <c r="E931" s="6" t="s">
        <v>15</v>
      </c>
      <c r="F931" s="6" t="s">
        <v>16</v>
      </c>
      <c r="G931" s="7">
        <v>24</v>
      </c>
      <c r="H931" s="7">
        <v>7</v>
      </c>
      <c r="I931" s="8">
        <v>106234.02</v>
      </c>
      <c r="J931" s="7">
        <v>1</v>
      </c>
      <c r="K931" s="7">
        <v>0</v>
      </c>
      <c r="L931" s="7">
        <v>0</v>
      </c>
      <c r="M931" s="9">
        <v>115676.38</v>
      </c>
      <c r="N931" s="7">
        <v>0</v>
      </c>
    </row>
    <row r="932" spans="1:14" ht="16" x14ac:dyDescent="0.2">
      <c r="A932" s="6">
        <v>931</v>
      </c>
      <c r="B932" s="7">
        <v>15790782</v>
      </c>
      <c r="C932" s="6" t="s">
        <v>719</v>
      </c>
      <c r="D932" s="7">
        <v>661</v>
      </c>
      <c r="E932" s="6" t="s">
        <v>18</v>
      </c>
      <c r="F932" s="6" t="s">
        <v>23</v>
      </c>
      <c r="G932" s="7">
        <v>39</v>
      </c>
      <c r="H932" s="7">
        <v>6</v>
      </c>
      <c r="I932" s="8">
        <v>132628.98000000001</v>
      </c>
      <c r="J932" s="7">
        <v>1</v>
      </c>
      <c r="K932" s="7">
        <v>0</v>
      </c>
      <c r="L932" s="7">
        <v>0</v>
      </c>
      <c r="M932" s="9">
        <v>38812.67</v>
      </c>
      <c r="N932" s="7">
        <v>0</v>
      </c>
    </row>
    <row r="933" spans="1:14" ht="16" x14ac:dyDescent="0.2">
      <c r="A933" s="6">
        <v>932</v>
      </c>
      <c r="B933" s="7">
        <v>15700476</v>
      </c>
      <c r="C933" s="6" t="s">
        <v>613</v>
      </c>
      <c r="D933" s="7">
        <v>564</v>
      </c>
      <c r="E933" s="6" t="s">
        <v>26</v>
      </c>
      <c r="F933" s="6" t="s">
        <v>23</v>
      </c>
      <c r="G933" s="7">
        <v>41</v>
      </c>
      <c r="H933" s="7">
        <v>9</v>
      </c>
      <c r="I933" s="8">
        <v>103522.75</v>
      </c>
      <c r="J933" s="7">
        <v>2</v>
      </c>
      <c r="K933" s="7">
        <v>1</v>
      </c>
      <c r="L933" s="7">
        <v>1</v>
      </c>
      <c r="M933" s="9">
        <v>34338.21</v>
      </c>
      <c r="N933" s="7">
        <v>0</v>
      </c>
    </row>
    <row r="934" spans="1:14" ht="16" x14ac:dyDescent="0.2">
      <c r="A934" s="6">
        <v>933</v>
      </c>
      <c r="B934" s="7">
        <v>15634141</v>
      </c>
      <c r="C934" s="6" t="s">
        <v>720</v>
      </c>
      <c r="D934" s="7">
        <v>708</v>
      </c>
      <c r="E934" s="6" t="s">
        <v>26</v>
      </c>
      <c r="F934" s="6" t="s">
        <v>16</v>
      </c>
      <c r="G934" s="7">
        <v>42</v>
      </c>
      <c r="H934" s="7">
        <v>8</v>
      </c>
      <c r="I934" s="8">
        <v>192390.52</v>
      </c>
      <c r="J934" s="7">
        <v>2</v>
      </c>
      <c r="K934" s="7">
        <v>1</v>
      </c>
      <c r="L934" s="7">
        <v>0</v>
      </c>
      <c r="M934" s="9">
        <v>823.36</v>
      </c>
      <c r="N934" s="7">
        <v>0</v>
      </c>
    </row>
    <row r="935" spans="1:14" ht="16" x14ac:dyDescent="0.2">
      <c r="A935" s="6">
        <v>934</v>
      </c>
      <c r="B935" s="7">
        <v>15737795</v>
      </c>
      <c r="C935" s="6" t="s">
        <v>33</v>
      </c>
      <c r="D935" s="7">
        <v>512</v>
      </c>
      <c r="E935" s="6" t="s">
        <v>755</v>
      </c>
      <c r="F935" s="6" t="s">
        <v>23</v>
      </c>
      <c r="G935" s="7">
        <v>36</v>
      </c>
      <c r="H935" s="7">
        <v>1</v>
      </c>
      <c r="I935" s="8">
        <v>0</v>
      </c>
      <c r="J935" s="7">
        <v>1</v>
      </c>
      <c r="K935" s="7">
        <v>0</v>
      </c>
      <c r="L935" s="7">
        <v>1</v>
      </c>
      <c r="M935" s="9">
        <v>135482.26</v>
      </c>
      <c r="N935" s="7">
        <v>1</v>
      </c>
    </row>
    <row r="936" spans="1:14" ht="16" x14ac:dyDescent="0.2">
      <c r="A936" s="6">
        <v>935</v>
      </c>
      <c r="B936" s="7">
        <v>15790299</v>
      </c>
      <c r="C936" s="6" t="s">
        <v>619</v>
      </c>
      <c r="D936" s="7">
        <v>592</v>
      </c>
      <c r="E936" s="6" t="s">
        <v>755</v>
      </c>
      <c r="F936" s="6" t="s">
        <v>23</v>
      </c>
      <c r="G936" s="7">
        <v>37</v>
      </c>
      <c r="H936" s="7">
        <v>9</v>
      </c>
      <c r="I936" s="8">
        <v>0</v>
      </c>
      <c r="J936" s="7">
        <v>3</v>
      </c>
      <c r="K936" s="7">
        <v>1</v>
      </c>
      <c r="L936" s="7">
        <v>1</v>
      </c>
      <c r="M936" s="9">
        <v>10656.89</v>
      </c>
      <c r="N936" s="7">
        <v>0</v>
      </c>
    </row>
    <row r="937" spans="1:14" ht="16" x14ac:dyDescent="0.2">
      <c r="A937" s="6">
        <v>936</v>
      </c>
      <c r="B937" s="7">
        <v>15675316</v>
      </c>
      <c r="C937" s="6" t="s">
        <v>721</v>
      </c>
      <c r="D937" s="7">
        <v>619</v>
      </c>
      <c r="E937" s="6" t="s">
        <v>15</v>
      </c>
      <c r="F937" s="6" t="s">
        <v>16</v>
      </c>
      <c r="G937" s="7">
        <v>38</v>
      </c>
      <c r="H937" s="7">
        <v>3</v>
      </c>
      <c r="I937" s="8">
        <v>0</v>
      </c>
      <c r="J937" s="7">
        <v>2</v>
      </c>
      <c r="K937" s="7">
        <v>0</v>
      </c>
      <c r="L937" s="7">
        <v>1</v>
      </c>
      <c r="M937" s="9">
        <v>116467.35</v>
      </c>
      <c r="N937" s="7">
        <v>0</v>
      </c>
    </row>
    <row r="938" spans="1:14" ht="16" x14ac:dyDescent="0.2">
      <c r="A938" s="6">
        <v>937</v>
      </c>
      <c r="B938" s="7">
        <v>15613630</v>
      </c>
      <c r="C938" s="6" t="s">
        <v>602</v>
      </c>
      <c r="D938" s="7">
        <v>775</v>
      </c>
      <c r="E938" s="6" t="s">
        <v>15</v>
      </c>
      <c r="F938" s="6" t="s">
        <v>23</v>
      </c>
      <c r="G938" s="7">
        <v>52</v>
      </c>
      <c r="H938" s="7">
        <v>8</v>
      </c>
      <c r="I938" s="8">
        <v>109922.61</v>
      </c>
      <c r="J938" s="7">
        <v>1</v>
      </c>
      <c r="K938" s="7">
        <v>1</v>
      </c>
      <c r="L938" s="7">
        <v>1</v>
      </c>
      <c r="M938" s="9">
        <v>96823.32</v>
      </c>
      <c r="N938" s="7">
        <v>1</v>
      </c>
    </row>
    <row r="939" spans="1:14" ht="16" x14ac:dyDescent="0.2">
      <c r="A939" s="6">
        <v>938</v>
      </c>
      <c r="B939" s="7">
        <v>15662100</v>
      </c>
      <c r="C939" s="6" t="s">
        <v>722</v>
      </c>
      <c r="D939" s="7">
        <v>850</v>
      </c>
      <c r="E939" s="6" t="s">
        <v>26</v>
      </c>
      <c r="F939" s="6" t="s">
        <v>16</v>
      </c>
      <c r="G939" s="7">
        <v>44</v>
      </c>
      <c r="H939" s="7">
        <v>5</v>
      </c>
      <c r="I939" s="8">
        <v>128605.32</v>
      </c>
      <c r="J939" s="7">
        <v>1</v>
      </c>
      <c r="K939" s="7">
        <v>0</v>
      </c>
      <c r="L939" s="7">
        <v>1</v>
      </c>
      <c r="M939" s="9">
        <v>171096.2</v>
      </c>
      <c r="N939" s="7">
        <v>0</v>
      </c>
    </row>
    <row r="940" spans="1:14" ht="16" x14ac:dyDescent="0.2">
      <c r="A940" s="6">
        <v>939</v>
      </c>
      <c r="B940" s="7">
        <v>15668032</v>
      </c>
      <c r="C940" s="6" t="s">
        <v>723</v>
      </c>
      <c r="D940" s="7">
        <v>577</v>
      </c>
      <c r="E940" s="6" t="s">
        <v>15</v>
      </c>
      <c r="F940" s="6" t="s">
        <v>16</v>
      </c>
      <c r="G940" s="7">
        <v>37</v>
      </c>
      <c r="H940" s="7">
        <v>4</v>
      </c>
      <c r="I940" s="8">
        <v>0</v>
      </c>
      <c r="J940" s="7">
        <v>1</v>
      </c>
      <c r="K940" s="7">
        <v>1</v>
      </c>
      <c r="L940" s="7">
        <v>1</v>
      </c>
      <c r="M940" s="9">
        <v>79881.39</v>
      </c>
      <c r="N940" s="7">
        <v>0</v>
      </c>
    </row>
    <row r="941" spans="1:14" ht="16" x14ac:dyDescent="0.2">
      <c r="A941" s="6">
        <v>940</v>
      </c>
      <c r="B941" s="7">
        <v>15599289</v>
      </c>
      <c r="C941" s="6" t="s">
        <v>724</v>
      </c>
      <c r="D941" s="7">
        <v>724</v>
      </c>
      <c r="E941" s="6" t="s">
        <v>15</v>
      </c>
      <c r="F941" s="6" t="s">
        <v>16</v>
      </c>
      <c r="G941" s="7">
        <v>37</v>
      </c>
      <c r="H941" s="7">
        <v>10</v>
      </c>
      <c r="I941" s="8">
        <v>68598.559999999998</v>
      </c>
      <c r="J941" s="7">
        <v>1</v>
      </c>
      <c r="K941" s="7">
        <v>1</v>
      </c>
      <c r="L941" s="7">
        <v>0</v>
      </c>
      <c r="M941" s="9">
        <v>157862.82</v>
      </c>
      <c r="N941" s="7">
        <v>0</v>
      </c>
    </row>
    <row r="942" spans="1:14" ht="16" x14ac:dyDescent="0.2">
      <c r="A942" s="6">
        <v>941</v>
      </c>
      <c r="B942" s="7">
        <v>15754084</v>
      </c>
      <c r="C942" s="6" t="s">
        <v>725</v>
      </c>
      <c r="D942" s="7">
        <v>710</v>
      </c>
      <c r="E942" s="6" t="s">
        <v>755</v>
      </c>
      <c r="F942" s="6" t="s">
        <v>23</v>
      </c>
      <c r="G942" s="7">
        <v>35</v>
      </c>
      <c r="H942" s="7">
        <v>1</v>
      </c>
      <c r="I942" s="8">
        <v>106518.52</v>
      </c>
      <c r="J942" s="7">
        <v>1</v>
      </c>
      <c r="K942" s="7">
        <v>1</v>
      </c>
      <c r="L942" s="7">
        <v>1</v>
      </c>
      <c r="M942" s="9">
        <v>127951.81</v>
      </c>
      <c r="N942" s="7">
        <v>0</v>
      </c>
    </row>
    <row r="943" spans="1:14" ht="16" x14ac:dyDescent="0.2">
      <c r="A943" s="6">
        <v>942</v>
      </c>
      <c r="B943" s="7">
        <v>15676521</v>
      </c>
      <c r="C943" s="6" t="s">
        <v>726</v>
      </c>
      <c r="D943" s="7">
        <v>696</v>
      </c>
      <c r="E943" s="6" t="s">
        <v>15</v>
      </c>
      <c r="F943" s="6" t="s">
        <v>16</v>
      </c>
      <c r="G943" s="7">
        <v>31</v>
      </c>
      <c r="H943" s="7">
        <v>8</v>
      </c>
      <c r="I943" s="8">
        <v>0</v>
      </c>
      <c r="J943" s="7">
        <v>2</v>
      </c>
      <c r="K943" s="7">
        <v>0</v>
      </c>
      <c r="L943" s="7">
        <v>0</v>
      </c>
      <c r="M943" s="9">
        <v>191074.11</v>
      </c>
      <c r="N943" s="7">
        <v>0</v>
      </c>
    </row>
    <row r="944" spans="1:14" ht="16" x14ac:dyDescent="0.2">
      <c r="A944" s="6">
        <v>943</v>
      </c>
      <c r="B944" s="7">
        <v>15804586</v>
      </c>
      <c r="C944" s="6" t="s">
        <v>486</v>
      </c>
      <c r="D944" s="7">
        <v>376</v>
      </c>
      <c r="E944" s="6" t="s">
        <v>15</v>
      </c>
      <c r="F944" s="6" t="s">
        <v>16</v>
      </c>
      <c r="G944" s="7">
        <v>46</v>
      </c>
      <c r="H944" s="7">
        <v>6</v>
      </c>
      <c r="I944" s="8">
        <v>0</v>
      </c>
      <c r="J944" s="7">
        <v>1</v>
      </c>
      <c r="K944" s="7">
        <v>1</v>
      </c>
      <c r="L944" s="7">
        <v>0</v>
      </c>
      <c r="M944" s="9">
        <v>157333.69</v>
      </c>
      <c r="N944" s="7">
        <v>1</v>
      </c>
    </row>
    <row r="945" spans="1:14" ht="16" x14ac:dyDescent="0.2">
      <c r="A945" s="6">
        <v>944</v>
      </c>
      <c r="B945" s="7">
        <v>15781465</v>
      </c>
      <c r="C945" s="6" t="s">
        <v>727</v>
      </c>
      <c r="D945" s="7">
        <v>675</v>
      </c>
      <c r="E945" s="6" t="s">
        <v>26</v>
      </c>
      <c r="F945" s="6" t="s">
        <v>16</v>
      </c>
      <c r="G945" s="7">
        <v>29</v>
      </c>
      <c r="H945" s="7">
        <v>8</v>
      </c>
      <c r="I945" s="8">
        <v>121326.42</v>
      </c>
      <c r="J945" s="7">
        <v>1</v>
      </c>
      <c r="K945" s="7">
        <v>1</v>
      </c>
      <c r="L945" s="7">
        <v>0</v>
      </c>
      <c r="M945" s="9">
        <v>133457.51999999999</v>
      </c>
      <c r="N945" s="7">
        <v>0</v>
      </c>
    </row>
    <row r="946" spans="1:14" ht="16" x14ac:dyDescent="0.2">
      <c r="A946" s="6">
        <v>945</v>
      </c>
      <c r="B946" s="7">
        <v>15729362</v>
      </c>
      <c r="C946" s="6" t="s">
        <v>499</v>
      </c>
      <c r="D946" s="7">
        <v>745</v>
      </c>
      <c r="E946" s="6" t="s">
        <v>15</v>
      </c>
      <c r="F946" s="6" t="s">
        <v>23</v>
      </c>
      <c r="G946" s="7">
        <v>36</v>
      </c>
      <c r="H946" s="7">
        <v>8</v>
      </c>
      <c r="I946" s="8">
        <v>67226.37</v>
      </c>
      <c r="J946" s="7">
        <v>1</v>
      </c>
      <c r="K946" s="7">
        <v>1</v>
      </c>
      <c r="L946" s="7">
        <v>0</v>
      </c>
      <c r="M946" s="9">
        <v>130789.6</v>
      </c>
      <c r="N946" s="7">
        <v>0</v>
      </c>
    </row>
    <row r="947" spans="1:14" ht="16" x14ac:dyDescent="0.2">
      <c r="A947" s="6">
        <v>946</v>
      </c>
      <c r="B947" s="7">
        <v>15709295</v>
      </c>
      <c r="C947" s="6" t="s">
        <v>728</v>
      </c>
      <c r="D947" s="7">
        <v>697</v>
      </c>
      <c r="E947" s="6" t="s">
        <v>755</v>
      </c>
      <c r="F947" s="6" t="s">
        <v>16</v>
      </c>
      <c r="G947" s="7">
        <v>25</v>
      </c>
      <c r="H947" s="7">
        <v>5</v>
      </c>
      <c r="I947" s="8">
        <v>82931.850000000006</v>
      </c>
      <c r="J947" s="7">
        <v>2</v>
      </c>
      <c r="K947" s="7">
        <v>1</v>
      </c>
      <c r="L947" s="7">
        <v>1</v>
      </c>
      <c r="M947" s="9">
        <v>128373.88</v>
      </c>
      <c r="N947" s="7">
        <v>0</v>
      </c>
    </row>
    <row r="948" spans="1:14" ht="16" x14ac:dyDescent="0.2">
      <c r="A948" s="6">
        <v>947</v>
      </c>
      <c r="B948" s="7">
        <v>15745324</v>
      </c>
      <c r="C948" s="6" t="s">
        <v>601</v>
      </c>
      <c r="D948" s="7">
        <v>599</v>
      </c>
      <c r="E948" s="6" t="s">
        <v>755</v>
      </c>
      <c r="F948" s="6" t="s">
        <v>16</v>
      </c>
      <c r="G948" s="7">
        <v>39</v>
      </c>
      <c r="H948" s="7">
        <v>4</v>
      </c>
      <c r="I948" s="8">
        <v>0</v>
      </c>
      <c r="J948" s="7">
        <v>1</v>
      </c>
      <c r="K948" s="7">
        <v>1</v>
      </c>
      <c r="L948" s="7">
        <v>0</v>
      </c>
      <c r="M948" s="9">
        <v>194273.2</v>
      </c>
      <c r="N948" s="7">
        <v>1</v>
      </c>
    </row>
    <row r="949" spans="1:14" ht="16" x14ac:dyDescent="0.2">
      <c r="A949" s="6">
        <v>948</v>
      </c>
      <c r="B949" s="7">
        <v>15741336</v>
      </c>
      <c r="C949" s="6" t="s">
        <v>535</v>
      </c>
      <c r="D949" s="7">
        <v>715</v>
      </c>
      <c r="E949" s="6" t="s">
        <v>15</v>
      </c>
      <c r="F949" s="6" t="s">
        <v>16</v>
      </c>
      <c r="G949" s="7">
        <v>38</v>
      </c>
      <c r="H949" s="7">
        <v>5</v>
      </c>
      <c r="I949" s="8">
        <v>118590.41</v>
      </c>
      <c r="J949" s="7">
        <v>1</v>
      </c>
      <c r="K949" s="7">
        <v>1</v>
      </c>
      <c r="L949" s="7">
        <v>1</v>
      </c>
      <c r="M949" s="9">
        <v>5684.17</v>
      </c>
      <c r="N949" s="7">
        <v>1</v>
      </c>
    </row>
    <row r="950" spans="1:14" ht="16" x14ac:dyDescent="0.2">
      <c r="A950" s="6">
        <v>949</v>
      </c>
      <c r="B950" s="7">
        <v>15783659</v>
      </c>
      <c r="C950" s="6" t="s">
        <v>729</v>
      </c>
      <c r="D950" s="7">
        <v>659</v>
      </c>
      <c r="E950" s="6" t="s">
        <v>15</v>
      </c>
      <c r="F950" s="6" t="s">
        <v>23</v>
      </c>
      <c r="G950" s="7">
        <v>67</v>
      </c>
      <c r="H950" s="7">
        <v>4</v>
      </c>
      <c r="I950" s="8">
        <v>145981.87</v>
      </c>
      <c r="J950" s="7">
        <v>1</v>
      </c>
      <c r="K950" s="7">
        <v>1</v>
      </c>
      <c r="L950" s="7">
        <v>1</v>
      </c>
      <c r="M950" s="9">
        <v>131043.2</v>
      </c>
      <c r="N950" s="7">
        <v>0</v>
      </c>
    </row>
    <row r="951" spans="1:14" ht="16" x14ac:dyDescent="0.2">
      <c r="A951" s="6">
        <v>950</v>
      </c>
      <c r="B951" s="7">
        <v>15620981</v>
      </c>
      <c r="C951" s="6" t="s">
        <v>730</v>
      </c>
      <c r="D951" s="7">
        <v>684</v>
      </c>
      <c r="E951" s="6" t="s">
        <v>15</v>
      </c>
      <c r="F951" s="6" t="s">
        <v>16</v>
      </c>
      <c r="G951" s="7">
        <v>48</v>
      </c>
      <c r="H951" s="7">
        <v>3</v>
      </c>
      <c r="I951" s="8">
        <v>73309.38</v>
      </c>
      <c r="J951" s="7">
        <v>1</v>
      </c>
      <c r="K951" s="7">
        <v>0</v>
      </c>
      <c r="L951" s="7">
        <v>0</v>
      </c>
      <c r="M951" s="9">
        <v>21228.34</v>
      </c>
      <c r="N951" s="7">
        <v>1</v>
      </c>
    </row>
    <row r="952" spans="1:14" ht="16" x14ac:dyDescent="0.2">
      <c r="A952" s="6">
        <v>951</v>
      </c>
      <c r="B952" s="7">
        <v>15630328</v>
      </c>
      <c r="C952" s="6" t="s">
        <v>731</v>
      </c>
      <c r="D952" s="7">
        <v>635</v>
      </c>
      <c r="E952" s="6" t="s">
        <v>15</v>
      </c>
      <c r="F952" s="6" t="s">
        <v>16</v>
      </c>
      <c r="G952" s="7">
        <v>48</v>
      </c>
      <c r="H952" s="7">
        <v>8</v>
      </c>
      <c r="I952" s="8">
        <v>130796.33</v>
      </c>
      <c r="J952" s="7">
        <v>2</v>
      </c>
      <c r="K952" s="7">
        <v>1</v>
      </c>
      <c r="L952" s="7">
        <v>1</v>
      </c>
      <c r="M952" s="9">
        <v>43250.3</v>
      </c>
      <c r="N952" s="7">
        <v>0</v>
      </c>
    </row>
    <row r="953" spans="1:14" ht="16" x14ac:dyDescent="0.2">
      <c r="A953" s="6">
        <v>952</v>
      </c>
      <c r="B953" s="7">
        <v>15785899</v>
      </c>
      <c r="C953" s="6" t="s">
        <v>404</v>
      </c>
      <c r="D953" s="7">
        <v>789</v>
      </c>
      <c r="E953" s="6" t="s">
        <v>26</v>
      </c>
      <c r="F953" s="6" t="s">
        <v>23</v>
      </c>
      <c r="G953" s="7">
        <v>33</v>
      </c>
      <c r="H953" s="7">
        <v>8</v>
      </c>
      <c r="I953" s="8">
        <v>151607.56</v>
      </c>
      <c r="J953" s="7">
        <v>1</v>
      </c>
      <c r="K953" s="7">
        <v>1</v>
      </c>
      <c r="L953" s="7">
        <v>0</v>
      </c>
      <c r="M953" s="9">
        <v>4389.3999999999996</v>
      </c>
      <c r="N953" s="7">
        <v>0</v>
      </c>
    </row>
    <row r="954" spans="1:14" ht="16" x14ac:dyDescent="0.2">
      <c r="A954" s="6">
        <v>953</v>
      </c>
      <c r="B954" s="7">
        <v>15606149</v>
      </c>
      <c r="C954" s="6" t="s">
        <v>178</v>
      </c>
      <c r="D954" s="7">
        <v>571</v>
      </c>
      <c r="E954" s="6" t="s">
        <v>26</v>
      </c>
      <c r="F954" s="6" t="s">
        <v>16</v>
      </c>
      <c r="G954" s="7">
        <v>66</v>
      </c>
      <c r="H954" s="7">
        <v>9</v>
      </c>
      <c r="I954" s="8">
        <v>111577.01</v>
      </c>
      <c r="J954" s="7">
        <v>1</v>
      </c>
      <c r="K954" s="7">
        <v>0</v>
      </c>
      <c r="L954" s="7">
        <v>1</v>
      </c>
      <c r="M954" s="9">
        <v>189271.9</v>
      </c>
      <c r="N954" s="7">
        <v>0</v>
      </c>
    </row>
    <row r="955" spans="1:14" ht="16" x14ac:dyDescent="0.2">
      <c r="A955" s="6">
        <v>954</v>
      </c>
      <c r="B955" s="7">
        <v>15671139</v>
      </c>
      <c r="C955" s="6" t="s">
        <v>732</v>
      </c>
      <c r="D955" s="7">
        <v>694</v>
      </c>
      <c r="E955" s="6" t="s">
        <v>755</v>
      </c>
      <c r="F955" s="6" t="s">
        <v>23</v>
      </c>
      <c r="G955" s="7">
        <v>39</v>
      </c>
      <c r="H955" s="7">
        <v>0</v>
      </c>
      <c r="I955" s="8">
        <v>107042.74</v>
      </c>
      <c r="J955" s="7">
        <v>1</v>
      </c>
      <c r="K955" s="7">
        <v>1</v>
      </c>
      <c r="L955" s="7">
        <v>1</v>
      </c>
      <c r="M955" s="9">
        <v>102284.2</v>
      </c>
      <c r="N955" s="7">
        <v>0</v>
      </c>
    </row>
    <row r="956" spans="1:14" ht="16" x14ac:dyDescent="0.2">
      <c r="A956" s="6">
        <v>955</v>
      </c>
      <c r="B956" s="7">
        <v>15660429</v>
      </c>
      <c r="C956" s="6" t="s">
        <v>733</v>
      </c>
      <c r="D956" s="7">
        <v>665</v>
      </c>
      <c r="E956" s="6" t="s">
        <v>755</v>
      </c>
      <c r="F956" s="6" t="s">
        <v>16</v>
      </c>
      <c r="G956" s="7">
        <v>42</v>
      </c>
      <c r="H956" s="7">
        <v>2</v>
      </c>
      <c r="I956" s="8">
        <v>156371.60999999999</v>
      </c>
      <c r="J956" s="7">
        <v>2</v>
      </c>
      <c r="K956" s="7">
        <v>0</v>
      </c>
      <c r="L956" s="7">
        <v>1</v>
      </c>
      <c r="M956" s="9">
        <v>156774.94</v>
      </c>
      <c r="N956" s="7">
        <v>1</v>
      </c>
    </row>
    <row r="957" spans="1:14" ht="16" x14ac:dyDescent="0.2">
      <c r="A957" s="6">
        <v>956</v>
      </c>
      <c r="B957" s="7">
        <v>15571002</v>
      </c>
      <c r="C957" s="6" t="s">
        <v>734</v>
      </c>
      <c r="D957" s="7">
        <v>706</v>
      </c>
      <c r="E957" s="6" t="s">
        <v>15</v>
      </c>
      <c r="F957" s="6" t="s">
        <v>16</v>
      </c>
      <c r="G957" s="7">
        <v>44</v>
      </c>
      <c r="H957" s="7">
        <v>4</v>
      </c>
      <c r="I957" s="8">
        <v>129605.99</v>
      </c>
      <c r="J957" s="7">
        <v>1</v>
      </c>
      <c r="K957" s="7">
        <v>0</v>
      </c>
      <c r="L957" s="7">
        <v>0</v>
      </c>
      <c r="M957" s="9">
        <v>69865.490000000005</v>
      </c>
      <c r="N957" s="7">
        <v>0</v>
      </c>
    </row>
    <row r="958" spans="1:14" ht="16" x14ac:dyDescent="0.2">
      <c r="A958" s="6">
        <v>957</v>
      </c>
      <c r="B958" s="7">
        <v>15631681</v>
      </c>
      <c r="C958" s="6" t="s">
        <v>735</v>
      </c>
      <c r="D958" s="7">
        <v>807</v>
      </c>
      <c r="E958" s="6" t="s">
        <v>755</v>
      </c>
      <c r="F958" s="6" t="s">
        <v>16</v>
      </c>
      <c r="G958" s="7">
        <v>43</v>
      </c>
      <c r="H958" s="7">
        <v>0</v>
      </c>
      <c r="I958" s="8">
        <v>0</v>
      </c>
      <c r="J958" s="7">
        <v>2</v>
      </c>
      <c r="K958" s="7">
        <v>0</v>
      </c>
      <c r="L958" s="7">
        <v>1</v>
      </c>
      <c r="M958" s="9">
        <v>85523.24</v>
      </c>
      <c r="N958" s="7">
        <v>0</v>
      </c>
    </row>
    <row r="959" spans="1:14" ht="16" x14ac:dyDescent="0.2">
      <c r="A959" s="6">
        <v>958</v>
      </c>
      <c r="B959" s="7">
        <v>15731522</v>
      </c>
      <c r="C959" s="6" t="s">
        <v>616</v>
      </c>
      <c r="D959" s="7">
        <v>771</v>
      </c>
      <c r="E959" s="6" t="s">
        <v>755</v>
      </c>
      <c r="F959" s="6" t="s">
        <v>16</v>
      </c>
      <c r="G959" s="7">
        <v>67</v>
      </c>
      <c r="H959" s="7">
        <v>8</v>
      </c>
      <c r="I959" s="8">
        <v>0</v>
      </c>
      <c r="J959" s="7">
        <v>2</v>
      </c>
      <c r="K959" s="7">
        <v>1</v>
      </c>
      <c r="L959" s="7">
        <v>1</v>
      </c>
      <c r="M959" s="9">
        <v>51219.8</v>
      </c>
      <c r="N959" s="7">
        <v>0</v>
      </c>
    </row>
    <row r="960" spans="1:14" ht="16" x14ac:dyDescent="0.2">
      <c r="A960" s="6">
        <v>959</v>
      </c>
      <c r="B960" s="7">
        <v>15619529</v>
      </c>
      <c r="C960" s="6" t="s">
        <v>104</v>
      </c>
      <c r="D960" s="7">
        <v>531</v>
      </c>
      <c r="E960" s="6" t="s">
        <v>755</v>
      </c>
      <c r="F960" s="6" t="s">
        <v>23</v>
      </c>
      <c r="G960" s="7">
        <v>27</v>
      </c>
      <c r="H960" s="7">
        <v>8</v>
      </c>
      <c r="I960" s="8">
        <v>132576.25</v>
      </c>
      <c r="J960" s="7">
        <v>1</v>
      </c>
      <c r="K960" s="7">
        <v>0</v>
      </c>
      <c r="L960" s="7">
        <v>0</v>
      </c>
      <c r="M960" s="9">
        <v>7222.92</v>
      </c>
      <c r="N960" s="7">
        <v>0</v>
      </c>
    </row>
    <row r="961" spans="1:14" ht="16" x14ac:dyDescent="0.2">
      <c r="A961" s="6">
        <v>960</v>
      </c>
      <c r="B961" s="7">
        <v>15628034</v>
      </c>
      <c r="C961" s="6" t="s">
        <v>736</v>
      </c>
      <c r="D961" s="7">
        <v>629</v>
      </c>
      <c r="E961" s="6" t="s">
        <v>15</v>
      </c>
      <c r="F961" s="6" t="s">
        <v>16</v>
      </c>
      <c r="G961" s="7">
        <v>37</v>
      </c>
      <c r="H961" s="7">
        <v>6</v>
      </c>
      <c r="I961" s="8">
        <v>129101.3</v>
      </c>
      <c r="J961" s="7">
        <v>1</v>
      </c>
      <c r="K961" s="7">
        <v>1</v>
      </c>
      <c r="L961" s="7">
        <v>1</v>
      </c>
      <c r="M961" s="9">
        <v>23971.33</v>
      </c>
      <c r="N961" s="7">
        <v>0</v>
      </c>
    </row>
    <row r="962" spans="1:14" ht="16" x14ac:dyDescent="0.2">
      <c r="A962" s="6">
        <v>961</v>
      </c>
      <c r="B962" s="7">
        <v>15686164</v>
      </c>
      <c r="C962" s="6" t="s">
        <v>44</v>
      </c>
      <c r="D962" s="7">
        <v>850</v>
      </c>
      <c r="E962" s="6" t="s">
        <v>26</v>
      </c>
      <c r="F962" s="6" t="s">
        <v>16</v>
      </c>
      <c r="G962" s="7">
        <v>31</v>
      </c>
      <c r="H962" s="7">
        <v>1</v>
      </c>
      <c r="I962" s="8">
        <v>108822.39999999999</v>
      </c>
      <c r="J962" s="7">
        <v>1</v>
      </c>
      <c r="K962" s="7">
        <v>1</v>
      </c>
      <c r="L962" s="7">
        <v>1</v>
      </c>
      <c r="M962" s="9">
        <v>132173.31</v>
      </c>
      <c r="N962" s="7">
        <v>0</v>
      </c>
    </row>
    <row r="963" spans="1:14" ht="16" x14ac:dyDescent="0.2">
      <c r="A963" s="6">
        <v>962</v>
      </c>
      <c r="B963" s="7">
        <v>15582797</v>
      </c>
      <c r="C963" s="6" t="s">
        <v>262</v>
      </c>
      <c r="D963" s="7">
        <v>685</v>
      </c>
      <c r="E963" s="6" t="s">
        <v>755</v>
      </c>
      <c r="F963" s="6" t="s">
        <v>23</v>
      </c>
      <c r="G963" s="7">
        <v>35</v>
      </c>
      <c r="H963" s="7">
        <v>4</v>
      </c>
      <c r="I963" s="8">
        <v>137948.51</v>
      </c>
      <c r="J963" s="7">
        <v>1</v>
      </c>
      <c r="K963" s="7">
        <v>1</v>
      </c>
      <c r="L963" s="7">
        <v>0</v>
      </c>
      <c r="M963" s="9">
        <v>113639.64</v>
      </c>
      <c r="N963" s="7">
        <v>0</v>
      </c>
    </row>
    <row r="964" spans="1:14" ht="16" x14ac:dyDescent="0.2">
      <c r="A964" s="6">
        <v>963</v>
      </c>
      <c r="B964" s="7">
        <v>15753831</v>
      </c>
      <c r="C964" s="6" t="s">
        <v>648</v>
      </c>
      <c r="D964" s="7">
        <v>642</v>
      </c>
      <c r="E964" s="6" t="s">
        <v>755</v>
      </c>
      <c r="F964" s="6" t="s">
        <v>23</v>
      </c>
      <c r="G964" s="7">
        <v>32</v>
      </c>
      <c r="H964" s="7">
        <v>7</v>
      </c>
      <c r="I964" s="8">
        <v>100433.8</v>
      </c>
      <c r="J964" s="7">
        <v>1</v>
      </c>
      <c r="K964" s="7">
        <v>1</v>
      </c>
      <c r="L964" s="7">
        <v>1</v>
      </c>
      <c r="M964" s="9">
        <v>39768.589999999997</v>
      </c>
      <c r="N964" s="7">
        <v>0</v>
      </c>
    </row>
    <row r="965" spans="1:14" ht="16" x14ac:dyDescent="0.2">
      <c r="A965" s="6">
        <v>964</v>
      </c>
      <c r="B965" s="7">
        <v>15731815</v>
      </c>
      <c r="C965" s="6" t="s">
        <v>737</v>
      </c>
      <c r="D965" s="7">
        <v>529</v>
      </c>
      <c r="E965" s="6" t="s">
        <v>755</v>
      </c>
      <c r="F965" s="6" t="s">
        <v>23</v>
      </c>
      <c r="G965" s="7">
        <v>63</v>
      </c>
      <c r="H965" s="7">
        <v>4</v>
      </c>
      <c r="I965" s="8">
        <v>96134.11</v>
      </c>
      <c r="J965" s="7">
        <v>3</v>
      </c>
      <c r="K965" s="7">
        <v>1</v>
      </c>
      <c r="L965" s="7">
        <v>0</v>
      </c>
      <c r="M965" s="9">
        <v>108732.96</v>
      </c>
      <c r="N965" s="7">
        <v>1</v>
      </c>
    </row>
    <row r="966" spans="1:14" ht="16" x14ac:dyDescent="0.2">
      <c r="A966" s="6">
        <v>965</v>
      </c>
      <c r="B966" s="7">
        <v>15580956</v>
      </c>
      <c r="C966" s="6" t="s">
        <v>738</v>
      </c>
      <c r="D966" s="7">
        <v>683</v>
      </c>
      <c r="E966" s="6" t="s">
        <v>26</v>
      </c>
      <c r="F966" s="6" t="s">
        <v>16</v>
      </c>
      <c r="G966" s="7">
        <v>43</v>
      </c>
      <c r="H966" s="7">
        <v>4</v>
      </c>
      <c r="I966" s="8">
        <v>115888.04</v>
      </c>
      <c r="J966" s="7">
        <v>1</v>
      </c>
      <c r="K966" s="7">
        <v>1</v>
      </c>
      <c r="L966" s="7">
        <v>1</v>
      </c>
      <c r="M966" s="9">
        <v>117349.19</v>
      </c>
      <c r="N966" s="7">
        <v>1</v>
      </c>
    </row>
    <row r="967" spans="1:14" ht="16" x14ac:dyDescent="0.2">
      <c r="A967" s="6">
        <v>966</v>
      </c>
      <c r="B967" s="7">
        <v>15602084</v>
      </c>
      <c r="C967" s="6" t="s">
        <v>739</v>
      </c>
      <c r="D967" s="7">
        <v>663</v>
      </c>
      <c r="E967" s="6" t="s">
        <v>15</v>
      </c>
      <c r="F967" s="6" t="s">
        <v>16</v>
      </c>
      <c r="G967" s="7">
        <v>42</v>
      </c>
      <c r="H967" s="7">
        <v>5</v>
      </c>
      <c r="I967" s="8">
        <v>124626.07</v>
      </c>
      <c r="J967" s="7">
        <v>1</v>
      </c>
      <c r="K967" s="7">
        <v>1</v>
      </c>
      <c r="L967" s="7">
        <v>1</v>
      </c>
      <c r="M967" s="9">
        <v>78004.5</v>
      </c>
      <c r="N967" s="7">
        <v>0</v>
      </c>
    </row>
    <row r="968" spans="1:14" ht="16" x14ac:dyDescent="0.2">
      <c r="A968" s="6">
        <v>967</v>
      </c>
      <c r="B968" s="7">
        <v>15589805</v>
      </c>
      <c r="C968" s="6" t="s">
        <v>740</v>
      </c>
      <c r="D968" s="7">
        <v>563</v>
      </c>
      <c r="E968" s="6" t="s">
        <v>15</v>
      </c>
      <c r="F968" s="6" t="s">
        <v>16</v>
      </c>
      <c r="G968" s="7">
        <v>34</v>
      </c>
      <c r="H968" s="7">
        <v>6</v>
      </c>
      <c r="I968" s="8">
        <v>139810.34</v>
      </c>
      <c r="J968" s="7">
        <v>1</v>
      </c>
      <c r="K968" s="7">
        <v>1</v>
      </c>
      <c r="L968" s="7">
        <v>1</v>
      </c>
      <c r="M968" s="9">
        <v>152417.79</v>
      </c>
      <c r="N968" s="7">
        <v>0</v>
      </c>
    </row>
    <row r="969" spans="1:14" ht="16" x14ac:dyDescent="0.2">
      <c r="A969" s="6">
        <v>968</v>
      </c>
      <c r="B969" s="7">
        <v>15720893</v>
      </c>
      <c r="C969" s="6" t="s">
        <v>741</v>
      </c>
      <c r="D969" s="7">
        <v>637</v>
      </c>
      <c r="E969" s="6" t="s">
        <v>755</v>
      </c>
      <c r="F969" s="6" t="s">
        <v>16</v>
      </c>
      <c r="G969" s="7">
        <v>34</v>
      </c>
      <c r="H969" s="7">
        <v>9</v>
      </c>
      <c r="I969" s="8">
        <v>0</v>
      </c>
      <c r="J969" s="7">
        <v>2</v>
      </c>
      <c r="K969" s="7">
        <v>0</v>
      </c>
      <c r="L969" s="7">
        <v>0</v>
      </c>
      <c r="M969" s="9">
        <v>26057.08</v>
      </c>
      <c r="N969" s="7">
        <v>0</v>
      </c>
    </row>
    <row r="970" spans="1:14" ht="16" x14ac:dyDescent="0.2">
      <c r="A970" s="6">
        <v>969</v>
      </c>
      <c r="B970" s="7">
        <v>15641009</v>
      </c>
      <c r="C970" s="6" t="s">
        <v>742</v>
      </c>
      <c r="D970" s="7">
        <v>544</v>
      </c>
      <c r="E970" s="6" t="s">
        <v>15</v>
      </c>
      <c r="F970" s="6" t="s">
        <v>23</v>
      </c>
      <c r="G970" s="7">
        <v>37</v>
      </c>
      <c r="H970" s="7">
        <v>3</v>
      </c>
      <c r="I970" s="8">
        <v>84496.71</v>
      </c>
      <c r="J970" s="7">
        <v>1</v>
      </c>
      <c r="K970" s="7">
        <v>0</v>
      </c>
      <c r="L970" s="7">
        <v>0</v>
      </c>
      <c r="M970" s="9">
        <v>79972.09</v>
      </c>
      <c r="N970" s="7">
        <v>0</v>
      </c>
    </row>
    <row r="971" spans="1:14" ht="16" x14ac:dyDescent="0.2">
      <c r="A971" s="6">
        <v>970</v>
      </c>
      <c r="B971" s="7">
        <v>15605926</v>
      </c>
      <c r="C971" s="6" t="s">
        <v>743</v>
      </c>
      <c r="D971" s="7">
        <v>649</v>
      </c>
      <c r="E971" s="6" t="s">
        <v>26</v>
      </c>
      <c r="F971" s="6" t="s">
        <v>23</v>
      </c>
      <c r="G971" s="7">
        <v>70</v>
      </c>
      <c r="H971" s="7">
        <v>9</v>
      </c>
      <c r="I971" s="8">
        <v>116854.71</v>
      </c>
      <c r="J971" s="7">
        <v>2</v>
      </c>
      <c r="K971" s="7">
        <v>0</v>
      </c>
      <c r="L971" s="7">
        <v>1</v>
      </c>
      <c r="M971" s="9">
        <v>107125.79</v>
      </c>
      <c r="N971" s="7">
        <v>0</v>
      </c>
    </row>
    <row r="972" spans="1:14" ht="16" x14ac:dyDescent="0.2">
      <c r="A972" s="6">
        <v>971</v>
      </c>
      <c r="B972" s="7">
        <v>15805955</v>
      </c>
      <c r="C972" s="6" t="s">
        <v>311</v>
      </c>
      <c r="D972" s="7">
        <v>638</v>
      </c>
      <c r="E972" s="6" t="s">
        <v>15</v>
      </c>
      <c r="F972" s="6" t="s">
        <v>16</v>
      </c>
      <c r="G972" s="7">
        <v>48</v>
      </c>
      <c r="H972" s="7">
        <v>10</v>
      </c>
      <c r="I972" s="8">
        <v>138333.03</v>
      </c>
      <c r="J972" s="7">
        <v>1</v>
      </c>
      <c r="K972" s="7">
        <v>1</v>
      </c>
      <c r="L972" s="7">
        <v>1</v>
      </c>
      <c r="M972" s="9">
        <v>47679.14</v>
      </c>
      <c r="N972" s="7">
        <v>0</v>
      </c>
    </row>
    <row r="973" spans="1:14" ht="16" x14ac:dyDescent="0.2">
      <c r="A973" s="6">
        <v>972</v>
      </c>
      <c r="B973" s="7">
        <v>15801488</v>
      </c>
      <c r="C973" s="6" t="s">
        <v>744</v>
      </c>
      <c r="D973" s="7">
        <v>723</v>
      </c>
      <c r="E973" s="6" t="s">
        <v>15</v>
      </c>
      <c r="F973" s="6" t="s">
        <v>23</v>
      </c>
      <c r="G973" s="7">
        <v>25</v>
      </c>
      <c r="H973" s="7">
        <v>3</v>
      </c>
      <c r="I973" s="8">
        <v>0</v>
      </c>
      <c r="J973" s="7">
        <v>2</v>
      </c>
      <c r="K973" s="7">
        <v>1</v>
      </c>
      <c r="L973" s="7">
        <v>1</v>
      </c>
      <c r="M973" s="9">
        <v>134509.47</v>
      </c>
      <c r="N973" s="7">
        <v>0</v>
      </c>
    </row>
    <row r="974" spans="1:14" ht="16" x14ac:dyDescent="0.2">
      <c r="A974" s="6">
        <v>973</v>
      </c>
      <c r="B974" s="7">
        <v>15605918</v>
      </c>
      <c r="C974" s="6" t="s">
        <v>745</v>
      </c>
      <c r="D974" s="7">
        <v>635</v>
      </c>
      <c r="E974" s="6" t="s">
        <v>26</v>
      </c>
      <c r="F974" s="6" t="s">
        <v>23</v>
      </c>
      <c r="G974" s="7">
        <v>43</v>
      </c>
      <c r="H974" s="7">
        <v>5</v>
      </c>
      <c r="I974" s="8">
        <v>78992.75</v>
      </c>
      <c r="J974" s="7">
        <v>2</v>
      </c>
      <c r="K974" s="7">
        <v>0</v>
      </c>
      <c r="L974" s="7">
        <v>0</v>
      </c>
      <c r="M974" s="9">
        <v>153265.31</v>
      </c>
      <c r="N974" s="7">
        <v>0</v>
      </c>
    </row>
    <row r="975" spans="1:14" ht="16" x14ac:dyDescent="0.2">
      <c r="A975" s="6">
        <v>974</v>
      </c>
      <c r="B975" s="7">
        <v>15779711</v>
      </c>
      <c r="C975" s="6" t="s">
        <v>485</v>
      </c>
      <c r="D975" s="7">
        <v>750</v>
      </c>
      <c r="E975" s="6" t="s">
        <v>755</v>
      </c>
      <c r="F975" s="6" t="s">
        <v>16</v>
      </c>
      <c r="G975" s="7">
        <v>38</v>
      </c>
      <c r="H975" s="7">
        <v>7</v>
      </c>
      <c r="I975" s="8">
        <v>97257.41</v>
      </c>
      <c r="J975" s="7">
        <v>2</v>
      </c>
      <c r="K975" s="7">
        <v>0</v>
      </c>
      <c r="L975" s="7">
        <v>1</v>
      </c>
      <c r="M975" s="9">
        <v>179883.04</v>
      </c>
      <c r="N975" s="7">
        <v>0</v>
      </c>
    </row>
    <row r="976" spans="1:14" ht="16" x14ac:dyDescent="0.2">
      <c r="A976" s="6">
        <v>975</v>
      </c>
      <c r="B976" s="7">
        <v>15705620</v>
      </c>
      <c r="C976" s="6" t="s">
        <v>456</v>
      </c>
      <c r="D976" s="7">
        <v>730</v>
      </c>
      <c r="E976" s="6" t="s">
        <v>15</v>
      </c>
      <c r="F976" s="6" t="s">
        <v>23</v>
      </c>
      <c r="G976" s="7">
        <v>34</v>
      </c>
      <c r="H976" s="7">
        <v>5</v>
      </c>
      <c r="I976" s="8">
        <v>122453.37</v>
      </c>
      <c r="J976" s="7">
        <v>2</v>
      </c>
      <c r="K976" s="7">
        <v>1</v>
      </c>
      <c r="L976" s="7">
        <v>0</v>
      </c>
      <c r="M976" s="9">
        <v>138882.98000000001</v>
      </c>
      <c r="N976" s="7">
        <v>0</v>
      </c>
    </row>
    <row r="977" spans="1:14" ht="16" x14ac:dyDescent="0.2">
      <c r="A977" s="6">
        <v>976</v>
      </c>
      <c r="B977" s="7">
        <v>15685357</v>
      </c>
      <c r="C977" s="6" t="s">
        <v>698</v>
      </c>
      <c r="D977" s="7">
        <v>750</v>
      </c>
      <c r="E977" s="6" t="s">
        <v>755</v>
      </c>
      <c r="F977" s="6" t="s">
        <v>16</v>
      </c>
      <c r="G977" s="7">
        <v>36</v>
      </c>
      <c r="H977" s="7">
        <v>8</v>
      </c>
      <c r="I977" s="8">
        <v>112940.07</v>
      </c>
      <c r="J977" s="7">
        <v>1</v>
      </c>
      <c r="K977" s="7">
        <v>0</v>
      </c>
      <c r="L977" s="7">
        <v>1</v>
      </c>
      <c r="M977" s="9">
        <v>9855.81</v>
      </c>
      <c r="N977" s="7">
        <v>0</v>
      </c>
    </row>
    <row r="978" spans="1:14" ht="16" x14ac:dyDescent="0.2">
      <c r="A978" s="6">
        <v>977</v>
      </c>
      <c r="B978" s="7">
        <v>15570060</v>
      </c>
      <c r="C978" s="6" t="s">
        <v>746</v>
      </c>
      <c r="D978" s="7"/>
      <c r="E978" s="6" t="s">
        <v>15</v>
      </c>
      <c r="F978" s="6" t="s">
        <v>16</v>
      </c>
      <c r="G978" s="7">
        <v>43</v>
      </c>
      <c r="H978" s="7">
        <v>8</v>
      </c>
      <c r="I978" s="8">
        <v>132558.26</v>
      </c>
      <c r="J978" s="7">
        <v>1</v>
      </c>
      <c r="K978" s="7">
        <v>1</v>
      </c>
      <c r="L978" s="7">
        <v>0</v>
      </c>
      <c r="M978" s="9">
        <v>67046.83</v>
      </c>
      <c r="N978" s="7">
        <v>1</v>
      </c>
    </row>
    <row r="979" spans="1:14" ht="16" x14ac:dyDescent="0.2">
      <c r="A979" s="6">
        <v>978</v>
      </c>
      <c r="B979" s="7">
        <v>15582616</v>
      </c>
      <c r="C979" s="6" t="s">
        <v>726</v>
      </c>
      <c r="D979" s="7">
        <v>520</v>
      </c>
      <c r="E979" s="6" t="s">
        <v>15</v>
      </c>
      <c r="F979" s="6" t="s">
        <v>16</v>
      </c>
      <c r="G979" s="7">
        <v>38</v>
      </c>
      <c r="H979" s="7">
        <v>4</v>
      </c>
      <c r="I979" s="8">
        <v>0</v>
      </c>
      <c r="J979" s="7">
        <v>2</v>
      </c>
      <c r="K979" s="7">
        <v>1</v>
      </c>
      <c r="L979" s="7">
        <v>0</v>
      </c>
      <c r="M979" s="9">
        <v>56388.63</v>
      </c>
      <c r="N979" s="7">
        <v>0</v>
      </c>
    </row>
    <row r="980" spans="1:14" ht="16" x14ac:dyDescent="0.2">
      <c r="A980" s="6">
        <v>979</v>
      </c>
      <c r="B980" s="7">
        <v>15799515</v>
      </c>
      <c r="C980" s="6" t="s">
        <v>171</v>
      </c>
      <c r="D980" s="7">
        <v>652</v>
      </c>
      <c r="E980" s="6" t="s">
        <v>15</v>
      </c>
      <c r="F980" s="6" t="s">
        <v>16</v>
      </c>
      <c r="G980" s="7">
        <v>48</v>
      </c>
      <c r="H980" s="7">
        <v>8</v>
      </c>
      <c r="I980" s="8">
        <v>133297.24</v>
      </c>
      <c r="J980" s="7">
        <v>1</v>
      </c>
      <c r="K980" s="7">
        <v>1</v>
      </c>
      <c r="L980" s="7">
        <v>0</v>
      </c>
      <c r="M980" s="9">
        <v>77764.37</v>
      </c>
      <c r="N980" s="7">
        <v>0</v>
      </c>
    </row>
    <row r="981" spans="1:14" ht="16" x14ac:dyDescent="0.2">
      <c r="A981" s="6">
        <v>980</v>
      </c>
      <c r="B981" s="7">
        <v>15642937</v>
      </c>
      <c r="C981" s="6" t="s">
        <v>745</v>
      </c>
      <c r="D981" s="7">
        <v>550</v>
      </c>
      <c r="E981" s="6" t="s">
        <v>15</v>
      </c>
      <c r="F981" s="6" t="s">
        <v>16</v>
      </c>
      <c r="G981" s="7">
        <v>46</v>
      </c>
      <c r="H981" s="7">
        <v>7</v>
      </c>
      <c r="I981" s="8">
        <v>0</v>
      </c>
      <c r="J981" s="7">
        <v>2</v>
      </c>
      <c r="K981" s="7">
        <v>1</v>
      </c>
      <c r="L981" s="7">
        <v>0</v>
      </c>
      <c r="M981" s="9">
        <v>130590.35</v>
      </c>
      <c r="N981" s="7">
        <v>0</v>
      </c>
    </row>
    <row r="982" spans="1:14" ht="16" x14ac:dyDescent="0.2">
      <c r="A982" s="6">
        <v>981</v>
      </c>
      <c r="B982" s="7">
        <v>15624729</v>
      </c>
      <c r="C982" s="6" t="s">
        <v>75</v>
      </c>
      <c r="D982" s="7">
        <v>594</v>
      </c>
      <c r="E982" s="6" t="s">
        <v>15</v>
      </c>
      <c r="F982" s="6" t="s">
        <v>23</v>
      </c>
      <c r="G982" s="7">
        <v>27</v>
      </c>
      <c r="H982" s="7">
        <v>0</v>
      </c>
      <c r="I982" s="8">
        <v>197041.8</v>
      </c>
      <c r="J982" s="7">
        <v>1</v>
      </c>
      <c r="K982" s="7">
        <v>0</v>
      </c>
      <c r="L982" s="7">
        <v>0</v>
      </c>
      <c r="M982" s="9">
        <v>151912.49</v>
      </c>
      <c r="N982" s="7">
        <v>0</v>
      </c>
    </row>
    <row r="983" spans="1:14" ht="16" x14ac:dyDescent="0.2">
      <c r="A983" s="6">
        <v>982</v>
      </c>
      <c r="B983" s="7">
        <v>15566156</v>
      </c>
      <c r="C983" s="6" t="s">
        <v>369</v>
      </c>
      <c r="D983" s="7">
        <v>749</v>
      </c>
      <c r="E983" s="6" t="s">
        <v>26</v>
      </c>
      <c r="F983" s="6" t="s">
        <v>16</v>
      </c>
      <c r="G983" s="7">
        <v>44</v>
      </c>
      <c r="H983" s="7">
        <v>0</v>
      </c>
      <c r="I983" s="8">
        <v>71497.789999999994</v>
      </c>
      <c r="J983" s="7">
        <v>2</v>
      </c>
      <c r="K983" s="7">
        <v>0</v>
      </c>
      <c r="L983" s="7">
        <v>0</v>
      </c>
      <c r="M983" s="9">
        <v>151083.79999999999</v>
      </c>
      <c r="N983" s="7">
        <v>0</v>
      </c>
    </row>
    <row r="984" spans="1:14" ht="16" x14ac:dyDescent="0.2">
      <c r="A984" s="6">
        <v>983</v>
      </c>
      <c r="B984" s="7">
        <v>15792360</v>
      </c>
      <c r="C984" s="6" t="s">
        <v>80</v>
      </c>
      <c r="D984" s="7">
        <v>668</v>
      </c>
      <c r="E984" s="6" t="s">
        <v>15</v>
      </c>
      <c r="F984" s="6" t="s">
        <v>23</v>
      </c>
      <c r="G984" s="7">
        <v>32</v>
      </c>
      <c r="H984" s="7">
        <v>7</v>
      </c>
      <c r="I984" s="8">
        <v>0</v>
      </c>
      <c r="J984" s="7">
        <v>2</v>
      </c>
      <c r="K984" s="7">
        <v>1</v>
      </c>
      <c r="L984" s="7">
        <v>1</v>
      </c>
      <c r="M984" s="9">
        <v>777.37</v>
      </c>
      <c r="N984" s="7">
        <v>0</v>
      </c>
    </row>
    <row r="985" spans="1:14" ht="16" x14ac:dyDescent="0.2">
      <c r="A985" s="6">
        <v>984</v>
      </c>
      <c r="B985" s="7">
        <v>15807008</v>
      </c>
      <c r="C985" s="6" t="s">
        <v>679</v>
      </c>
      <c r="D985" s="7">
        <v>614</v>
      </c>
      <c r="E985" s="6" t="s">
        <v>26</v>
      </c>
      <c r="F985" s="6" t="s">
        <v>16</v>
      </c>
      <c r="G985" s="7">
        <v>35</v>
      </c>
      <c r="H985" s="7">
        <v>6</v>
      </c>
      <c r="I985" s="8">
        <v>128100.28</v>
      </c>
      <c r="J985" s="7">
        <v>1</v>
      </c>
      <c r="K985" s="7">
        <v>0</v>
      </c>
      <c r="L985" s="7">
        <v>0</v>
      </c>
      <c r="M985" s="9">
        <v>69454.240000000005</v>
      </c>
      <c r="N985" s="7">
        <v>1</v>
      </c>
    </row>
    <row r="986" spans="1:14" ht="16" x14ac:dyDescent="0.2">
      <c r="A986" s="6">
        <v>985</v>
      </c>
      <c r="B986" s="7">
        <v>15704770</v>
      </c>
      <c r="C986" s="6" t="s">
        <v>747</v>
      </c>
      <c r="D986" s="7">
        <v>773</v>
      </c>
      <c r="E986" s="6" t="s">
        <v>15</v>
      </c>
      <c r="F986" s="6" t="s">
        <v>23</v>
      </c>
      <c r="G986" s="7">
        <v>25</v>
      </c>
      <c r="H986" s="7">
        <v>1</v>
      </c>
      <c r="I986" s="8">
        <v>124532.78</v>
      </c>
      <c r="J986" s="7">
        <v>2</v>
      </c>
      <c r="K986" s="7">
        <v>0</v>
      </c>
      <c r="L986" s="7">
        <v>1</v>
      </c>
      <c r="M986" s="9">
        <v>11723.57</v>
      </c>
      <c r="N986" s="7">
        <v>0</v>
      </c>
    </row>
    <row r="987" spans="1:14" ht="16" x14ac:dyDescent="0.2">
      <c r="A987" s="6">
        <v>986</v>
      </c>
      <c r="B987" s="7">
        <v>15756475</v>
      </c>
      <c r="C987" s="6" t="s">
        <v>748</v>
      </c>
      <c r="D987" s="7">
        <v>551</v>
      </c>
      <c r="E987" s="6" t="s">
        <v>26</v>
      </c>
      <c r="F987" s="6" t="s">
        <v>23</v>
      </c>
      <c r="G987" s="7">
        <v>31</v>
      </c>
      <c r="H987" s="7">
        <v>9</v>
      </c>
      <c r="I987" s="8">
        <v>82293.820000000007</v>
      </c>
      <c r="J987" s="7">
        <v>2</v>
      </c>
      <c r="K987" s="7">
        <v>1</v>
      </c>
      <c r="L987" s="7">
        <v>1</v>
      </c>
      <c r="M987" s="9">
        <v>91565.25</v>
      </c>
      <c r="N987" s="7">
        <v>0</v>
      </c>
    </row>
    <row r="988" spans="1:14" ht="16" x14ac:dyDescent="0.2">
      <c r="A988" s="6">
        <v>987</v>
      </c>
      <c r="B988" s="7">
        <v>15655339</v>
      </c>
      <c r="C988" s="6" t="s">
        <v>749</v>
      </c>
      <c r="D988" s="7">
        <v>566</v>
      </c>
      <c r="E988" s="6" t="s">
        <v>15</v>
      </c>
      <c r="F988" s="6" t="s">
        <v>23</v>
      </c>
      <c r="G988" s="7">
        <v>36</v>
      </c>
      <c r="H988" s="7">
        <v>1</v>
      </c>
      <c r="I988" s="8">
        <v>142120.91</v>
      </c>
      <c r="J988" s="7">
        <v>1</v>
      </c>
      <c r="K988" s="7">
        <v>1</v>
      </c>
      <c r="L988" s="7">
        <v>0</v>
      </c>
      <c r="M988" s="9">
        <v>79616.37</v>
      </c>
      <c r="N988" s="7">
        <v>0</v>
      </c>
    </row>
    <row r="989" spans="1:14" ht="16" x14ac:dyDescent="0.2">
      <c r="A989" s="6">
        <v>988</v>
      </c>
      <c r="B989" s="7">
        <v>15613749</v>
      </c>
      <c r="C989" s="6" t="s">
        <v>750</v>
      </c>
      <c r="D989" s="7">
        <v>569</v>
      </c>
      <c r="E989" s="6" t="s">
        <v>755</v>
      </c>
      <c r="F989" s="6" t="s">
        <v>23</v>
      </c>
      <c r="G989" s="7">
        <v>34</v>
      </c>
      <c r="H989" s="7">
        <v>0</v>
      </c>
      <c r="I989" s="8">
        <v>151839.26</v>
      </c>
      <c r="J989" s="7">
        <v>1</v>
      </c>
      <c r="K989" s="7">
        <v>1</v>
      </c>
      <c r="L989" s="7">
        <v>0</v>
      </c>
      <c r="M989" s="9">
        <v>102299.81</v>
      </c>
      <c r="N989" s="7">
        <v>1</v>
      </c>
    </row>
    <row r="990" spans="1:14" ht="16" x14ac:dyDescent="0.2">
      <c r="A990" s="6">
        <v>989</v>
      </c>
      <c r="B990" s="7">
        <v>15664521</v>
      </c>
      <c r="C990" s="6" t="s">
        <v>751</v>
      </c>
      <c r="D990" s="7">
        <v>659</v>
      </c>
      <c r="E990" s="6" t="s">
        <v>755</v>
      </c>
      <c r="F990" s="6" t="s">
        <v>23</v>
      </c>
      <c r="G990" s="7">
        <v>31</v>
      </c>
      <c r="H990" s="7">
        <v>7</v>
      </c>
      <c r="I990" s="8">
        <v>149620.88</v>
      </c>
      <c r="J990" s="7">
        <v>2</v>
      </c>
      <c r="K990" s="7">
        <v>1</v>
      </c>
      <c r="L990" s="7">
        <v>1</v>
      </c>
      <c r="M990" s="9">
        <v>104533.51</v>
      </c>
      <c r="N990" s="7">
        <v>0</v>
      </c>
    </row>
    <row r="991" spans="1:14" ht="16" x14ac:dyDescent="0.2">
      <c r="A991" s="6">
        <v>990</v>
      </c>
      <c r="B991" s="7">
        <v>15681206</v>
      </c>
      <c r="C991" s="6" t="s">
        <v>752</v>
      </c>
      <c r="D991" s="7">
        <v>722</v>
      </c>
      <c r="E991" s="6" t="s">
        <v>15</v>
      </c>
      <c r="F991" s="6" t="s">
        <v>16</v>
      </c>
      <c r="G991" s="7">
        <v>49</v>
      </c>
      <c r="H991" s="7">
        <v>3</v>
      </c>
      <c r="I991" s="8">
        <v>168197.66</v>
      </c>
      <c r="J991" s="7">
        <v>1</v>
      </c>
      <c r="K991" s="7">
        <v>1</v>
      </c>
      <c r="L991" s="7">
        <v>0</v>
      </c>
      <c r="M991" s="9">
        <v>140765.57</v>
      </c>
      <c r="N991" s="7">
        <v>1</v>
      </c>
    </row>
    <row r="992" spans="1:14" ht="16" x14ac:dyDescent="0.2">
      <c r="A992" s="6">
        <v>991</v>
      </c>
      <c r="B992" s="7">
        <v>15745527</v>
      </c>
      <c r="C992" s="6" t="s">
        <v>506</v>
      </c>
      <c r="D992" s="7">
        <v>655</v>
      </c>
      <c r="E992" s="6" t="s">
        <v>15</v>
      </c>
      <c r="F992" s="6" t="s">
        <v>23</v>
      </c>
      <c r="G992" s="7">
        <v>37</v>
      </c>
      <c r="H992" s="7">
        <v>5</v>
      </c>
      <c r="I992" s="8">
        <v>93147</v>
      </c>
      <c r="J992" s="7">
        <v>2</v>
      </c>
      <c r="K992" s="7">
        <v>1</v>
      </c>
      <c r="L992" s="7">
        <v>0</v>
      </c>
      <c r="M992" s="9">
        <v>66214.13</v>
      </c>
      <c r="N992" s="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10C98-1176-7A4D-A6F5-EC5533826222}">
  <dimension ref="B2:F21"/>
  <sheetViews>
    <sheetView showGridLines="0" workbookViewId="0">
      <selection activeCell="D27" sqref="D27"/>
    </sheetView>
  </sheetViews>
  <sheetFormatPr baseColWidth="10" defaultRowHeight="15" x14ac:dyDescent="0.2"/>
  <cols>
    <col min="1" max="1" width="13.6640625" customWidth="1"/>
    <col min="2" max="2" width="18" customWidth="1"/>
    <col min="3" max="3" width="20.5" bestFit="1" customWidth="1"/>
    <col min="4" max="5" width="21.5" bestFit="1" customWidth="1"/>
    <col min="6" max="6" width="28.5" bestFit="1" customWidth="1"/>
  </cols>
  <sheetData>
    <row r="2" spans="2:6" ht="21" x14ac:dyDescent="0.2">
      <c r="B2" s="146" t="s">
        <v>759</v>
      </c>
      <c r="C2" s="147"/>
      <c r="D2" s="147"/>
      <c r="E2" s="147"/>
      <c r="F2" s="148"/>
    </row>
    <row r="3" spans="2:6" ht="21" x14ac:dyDescent="0.2">
      <c r="B3" s="20"/>
      <c r="C3" s="20"/>
      <c r="D3" s="20"/>
      <c r="E3" s="20"/>
      <c r="F3" s="20"/>
    </row>
    <row r="5" spans="2:6" ht="25" customHeight="1" x14ac:dyDescent="0.2">
      <c r="C5" s="145" t="s">
        <v>760</v>
      </c>
      <c r="D5" s="145"/>
      <c r="E5" s="145"/>
      <c r="F5" s="145"/>
    </row>
    <row r="6" spans="2:6" ht="32" x14ac:dyDescent="0.2">
      <c r="B6" s="19" t="s">
        <v>761</v>
      </c>
      <c r="C6" s="11" t="s">
        <v>762</v>
      </c>
      <c r="D6" s="11" t="s">
        <v>763</v>
      </c>
      <c r="E6" s="11" t="s">
        <v>764</v>
      </c>
      <c r="F6" s="11" t="s">
        <v>765</v>
      </c>
    </row>
    <row r="7" spans="2:6" ht="16" x14ac:dyDescent="0.2">
      <c r="B7" s="3" t="s">
        <v>0</v>
      </c>
      <c r="C7" s="12" t="s">
        <v>766</v>
      </c>
      <c r="D7" s="12" t="s">
        <v>767</v>
      </c>
      <c r="E7" s="21" t="s">
        <v>768</v>
      </c>
      <c r="F7" s="22" t="s">
        <v>769</v>
      </c>
    </row>
    <row r="8" spans="2:6" ht="16" x14ac:dyDescent="0.2">
      <c r="B8" s="4" t="s">
        <v>1</v>
      </c>
      <c r="C8" s="23" t="s">
        <v>766</v>
      </c>
      <c r="D8" s="23" t="s">
        <v>767</v>
      </c>
      <c r="E8" s="22" t="s">
        <v>768</v>
      </c>
      <c r="F8" s="23" t="s">
        <v>769</v>
      </c>
    </row>
    <row r="9" spans="2:6" ht="16" x14ac:dyDescent="0.2">
      <c r="B9" s="3" t="s">
        <v>2</v>
      </c>
      <c r="C9" s="23" t="s">
        <v>766</v>
      </c>
      <c r="D9" s="23" t="s">
        <v>767</v>
      </c>
      <c r="E9" s="22" t="s">
        <v>768</v>
      </c>
      <c r="F9" s="23" t="s">
        <v>769</v>
      </c>
    </row>
    <row r="10" spans="2:6" ht="16" x14ac:dyDescent="0.2">
      <c r="B10" s="4" t="s">
        <v>3</v>
      </c>
      <c r="C10" s="23" t="s">
        <v>766</v>
      </c>
      <c r="D10" s="23" t="s">
        <v>767</v>
      </c>
      <c r="E10" s="23" t="s">
        <v>771</v>
      </c>
      <c r="F10" s="22" t="s">
        <v>772</v>
      </c>
    </row>
    <row r="11" spans="2:6" ht="16" x14ac:dyDescent="0.2">
      <c r="B11" s="3" t="s">
        <v>4</v>
      </c>
      <c r="C11" s="23" t="s">
        <v>766</v>
      </c>
      <c r="D11" s="23" t="s">
        <v>767</v>
      </c>
      <c r="E11" s="22" t="s">
        <v>768</v>
      </c>
      <c r="F11" s="22" t="s">
        <v>769</v>
      </c>
    </row>
    <row r="12" spans="2:6" ht="16" x14ac:dyDescent="0.2">
      <c r="B12" s="3" t="s">
        <v>5</v>
      </c>
      <c r="C12" s="23" t="s">
        <v>766</v>
      </c>
      <c r="D12" s="23" t="s">
        <v>767</v>
      </c>
      <c r="E12" s="22" t="s">
        <v>768</v>
      </c>
      <c r="F12" s="22" t="s">
        <v>769</v>
      </c>
    </row>
    <row r="13" spans="2:6" ht="16" x14ac:dyDescent="0.2">
      <c r="B13" s="4" t="s">
        <v>6</v>
      </c>
      <c r="C13" s="22" t="s">
        <v>766</v>
      </c>
      <c r="D13" s="23" t="s">
        <v>767</v>
      </c>
      <c r="E13" s="23" t="s">
        <v>771</v>
      </c>
      <c r="F13" s="22" t="s">
        <v>772</v>
      </c>
    </row>
    <row r="14" spans="2:6" ht="16" x14ac:dyDescent="0.2">
      <c r="B14" s="4" t="s">
        <v>7</v>
      </c>
      <c r="C14" s="22" t="s">
        <v>766</v>
      </c>
      <c r="D14" s="23" t="s">
        <v>767</v>
      </c>
      <c r="E14" s="23" t="s">
        <v>771</v>
      </c>
      <c r="F14" s="22" t="s">
        <v>772</v>
      </c>
    </row>
    <row r="15" spans="2:6" ht="16" x14ac:dyDescent="0.2">
      <c r="B15" s="5" t="s">
        <v>8</v>
      </c>
      <c r="C15" s="22" t="s">
        <v>770</v>
      </c>
      <c r="D15" s="23" t="s">
        <v>767</v>
      </c>
      <c r="E15" s="23" t="s">
        <v>771</v>
      </c>
      <c r="F15" s="22" t="s">
        <v>773</v>
      </c>
    </row>
    <row r="16" spans="2:6" ht="16" x14ac:dyDescent="0.2">
      <c r="B16" s="4" t="s">
        <v>9</v>
      </c>
      <c r="C16" s="22" t="s">
        <v>770</v>
      </c>
      <c r="D16" s="23" t="s">
        <v>767</v>
      </c>
      <c r="E16" s="23" t="s">
        <v>771</v>
      </c>
      <c r="F16" s="22" t="s">
        <v>772</v>
      </c>
    </row>
    <row r="17" spans="2:6" ht="16" x14ac:dyDescent="0.2">
      <c r="B17" s="4" t="s">
        <v>10</v>
      </c>
      <c r="C17" s="22" t="s">
        <v>766</v>
      </c>
      <c r="D17" s="23" t="s">
        <v>767</v>
      </c>
      <c r="E17" s="22" t="s">
        <v>768</v>
      </c>
      <c r="F17" s="22" t="s">
        <v>834</v>
      </c>
    </row>
    <row r="18" spans="2:6" ht="16" x14ac:dyDescent="0.2">
      <c r="B18" s="4" t="s">
        <v>11</v>
      </c>
      <c r="C18" s="22" t="s">
        <v>770</v>
      </c>
      <c r="D18" s="23" t="s">
        <v>767</v>
      </c>
      <c r="E18" s="22" t="s">
        <v>768</v>
      </c>
      <c r="F18" s="22" t="s">
        <v>834</v>
      </c>
    </row>
    <row r="19" spans="2:6" ht="16" x14ac:dyDescent="0.2">
      <c r="B19" s="3" t="s">
        <v>12</v>
      </c>
      <c r="C19" s="23" t="s">
        <v>766</v>
      </c>
      <c r="D19" s="23" t="s">
        <v>767</v>
      </c>
      <c r="E19" s="23" t="s">
        <v>771</v>
      </c>
      <c r="F19" s="23" t="s">
        <v>773</v>
      </c>
    </row>
    <row r="20" spans="2:6" ht="16" x14ac:dyDescent="0.2">
      <c r="B20" s="4" t="s">
        <v>13</v>
      </c>
      <c r="C20" s="23" t="s">
        <v>766</v>
      </c>
      <c r="D20" s="23" t="s">
        <v>767</v>
      </c>
      <c r="E20" s="22" t="s">
        <v>768</v>
      </c>
      <c r="F20" s="23" t="s">
        <v>834</v>
      </c>
    </row>
    <row r="21" spans="2:6" ht="16" x14ac:dyDescent="0.2">
      <c r="B21" s="10"/>
      <c r="C21" s="10"/>
      <c r="D21" s="10"/>
    </row>
  </sheetData>
  <mergeCells count="2">
    <mergeCell ref="C5:F5"/>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7BBCB-F3B9-F845-A8A6-D6972AB41F2D}">
  <dimension ref="B2:AP1025"/>
  <sheetViews>
    <sheetView showGridLines="0" workbookViewId="0">
      <selection activeCell="I22" sqref="I22"/>
    </sheetView>
  </sheetViews>
  <sheetFormatPr baseColWidth="10" defaultRowHeight="15" x14ac:dyDescent="0.2"/>
  <cols>
    <col min="2" max="2" width="17.1640625" bestFit="1" customWidth="1"/>
    <col min="3" max="3" width="18.6640625" bestFit="1" customWidth="1"/>
    <col min="4" max="4" width="12.83203125" customWidth="1"/>
    <col min="5" max="5" width="12.1640625" bestFit="1" customWidth="1"/>
    <col min="6" max="6" width="18.1640625" bestFit="1" customWidth="1"/>
    <col min="7" max="7" width="10.83203125" customWidth="1"/>
    <col min="8" max="8" width="16" bestFit="1" customWidth="1"/>
    <col min="9" max="9" width="16.5" bestFit="1" customWidth="1"/>
    <col min="11" max="11" width="12.1640625" bestFit="1" customWidth="1"/>
    <col min="12" max="12" width="17.6640625" bestFit="1" customWidth="1"/>
    <col min="14" max="14" width="12.1640625" bestFit="1" customWidth="1"/>
    <col min="15" max="15" width="14.1640625" bestFit="1" customWidth="1"/>
    <col min="17" max="17" width="12.1640625" bestFit="1" customWidth="1"/>
    <col min="18" max="18" width="13.83203125" bestFit="1" customWidth="1"/>
    <col min="20" max="20" width="12.1640625" bestFit="1" customWidth="1"/>
    <col min="21" max="21" width="11" bestFit="1" customWidth="1"/>
    <col min="23" max="23" width="12.1640625" bestFit="1" customWidth="1"/>
    <col min="24" max="24" width="13.5" bestFit="1" customWidth="1"/>
    <col min="26" max="26" width="12.1640625" bestFit="1" customWidth="1"/>
    <col min="27" max="27" width="14" bestFit="1" customWidth="1"/>
    <col min="29" max="29" width="12.1640625" bestFit="1" customWidth="1"/>
    <col min="30" max="30" width="20.33203125" bestFit="1" customWidth="1"/>
    <col min="32" max="32" width="12.1640625" bestFit="1" customWidth="1"/>
    <col min="33" max="33" width="16.83203125" bestFit="1" customWidth="1"/>
    <col min="35" max="35" width="12.1640625" bestFit="1" customWidth="1"/>
    <col min="36" max="36" width="21.1640625" bestFit="1" customWidth="1"/>
    <col min="38" max="38" width="12.1640625" bestFit="1" customWidth="1"/>
    <col min="39" max="39" width="20.6640625" bestFit="1" customWidth="1"/>
    <col min="41" max="41" width="12.1640625" bestFit="1" customWidth="1"/>
    <col min="42" max="42" width="21.6640625" bestFit="1" customWidth="1"/>
  </cols>
  <sheetData>
    <row r="2" spans="2:13" ht="21" x14ac:dyDescent="0.2">
      <c r="B2" s="146" t="s">
        <v>774</v>
      </c>
      <c r="C2" s="147"/>
      <c r="D2" s="147"/>
      <c r="E2" s="147"/>
      <c r="F2" s="147"/>
      <c r="G2" s="147"/>
      <c r="H2" s="147"/>
      <c r="I2" s="147"/>
      <c r="J2" s="148"/>
    </row>
    <row r="4" spans="2:13" ht="31" customHeight="1" x14ac:dyDescent="0.2">
      <c r="B4" s="33" t="s">
        <v>775</v>
      </c>
      <c r="C4" s="33" t="s">
        <v>776</v>
      </c>
      <c r="D4" s="33" t="s">
        <v>777</v>
      </c>
      <c r="E4" s="33" t="s">
        <v>778</v>
      </c>
      <c r="F4" s="150" t="s">
        <v>812</v>
      </c>
      <c r="G4" s="150"/>
      <c r="H4" s="150"/>
      <c r="I4" s="150"/>
      <c r="J4" s="150"/>
    </row>
    <row r="5" spans="2:13" ht="16" x14ac:dyDescent="0.2">
      <c r="B5" s="25" t="s">
        <v>3</v>
      </c>
      <c r="C5" s="29">
        <f>+MIN('01 - Raw data'!D2:D992)</f>
        <v>376</v>
      </c>
      <c r="D5" s="29">
        <f>+MAX('01 - Raw data'!D2:D992)</f>
        <v>850</v>
      </c>
      <c r="E5" s="29">
        <f>+AVERAGE('01 - Raw data'!D2:D992)</f>
        <v>648.5121457489879</v>
      </c>
      <c r="F5" s="149" t="s">
        <v>836</v>
      </c>
      <c r="G5" s="149"/>
      <c r="H5" s="149"/>
      <c r="I5" s="149"/>
      <c r="J5" s="149"/>
    </row>
    <row r="6" spans="2:13" ht="16" x14ac:dyDescent="0.2">
      <c r="B6" s="25" t="s">
        <v>6</v>
      </c>
      <c r="C6" s="29">
        <f>MIN('01 - Raw data'!G2:G992)</f>
        <v>2</v>
      </c>
      <c r="D6" s="29">
        <f>MAX('01 - Raw data'!G2:G992)</f>
        <v>82</v>
      </c>
      <c r="E6" s="29">
        <f>AVERAGE('01 - Raw data'!G2:G992)</f>
        <v>38.684848484848487</v>
      </c>
      <c r="F6" s="149" t="s">
        <v>835</v>
      </c>
      <c r="G6" s="149"/>
      <c r="H6" s="149"/>
      <c r="I6" s="149"/>
      <c r="J6" s="149"/>
    </row>
    <row r="7" spans="2:13" ht="16" x14ac:dyDescent="0.2">
      <c r="B7" s="25" t="s">
        <v>7</v>
      </c>
      <c r="C7" s="29">
        <f>MIN('01 - Raw data'!H2:H992)</f>
        <v>0</v>
      </c>
      <c r="D7" s="29">
        <f>MAX('01 - Raw data'!H2:H992)</f>
        <v>10</v>
      </c>
      <c r="E7" s="29">
        <f>AVERAGE('01 - Raw data'!H2:H992)</f>
        <v>5.0665993945509582</v>
      </c>
      <c r="F7" s="149" t="s">
        <v>871</v>
      </c>
      <c r="G7" s="149"/>
      <c r="H7" s="149"/>
      <c r="I7" s="149"/>
      <c r="J7" s="149"/>
    </row>
    <row r="8" spans="2:13" ht="16" x14ac:dyDescent="0.2">
      <c r="B8" s="26" t="s">
        <v>8</v>
      </c>
      <c r="C8" s="30">
        <f>MIN('01 - Raw data'!I2:I992)</f>
        <v>0</v>
      </c>
      <c r="D8" s="30">
        <f>MAX('01 - Raw data'!I2:I992)</f>
        <v>213146.2</v>
      </c>
      <c r="E8" s="30">
        <f>AVERAGE('01 - Raw data'!I2:I992)</f>
        <v>78002.718062563014</v>
      </c>
      <c r="F8" s="149" t="s">
        <v>837</v>
      </c>
      <c r="G8" s="149"/>
      <c r="H8" s="149"/>
      <c r="I8" s="149"/>
      <c r="J8" s="149"/>
    </row>
    <row r="9" spans="2:13" ht="16" x14ac:dyDescent="0.2">
      <c r="B9" s="25" t="s">
        <v>9</v>
      </c>
      <c r="C9" s="29">
        <f>MIN('01 - Raw data'!J2:J992)</f>
        <v>1</v>
      </c>
      <c r="D9" s="29">
        <f>MAX('01 - Raw data'!J2:J992)</f>
        <v>4</v>
      </c>
      <c r="E9" s="29">
        <f>AVERAGE('01 - Raw data'!J2:J992)</f>
        <v>1.5227043390514632</v>
      </c>
      <c r="F9" s="149" t="s">
        <v>836</v>
      </c>
      <c r="G9" s="149"/>
      <c r="H9" s="149"/>
      <c r="I9" s="149"/>
      <c r="J9" s="149"/>
      <c r="M9" s="14"/>
    </row>
    <row r="10" spans="2:13" ht="16" x14ac:dyDescent="0.2">
      <c r="B10" s="27" t="s">
        <v>12</v>
      </c>
      <c r="C10" s="30">
        <f>MIN('01 - Raw data'!M2:M992)</f>
        <v>371.05</v>
      </c>
      <c r="D10" s="30">
        <f>MAX('01 - Raw data'!M2:M992)</f>
        <v>199725.39</v>
      </c>
      <c r="E10" s="30">
        <f>AVERAGE('01 - Raw data'!M2:M992)</f>
        <v>98574.543013144634</v>
      </c>
      <c r="F10" s="149" t="s">
        <v>836</v>
      </c>
      <c r="G10" s="149"/>
      <c r="H10" s="149"/>
      <c r="I10" s="149"/>
      <c r="J10" s="149"/>
      <c r="M10" s="13"/>
    </row>
    <row r="11" spans="2:13" ht="16" x14ac:dyDescent="0.2">
      <c r="M11" s="13"/>
    </row>
    <row r="12" spans="2:13" ht="16" x14ac:dyDescent="0.2">
      <c r="M12" s="13"/>
    </row>
    <row r="13" spans="2:13" ht="21" x14ac:dyDescent="0.2">
      <c r="B13" s="146" t="s">
        <v>779</v>
      </c>
      <c r="C13" s="147"/>
      <c r="D13" s="147"/>
      <c r="E13" s="147"/>
      <c r="F13" s="148"/>
    </row>
    <row r="15" spans="2:13" ht="37" customHeight="1" x14ac:dyDescent="0.2">
      <c r="B15" s="33" t="s">
        <v>761</v>
      </c>
      <c r="C15" s="33" t="s">
        <v>780</v>
      </c>
      <c r="D15" s="150" t="s">
        <v>812</v>
      </c>
      <c r="E15" s="150"/>
      <c r="F15" s="150"/>
    </row>
    <row r="16" spans="2:13" x14ac:dyDescent="0.2">
      <c r="B16" s="3" t="s">
        <v>0</v>
      </c>
      <c r="C16" s="35">
        <v>991</v>
      </c>
      <c r="D16" s="149" t="s">
        <v>836</v>
      </c>
      <c r="E16" s="149"/>
      <c r="F16" s="149"/>
    </row>
    <row r="17" spans="2:6" x14ac:dyDescent="0.2">
      <c r="B17" s="4" t="s">
        <v>1</v>
      </c>
      <c r="C17" s="35">
        <v>991</v>
      </c>
      <c r="D17" s="149" t="s">
        <v>836</v>
      </c>
      <c r="E17" s="149"/>
      <c r="F17" s="149"/>
    </row>
    <row r="18" spans="2:6" x14ac:dyDescent="0.2">
      <c r="B18" s="3" t="s">
        <v>2</v>
      </c>
      <c r="C18" s="35">
        <v>210</v>
      </c>
      <c r="D18" s="149" t="s">
        <v>838</v>
      </c>
      <c r="E18" s="149"/>
      <c r="F18" s="149"/>
    </row>
    <row r="19" spans="2:6" x14ac:dyDescent="0.2">
      <c r="B19" s="4" t="s">
        <v>3</v>
      </c>
      <c r="C19" s="35">
        <v>988</v>
      </c>
      <c r="D19" s="149" t="s">
        <v>838</v>
      </c>
      <c r="E19" s="149"/>
      <c r="F19" s="149"/>
    </row>
    <row r="20" spans="2:6" x14ac:dyDescent="0.2">
      <c r="B20" s="3" t="s">
        <v>4</v>
      </c>
      <c r="C20" s="35">
        <v>991</v>
      </c>
      <c r="D20" s="149" t="s">
        <v>840</v>
      </c>
      <c r="E20" s="149"/>
      <c r="F20" s="149"/>
    </row>
    <row r="21" spans="2:6" x14ac:dyDescent="0.2">
      <c r="B21" s="3" t="s">
        <v>5</v>
      </c>
      <c r="C21" s="35">
        <v>991</v>
      </c>
      <c r="D21" s="149" t="s">
        <v>841</v>
      </c>
      <c r="E21" s="149"/>
      <c r="F21" s="149"/>
    </row>
    <row r="22" spans="2:6" x14ac:dyDescent="0.2">
      <c r="B22" s="4" t="s">
        <v>6</v>
      </c>
      <c r="C22" s="35">
        <v>991</v>
      </c>
      <c r="D22" s="151" t="s">
        <v>839</v>
      </c>
      <c r="E22" s="152"/>
      <c r="F22" s="153"/>
    </row>
    <row r="23" spans="2:6" x14ac:dyDescent="0.2">
      <c r="B23" s="4" t="s">
        <v>7</v>
      </c>
      <c r="C23" s="35">
        <v>991</v>
      </c>
      <c r="D23" s="151" t="s">
        <v>836</v>
      </c>
      <c r="E23" s="152"/>
      <c r="F23" s="153"/>
    </row>
    <row r="24" spans="2:6" x14ac:dyDescent="0.2">
      <c r="B24" s="5" t="s">
        <v>8</v>
      </c>
      <c r="C24" s="35">
        <v>991</v>
      </c>
      <c r="D24" s="151" t="s">
        <v>836</v>
      </c>
      <c r="E24" s="152"/>
      <c r="F24" s="153"/>
    </row>
    <row r="25" spans="2:6" x14ac:dyDescent="0.2">
      <c r="B25" s="4" t="s">
        <v>9</v>
      </c>
      <c r="C25" s="35">
        <v>991</v>
      </c>
      <c r="D25" s="151" t="s">
        <v>836</v>
      </c>
      <c r="E25" s="152"/>
      <c r="F25" s="153"/>
    </row>
    <row r="26" spans="2:6" x14ac:dyDescent="0.2">
      <c r="B26" s="4" t="s">
        <v>10</v>
      </c>
      <c r="C26" s="35">
        <v>991</v>
      </c>
      <c r="D26" s="151" t="s">
        <v>836</v>
      </c>
      <c r="E26" s="152"/>
      <c r="F26" s="153"/>
    </row>
    <row r="27" spans="2:6" x14ac:dyDescent="0.2">
      <c r="B27" s="4" t="s">
        <v>11</v>
      </c>
      <c r="C27" s="35">
        <v>991</v>
      </c>
      <c r="D27" s="151" t="s">
        <v>836</v>
      </c>
      <c r="E27" s="152"/>
      <c r="F27" s="153"/>
    </row>
    <row r="28" spans="2:6" x14ac:dyDescent="0.2">
      <c r="B28" s="3" t="s">
        <v>12</v>
      </c>
      <c r="C28" s="35">
        <v>990</v>
      </c>
      <c r="D28" s="151" t="s">
        <v>842</v>
      </c>
      <c r="E28" s="152"/>
      <c r="F28" s="153"/>
    </row>
    <row r="29" spans="2:6" x14ac:dyDescent="0.2">
      <c r="B29" s="4" t="s">
        <v>13</v>
      </c>
      <c r="C29" s="35">
        <v>991</v>
      </c>
      <c r="D29" s="151" t="s">
        <v>836</v>
      </c>
      <c r="E29" s="152"/>
      <c r="F29" s="153"/>
    </row>
    <row r="31" spans="2:6" x14ac:dyDescent="0.2">
      <c r="B31" s="44" t="s">
        <v>843</v>
      </c>
    </row>
    <row r="33" spans="2:42" x14ac:dyDescent="0.2">
      <c r="B33" s="34" t="s">
        <v>781</v>
      </c>
      <c r="C33" t="s">
        <v>782</v>
      </c>
      <c r="E33" s="34" t="s">
        <v>781</v>
      </c>
      <c r="F33" t="s">
        <v>783</v>
      </c>
      <c r="H33" s="34" t="s">
        <v>781</v>
      </c>
      <c r="I33" t="s">
        <v>784</v>
      </c>
      <c r="K33" s="34" t="s">
        <v>781</v>
      </c>
      <c r="L33" t="s">
        <v>785</v>
      </c>
      <c r="N33" s="34" t="s">
        <v>781</v>
      </c>
      <c r="O33" t="s">
        <v>786</v>
      </c>
      <c r="Q33" s="34" t="s">
        <v>781</v>
      </c>
      <c r="R33" t="s">
        <v>787</v>
      </c>
      <c r="T33" s="34" t="s">
        <v>781</v>
      </c>
      <c r="U33" t="s">
        <v>788</v>
      </c>
      <c r="W33" s="34" t="s">
        <v>781</v>
      </c>
      <c r="X33" t="s">
        <v>789</v>
      </c>
      <c r="Z33" s="34" t="s">
        <v>781</v>
      </c>
      <c r="AA33" t="s">
        <v>790</v>
      </c>
      <c r="AC33" s="34" t="s">
        <v>781</v>
      </c>
      <c r="AD33" t="s">
        <v>791</v>
      </c>
      <c r="AF33" s="34" t="s">
        <v>781</v>
      </c>
      <c r="AG33" t="s">
        <v>792</v>
      </c>
      <c r="AI33" s="34" t="s">
        <v>781</v>
      </c>
      <c r="AJ33" t="s">
        <v>793</v>
      </c>
      <c r="AL33" s="34" t="s">
        <v>781</v>
      </c>
      <c r="AM33" t="s">
        <v>794</v>
      </c>
      <c r="AO33" s="34" t="s">
        <v>781</v>
      </c>
      <c r="AP33" t="s">
        <v>795</v>
      </c>
    </row>
    <row r="34" spans="2:42" x14ac:dyDescent="0.2">
      <c r="B34" s="15">
        <v>1</v>
      </c>
      <c r="C34">
        <v>1</v>
      </c>
      <c r="E34" s="16">
        <v>15566091</v>
      </c>
      <c r="F34" s="1">
        <v>1</v>
      </c>
      <c r="H34" s="15" t="s">
        <v>180</v>
      </c>
      <c r="I34">
        <v>1</v>
      </c>
      <c r="K34" s="15">
        <v>376</v>
      </c>
      <c r="L34">
        <v>2</v>
      </c>
      <c r="N34" s="15" t="s">
        <v>758</v>
      </c>
      <c r="O34">
        <v>23</v>
      </c>
      <c r="Q34" s="38" t="s">
        <v>757</v>
      </c>
      <c r="R34" s="39">
        <v>19</v>
      </c>
      <c r="T34" s="38">
        <v>2</v>
      </c>
      <c r="U34" s="39">
        <v>11</v>
      </c>
      <c r="W34" s="40">
        <v>0</v>
      </c>
      <c r="X34" s="41">
        <v>38</v>
      </c>
      <c r="Z34" s="42">
        <v>0</v>
      </c>
      <c r="AA34" s="43">
        <v>349</v>
      </c>
      <c r="AC34" s="16">
        <v>1</v>
      </c>
      <c r="AD34" s="1">
        <v>510</v>
      </c>
      <c r="AF34" s="16">
        <v>0</v>
      </c>
      <c r="AG34" s="1">
        <v>291</v>
      </c>
      <c r="AI34" s="16">
        <v>0</v>
      </c>
      <c r="AJ34" s="1">
        <v>488</v>
      </c>
      <c r="AL34" s="15">
        <v>371.05</v>
      </c>
      <c r="AM34">
        <v>1</v>
      </c>
      <c r="AO34" s="16">
        <v>0</v>
      </c>
      <c r="AP34" s="1">
        <v>787</v>
      </c>
    </row>
    <row r="35" spans="2:42" x14ac:dyDescent="0.2">
      <c r="B35" s="15">
        <v>2</v>
      </c>
      <c r="C35">
        <v>1</v>
      </c>
      <c r="E35" s="16">
        <v>15566111</v>
      </c>
      <c r="F35" s="1">
        <v>1</v>
      </c>
      <c r="H35" s="15" t="s">
        <v>145</v>
      </c>
      <c r="I35">
        <v>1</v>
      </c>
      <c r="K35" s="15">
        <v>411</v>
      </c>
      <c r="L35">
        <v>1</v>
      </c>
      <c r="N35" s="15" t="s">
        <v>755</v>
      </c>
      <c r="O35">
        <v>118</v>
      </c>
      <c r="Q35" s="15" t="s">
        <v>16</v>
      </c>
      <c r="R35">
        <v>443</v>
      </c>
      <c r="T35" s="15">
        <v>18</v>
      </c>
      <c r="U35">
        <v>1</v>
      </c>
      <c r="W35" s="16">
        <v>1</v>
      </c>
      <c r="X35" s="1">
        <v>103</v>
      </c>
      <c r="Z35" s="17">
        <v>34013.629999999997</v>
      </c>
      <c r="AA35" s="37">
        <v>1</v>
      </c>
      <c r="AC35" s="16">
        <v>2</v>
      </c>
      <c r="AD35" s="1">
        <v>446</v>
      </c>
      <c r="AF35" s="16">
        <v>1</v>
      </c>
      <c r="AG35" s="1">
        <v>700</v>
      </c>
      <c r="AI35" s="16">
        <v>1</v>
      </c>
      <c r="AJ35" s="1">
        <v>503</v>
      </c>
      <c r="AL35" s="15">
        <v>417.41</v>
      </c>
      <c r="AM35">
        <v>1</v>
      </c>
      <c r="AO35" s="16">
        <v>1</v>
      </c>
      <c r="AP35" s="1">
        <v>204</v>
      </c>
    </row>
    <row r="36" spans="2:42" x14ac:dyDescent="0.2">
      <c r="B36" s="15">
        <v>3</v>
      </c>
      <c r="C36">
        <v>1</v>
      </c>
      <c r="E36" s="16">
        <v>15566156</v>
      </c>
      <c r="F36" s="1">
        <v>1</v>
      </c>
      <c r="H36" s="15" t="s">
        <v>200</v>
      </c>
      <c r="I36">
        <v>1</v>
      </c>
      <c r="K36" s="15">
        <v>413</v>
      </c>
      <c r="L36">
        <v>1</v>
      </c>
      <c r="N36" s="15" t="s">
        <v>754</v>
      </c>
      <c r="O36">
        <v>244</v>
      </c>
      <c r="Q36" s="38" t="s">
        <v>756</v>
      </c>
      <c r="R36" s="39">
        <v>49</v>
      </c>
      <c r="T36" s="15">
        <v>19</v>
      </c>
      <c r="U36">
        <v>2</v>
      </c>
      <c r="W36" s="16">
        <v>2</v>
      </c>
      <c r="X36" s="1">
        <v>110</v>
      </c>
      <c r="Z36" s="17">
        <v>37266.67</v>
      </c>
      <c r="AA36" s="37">
        <v>1</v>
      </c>
      <c r="AC36" s="16">
        <v>3</v>
      </c>
      <c r="AD36" s="1">
        <v>33</v>
      </c>
      <c r="AF36" s="16" t="s">
        <v>796</v>
      </c>
      <c r="AG36" s="1">
        <v>991</v>
      </c>
      <c r="AI36" s="16" t="s">
        <v>796</v>
      </c>
      <c r="AJ36" s="1">
        <v>991</v>
      </c>
      <c r="AL36" s="15">
        <v>447.73</v>
      </c>
      <c r="AM36">
        <v>1</v>
      </c>
      <c r="AO36" s="16" t="s">
        <v>796</v>
      </c>
      <c r="AP36" s="1">
        <v>991</v>
      </c>
    </row>
    <row r="37" spans="2:42" x14ac:dyDescent="0.2">
      <c r="B37" s="15">
        <v>4</v>
      </c>
      <c r="C37">
        <v>1</v>
      </c>
      <c r="E37" s="16">
        <v>15566292</v>
      </c>
      <c r="F37" s="1">
        <v>1</v>
      </c>
      <c r="H37" s="15" t="s">
        <v>163</v>
      </c>
      <c r="I37">
        <v>1</v>
      </c>
      <c r="K37" s="15">
        <v>416</v>
      </c>
      <c r="L37">
        <v>2</v>
      </c>
      <c r="N37" s="38" t="s">
        <v>15</v>
      </c>
      <c r="O37" s="39">
        <v>236</v>
      </c>
      <c r="Q37" s="15" t="s">
        <v>23</v>
      </c>
      <c r="R37">
        <v>479</v>
      </c>
      <c r="T37" s="15">
        <v>20</v>
      </c>
      <c r="U37">
        <v>1</v>
      </c>
      <c r="W37" s="16">
        <v>3</v>
      </c>
      <c r="X37" s="1">
        <v>101</v>
      </c>
      <c r="Z37" s="17">
        <v>40105.51</v>
      </c>
      <c r="AA37" s="37">
        <v>1</v>
      </c>
      <c r="AC37" s="16">
        <v>4</v>
      </c>
      <c r="AD37" s="1">
        <v>2</v>
      </c>
      <c r="AL37" s="15">
        <v>600.36</v>
      </c>
      <c r="AM37">
        <v>1</v>
      </c>
    </row>
    <row r="38" spans="2:42" x14ac:dyDescent="0.2">
      <c r="B38" s="15">
        <v>5</v>
      </c>
      <c r="C38">
        <v>1</v>
      </c>
      <c r="E38" s="16">
        <v>15566594</v>
      </c>
      <c r="F38" s="1">
        <v>1</v>
      </c>
      <c r="H38" s="15" t="s">
        <v>115</v>
      </c>
      <c r="I38">
        <v>1</v>
      </c>
      <c r="K38" s="15">
        <v>417</v>
      </c>
      <c r="L38">
        <v>1</v>
      </c>
      <c r="N38" s="38" t="s">
        <v>26</v>
      </c>
      <c r="O38" s="39">
        <v>234</v>
      </c>
      <c r="Q38" s="38" t="s">
        <v>753</v>
      </c>
      <c r="R38" s="39">
        <v>1</v>
      </c>
      <c r="T38" s="15">
        <v>21</v>
      </c>
      <c r="U38">
        <v>6</v>
      </c>
      <c r="W38" s="16">
        <v>4</v>
      </c>
      <c r="X38" s="1">
        <v>86</v>
      </c>
      <c r="Z38" s="17">
        <v>40685.919999999998</v>
      </c>
      <c r="AA38" s="37">
        <v>1</v>
      </c>
      <c r="AC38" s="16" t="s">
        <v>796</v>
      </c>
      <c r="AD38" s="1">
        <v>991</v>
      </c>
      <c r="AL38" s="15">
        <v>705.18</v>
      </c>
      <c r="AM38">
        <v>1</v>
      </c>
    </row>
    <row r="39" spans="2:42" x14ac:dyDescent="0.2">
      <c r="B39" s="15">
        <v>6</v>
      </c>
      <c r="C39">
        <v>1</v>
      </c>
      <c r="E39" s="16">
        <v>15567367</v>
      </c>
      <c r="F39" s="1">
        <v>1</v>
      </c>
      <c r="H39" s="15" t="s">
        <v>30</v>
      </c>
      <c r="I39">
        <v>1</v>
      </c>
      <c r="K39" s="15">
        <v>421</v>
      </c>
      <c r="L39">
        <v>1</v>
      </c>
      <c r="N39" s="38" t="s">
        <v>18</v>
      </c>
      <c r="O39" s="39">
        <v>136</v>
      </c>
      <c r="Q39" s="15" t="s">
        <v>796</v>
      </c>
      <c r="R39">
        <v>991</v>
      </c>
      <c r="T39" s="15">
        <v>22</v>
      </c>
      <c r="U39">
        <v>7</v>
      </c>
      <c r="W39" s="16">
        <v>5</v>
      </c>
      <c r="X39" s="1">
        <v>100</v>
      </c>
      <c r="Z39" s="17">
        <v>40915.550000000003</v>
      </c>
      <c r="AA39" s="37">
        <v>1</v>
      </c>
      <c r="AL39" s="15">
        <v>777.37</v>
      </c>
      <c r="AM39">
        <v>1</v>
      </c>
    </row>
    <row r="40" spans="2:42" x14ac:dyDescent="0.2">
      <c r="B40" s="15">
        <v>7</v>
      </c>
      <c r="C40">
        <v>1</v>
      </c>
      <c r="E40" s="16">
        <v>15567446</v>
      </c>
      <c r="F40" s="1">
        <v>1</v>
      </c>
      <c r="H40" s="15" t="s">
        <v>57</v>
      </c>
      <c r="I40">
        <v>1</v>
      </c>
      <c r="K40" s="15">
        <v>427</v>
      </c>
      <c r="L40">
        <v>1</v>
      </c>
      <c r="N40" s="15" t="s">
        <v>796</v>
      </c>
      <c r="O40">
        <v>991</v>
      </c>
      <c r="T40" s="15">
        <v>23</v>
      </c>
      <c r="U40">
        <v>4</v>
      </c>
      <c r="W40" s="16">
        <v>6</v>
      </c>
      <c r="X40" s="1">
        <v>94</v>
      </c>
      <c r="Z40" s="17">
        <v>42157.08</v>
      </c>
      <c r="AA40" s="37">
        <v>1</v>
      </c>
      <c r="AL40" s="15">
        <v>823.36</v>
      </c>
      <c r="AM40">
        <v>1</v>
      </c>
    </row>
    <row r="41" spans="2:42" x14ac:dyDescent="0.2">
      <c r="B41" s="15">
        <v>8</v>
      </c>
      <c r="C41">
        <v>1</v>
      </c>
      <c r="E41" s="16">
        <v>15567832</v>
      </c>
      <c r="F41" s="1">
        <v>1</v>
      </c>
      <c r="H41" s="15" t="s">
        <v>147</v>
      </c>
      <c r="I41">
        <v>1</v>
      </c>
      <c r="K41" s="15">
        <v>429</v>
      </c>
      <c r="L41">
        <v>1</v>
      </c>
      <c r="T41" s="15">
        <v>24</v>
      </c>
      <c r="U41">
        <v>15</v>
      </c>
      <c r="W41" s="16">
        <v>7</v>
      </c>
      <c r="X41" s="1">
        <v>93</v>
      </c>
      <c r="Z41" s="17">
        <v>45144.43</v>
      </c>
      <c r="AA41" s="37">
        <v>1</v>
      </c>
      <c r="AL41" s="15">
        <v>878.87</v>
      </c>
      <c r="AM41">
        <v>1</v>
      </c>
    </row>
    <row r="42" spans="2:42" x14ac:dyDescent="0.2">
      <c r="B42" s="15">
        <v>9</v>
      </c>
      <c r="C42">
        <v>1</v>
      </c>
      <c r="E42" s="16">
        <v>15568240</v>
      </c>
      <c r="F42" s="1">
        <v>1</v>
      </c>
      <c r="H42" s="15" t="s">
        <v>187</v>
      </c>
      <c r="I42">
        <v>1</v>
      </c>
      <c r="K42" s="15">
        <v>432</v>
      </c>
      <c r="L42">
        <v>1</v>
      </c>
      <c r="T42" s="15">
        <v>25</v>
      </c>
      <c r="U42">
        <v>22</v>
      </c>
      <c r="W42" s="16">
        <v>8</v>
      </c>
      <c r="X42" s="1">
        <v>108</v>
      </c>
      <c r="Z42" s="17">
        <v>47134.75</v>
      </c>
      <c r="AA42" s="37">
        <v>1</v>
      </c>
      <c r="AL42" s="15">
        <v>1002.39</v>
      </c>
      <c r="AM42">
        <v>1</v>
      </c>
    </row>
    <row r="43" spans="2:42" x14ac:dyDescent="0.2">
      <c r="B43" s="15">
        <v>10</v>
      </c>
      <c r="C43">
        <v>1</v>
      </c>
      <c r="E43" s="16">
        <v>15568506</v>
      </c>
      <c r="F43" s="1">
        <v>1</v>
      </c>
      <c r="H43" s="15" t="s">
        <v>49</v>
      </c>
      <c r="I43">
        <v>1</v>
      </c>
      <c r="K43" s="15">
        <v>435</v>
      </c>
      <c r="L43">
        <v>2</v>
      </c>
      <c r="T43" s="15">
        <v>26</v>
      </c>
      <c r="U43">
        <v>22</v>
      </c>
      <c r="W43" s="16">
        <v>9</v>
      </c>
      <c r="X43" s="1">
        <v>108</v>
      </c>
      <c r="Z43" s="17">
        <v>49512.55</v>
      </c>
      <c r="AA43" s="37">
        <v>1</v>
      </c>
      <c r="AL43" s="15">
        <v>1299.75</v>
      </c>
      <c r="AM43">
        <v>1</v>
      </c>
    </row>
    <row r="44" spans="2:42" x14ac:dyDescent="0.2">
      <c r="B44" s="15">
        <v>11</v>
      </c>
      <c r="C44">
        <v>1</v>
      </c>
      <c r="E44" s="16">
        <v>15568595</v>
      </c>
      <c r="F44" s="1">
        <v>1</v>
      </c>
      <c r="H44" s="15" t="s">
        <v>92</v>
      </c>
      <c r="I44">
        <v>1</v>
      </c>
      <c r="K44" s="15">
        <v>438</v>
      </c>
      <c r="L44">
        <v>3</v>
      </c>
      <c r="T44" s="15">
        <v>27</v>
      </c>
      <c r="U44">
        <v>16</v>
      </c>
      <c r="W44" s="16">
        <v>10</v>
      </c>
      <c r="X44" s="1">
        <v>50</v>
      </c>
      <c r="Z44" s="17">
        <v>52436.2</v>
      </c>
      <c r="AA44" s="37">
        <v>1</v>
      </c>
      <c r="AL44" s="15">
        <v>1643.11</v>
      </c>
      <c r="AM44">
        <v>1</v>
      </c>
    </row>
    <row r="45" spans="2:42" x14ac:dyDescent="0.2">
      <c r="B45" s="15">
        <v>12</v>
      </c>
      <c r="C45">
        <v>1</v>
      </c>
      <c r="E45" s="16">
        <v>15568748</v>
      </c>
      <c r="F45" s="1">
        <v>1</v>
      </c>
      <c r="H45" s="15" t="s">
        <v>24</v>
      </c>
      <c r="I45">
        <v>1</v>
      </c>
      <c r="K45" s="15">
        <v>439</v>
      </c>
      <c r="L45">
        <v>1</v>
      </c>
      <c r="T45" s="15">
        <v>28</v>
      </c>
      <c r="U45">
        <v>21</v>
      </c>
      <c r="W45" s="16" t="s">
        <v>796</v>
      </c>
      <c r="X45" s="1">
        <v>991</v>
      </c>
      <c r="Z45" s="17">
        <v>54503.55</v>
      </c>
      <c r="AA45" s="37">
        <v>1</v>
      </c>
      <c r="AL45" s="15">
        <v>1907.66</v>
      </c>
      <c r="AM45">
        <v>1</v>
      </c>
    </row>
    <row r="46" spans="2:42" x14ac:dyDescent="0.2">
      <c r="B46" s="15">
        <v>13</v>
      </c>
      <c r="C46">
        <v>1</v>
      </c>
      <c r="E46" s="16">
        <v>15568982</v>
      </c>
      <c r="F46" s="1">
        <v>1</v>
      </c>
      <c r="H46" s="15" t="s">
        <v>29</v>
      </c>
      <c r="I46">
        <v>1</v>
      </c>
      <c r="K46" s="15">
        <v>443</v>
      </c>
      <c r="L46">
        <v>2</v>
      </c>
      <c r="T46" s="15">
        <v>29</v>
      </c>
      <c r="U46">
        <v>32</v>
      </c>
      <c r="Z46" s="17">
        <v>54901.01</v>
      </c>
      <c r="AA46" s="37">
        <v>1</v>
      </c>
      <c r="AL46" s="15">
        <v>2010.98</v>
      </c>
      <c r="AM46">
        <v>1</v>
      </c>
    </row>
    <row r="47" spans="2:42" x14ac:dyDescent="0.2">
      <c r="B47" s="15">
        <v>14</v>
      </c>
      <c r="C47">
        <v>1</v>
      </c>
      <c r="E47" s="16">
        <v>15569590</v>
      </c>
      <c r="F47" s="1">
        <v>1</v>
      </c>
      <c r="H47" s="15" t="s">
        <v>103</v>
      </c>
      <c r="I47">
        <v>1</v>
      </c>
      <c r="K47" s="15">
        <v>445</v>
      </c>
      <c r="L47">
        <v>1</v>
      </c>
      <c r="T47" s="15">
        <v>30</v>
      </c>
      <c r="U47">
        <v>32</v>
      </c>
      <c r="Z47" s="17">
        <v>56084.69</v>
      </c>
      <c r="AA47" s="37">
        <v>1</v>
      </c>
      <c r="AL47" s="15">
        <v>2079.1999999999998</v>
      </c>
      <c r="AM47">
        <v>1</v>
      </c>
    </row>
    <row r="48" spans="2:42" x14ac:dyDescent="0.2">
      <c r="B48" s="15">
        <v>15</v>
      </c>
      <c r="C48">
        <v>1</v>
      </c>
      <c r="E48" s="16">
        <v>15569807</v>
      </c>
      <c r="F48" s="1">
        <v>1</v>
      </c>
      <c r="H48" s="15" t="s">
        <v>158</v>
      </c>
      <c r="I48">
        <v>1</v>
      </c>
      <c r="K48" s="15">
        <v>450</v>
      </c>
      <c r="L48">
        <v>1</v>
      </c>
      <c r="T48" s="15">
        <v>31</v>
      </c>
      <c r="U48">
        <v>43</v>
      </c>
      <c r="Z48" s="17">
        <v>56214.85</v>
      </c>
      <c r="AA48" s="37">
        <v>1</v>
      </c>
      <c r="AL48" s="15">
        <v>2319.96</v>
      </c>
      <c r="AM48">
        <v>1</v>
      </c>
    </row>
    <row r="49" spans="2:39" x14ac:dyDescent="0.2">
      <c r="B49" s="15">
        <v>16</v>
      </c>
      <c r="C49">
        <v>1</v>
      </c>
      <c r="E49" s="16">
        <v>15570060</v>
      </c>
      <c r="F49" s="1">
        <v>1</v>
      </c>
      <c r="H49" s="15" t="s">
        <v>63</v>
      </c>
      <c r="I49">
        <v>1</v>
      </c>
      <c r="K49" s="15">
        <v>456</v>
      </c>
      <c r="L49">
        <v>1</v>
      </c>
      <c r="T49" s="15">
        <v>32</v>
      </c>
      <c r="U49">
        <v>37</v>
      </c>
      <c r="Z49" s="17">
        <v>57017.06</v>
      </c>
      <c r="AA49" s="37">
        <v>1</v>
      </c>
      <c r="AL49" s="15">
        <v>2383.59</v>
      </c>
      <c r="AM49">
        <v>1</v>
      </c>
    </row>
    <row r="50" spans="2:39" x14ac:dyDescent="0.2">
      <c r="B50" s="15">
        <v>17</v>
      </c>
      <c r="C50">
        <v>1</v>
      </c>
      <c r="E50" s="16">
        <v>15570134</v>
      </c>
      <c r="F50" s="1">
        <v>1</v>
      </c>
      <c r="H50" s="15" t="s">
        <v>20</v>
      </c>
      <c r="I50">
        <v>1</v>
      </c>
      <c r="K50" s="15">
        <v>459</v>
      </c>
      <c r="L50">
        <v>2</v>
      </c>
      <c r="T50" s="15">
        <v>33</v>
      </c>
      <c r="U50">
        <v>34</v>
      </c>
      <c r="Z50" s="17">
        <v>57929.81</v>
      </c>
      <c r="AA50" s="37">
        <v>1</v>
      </c>
      <c r="AL50" s="15">
        <v>3710.34</v>
      </c>
      <c r="AM50">
        <v>1</v>
      </c>
    </row>
    <row r="51" spans="2:39" x14ac:dyDescent="0.2">
      <c r="B51" s="15">
        <v>18</v>
      </c>
      <c r="C51">
        <v>1</v>
      </c>
      <c r="E51" s="16">
        <v>15571002</v>
      </c>
      <c r="F51" s="1">
        <v>1</v>
      </c>
      <c r="H51" s="15" t="s">
        <v>119</v>
      </c>
      <c r="I51">
        <v>1</v>
      </c>
      <c r="K51" s="15">
        <v>460</v>
      </c>
      <c r="L51">
        <v>2</v>
      </c>
      <c r="T51" s="15">
        <v>34</v>
      </c>
      <c r="U51">
        <v>46</v>
      </c>
      <c r="Z51" s="17">
        <v>58469.37</v>
      </c>
      <c r="AA51" s="37">
        <v>1</v>
      </c>
      <c r="AL51" s="15">
        <v>3937.37</v>
      </c>
      <c r="AM51">
        <v>1</v>
      </c>
    </row>
    <row r="52" spans="2:39" x14ac:dyDescent="0.2">
      <c r="B52" s="15">
        <v>19</v>
      </c>
      <c r="C52">
        <v>1</v>
      </c>
      <c r="E52" s="16">
        <v>15571221</v>
      </c>
      <c r="F52" s="1">
        <v>1</v>
      </c>
      <c r="H52" s="15" t="s">
        <v>85</v>
      </c>
      <c r="I52">
        <v>1</v>
      </c>
      <c r="K52" s="15">
        <v>461</v>
      </c>
      <c r="L52">
        <v>1</v>
      </c>
      <c r="T52" s="15">
        <v>35</v>
      </c>
      <c r="U52">
        <v>55</v>
      </c>
      <c r="Z52" s="17">
        <v>58629.97</v>
      </c>
      <c r="AA52" s="37">
        <v>1</v>
      </c>
      <c r="AL52" s="15">
        <v>4389.3999999999996</v>
      </c>
      <c r="AM52">
        <v>1</v>
      </c>
    </row>
    <row r="53" spans="2:39" x14ac:dyDescent="0.2">
      <c r="B53" s="15">
        <v>20</v>
      </c>
      <c r="C53">
        <v>1</v>
      </c>
      <c r="E53" s="16">
        <v>15571816</v>
      </c>
      <c r="F53" s="1">
        <v>1</v>
      </c>
      <c r="H53" s="15" t="s">
        <v>68</v>
      </c>
      <c r="I53">
        <v>1</v>
      </c>
      <c r="K53" s="15">
        <v>464</v>
      </c>
      <c r="L53">
        <v>2</v>
      </c>
      <c r="T53" s="15">
        <v>36</v>
      </c>
      <c r="U53">
        <v>59</v>
      </c>
      <c r="Z53" s="17">
        <v>58641.43</v>
      </c>
      <c r="AA53" s="37">
        <v>1</v>
      </c>
      <c r="AL53" s="15">
        <v>4400.32</v>
      </c>
      <c r="AM53">
        <v>1</v>
      </c>
    </row>
    <row r="54" spans="2:39" x14ac:dyDescent="0.2">
      <c r="B54" s="15">
        <v>21</v>
      </c>
      <c r="C54">
        <v>1</v>
      </c>
      <c r="E54" s="16">
        <v>15571928</v>
      </c>
      <c r="F54" s="1">
        <v>1</v>
      </c>
      <c r="H54" s="15" t="s">
        <v>99</v>
      </c>
      <c r="I54">
        <v>1</v>
      </c>
      <c r="K54" s="15">
        <v>465</v>
      </c>
      <c r="L54">
        <v>1</v>
      </c>
      <c r="T54" s="15">
        <v>37</v>
      </c>
      <c r="U54">
        <v>45</v>
      </c>
      <c r="Z54" s="17">
        <v>59408.63</v>
      </c>
      <c r="AA54" s="37">
        <v>1</v>
      </c>
      <c r="AL54" s="15">
        <v>4861.72</v>
      </c>
      <c r="AM54">
        <v>1</v>
      </c>
    </row>
    <row r="55" spans="2:39" x14ac:dyDescent="0.2">
      <c r="B55" s="15">
        <v>22</v>
      </c>
      <c r="C55">
        <v>1</v>
      </c>
      <c r="E55" s="16">
        <v>15571973</v>
      </c>
      <c r="F55" s="1">
        <v>1</v>
      </c>
      <c r="H55" s="15" t="s">
        <v>97</v>
      </c>
      <c r="I55">
        <v>1</v>
      </c>
      <c r="K55" s="15">
        <v>468</v>
      </c>
      <c r="L55">
        <v>3</v>
      </c>
      <c r="T55" s="15">
        <v>38</v>
      </c>
      <c r="U55">
        <v>42</v>
      </c>
      <c r="Z55" s="17">
        <v>59697.17</v>
      </c>
      <c r="AA55" s="37">
        <v>1</v>
      </c>
      <c r="AL55" s="15">
        <v>5097.67</v>
      </c>
      <c r="AM55">
        <v>1</v>
      </c>
    </row>
    <row r="56" spans="2:39" x14ac:dyDescent="0.2">
      <c r="B56" s="15">
        <v>23</v>
      </c>
      <c r="C56">
        <v>1</v>
      </c>
      <c r="E56" s="16">
        <v>15572265</v>
      </c>
      <c r="F56" s="1">
        <v>1</v>
      </c>
      <c r="H56" s="15" t="s">
        <v>137</v>
      </c>
      <c r="I56">
        <v>1</v>
      </c>
      <c r="K56" s="15">
        <v>472</v>
      </c>
      <c r="L56">
        <v>1</v>
      </c>
      <c r="T56" s="15">
        <v>39</v>
      </c>
      <c r="U56">
        <v>41</v>
      </c>
      <c r="Z56" s="17">
        <v>61710.44</v>
      </c>
      <c r="AA56" s="37">
        <v>1</v>
      </c>
      <c r="AL56" s="15">
        <v>5472.7</v>
      </c>
      <c r="AM56">
        <v>1</v>
      </c>
    </row>
    <row r="57" spans="2:39" x14ac:dyDescent="0.2">
      <c r="B57" s="15">
        <v>24</v>
      </c>
      <c r="C57">
        <v>1</v>
      </c>
      <c r="E57" s="16">
        <v>15573112</v>
      </c>
      <c r="F57" s="1">
        <v>1</v>
      </c>
      <c r="H57" s="15" t="s">
        <v>58</v>
      </c>
      <c r="I57">
        <v>2</v>
      </c>
      <c r="K57" s="15">
        <v>474</v>
      </c>
      <c r="L57">
        <v>2</v>
      </c>
      <c r="T57" s="15">
        <v>40</v>
      </c>
      <c r="U57">
        <v>32</v>
      </c>
      <c r="Z57" s="17">
        <v>61825.5</v>
      </c>
      <c r="AA57" s="37">
        <v>1</v>
      </c>
      <c r="AL57" s="15">
        <v>5597.94</v>
      </c>
      <c r="AM57">
        <v>1</v>
      </c>
    </row>
    <row r="58" spans="2:39" x14ac:dyDescent="0.2">
      <c r="B58" s="15">
        <v>25</v>
      </c>
      <c r="C58">
        <v>1</v>
      </c>
      <c r="E58" s="16">
        <v>15573152</v>
      </c>
      <c r="F58" s="1">
        <v>1</v>
      </c>
      <c r="H58" s="15" t="s">
        <v>186</v>
      </c>
      <c r="I58">
        <v>1</v>
      </c>
      <c r="K58" s="15">
        <v>475</v>
      </c>
      <c r="L58">
        <v>3</v>
      </c>
      <c r="T58" s="15">
        <v>41</v>
      </c>
      <c r="U58">
        <v>37</v>
      </c>
      <c r="Z58" s="17">
        <v>62276.99</v>
      </c>
      <c r="AA58" s="37">
        <v>1</v>
      </c>
      <c r="AL58" s="15">
        <v>5684.17</v>
      </c>
      <c r="AM58">
        <v>1</v>
      </c>
    </row>
    <row r="59" spans="2:39" x14ac:dyDescent="0.2">
      <c r="B59" s="15">
        <v>26</v>
      </c>
      <c r="C59">
        <v>1</v>
      </c>
      <c r="E59" s="16">
        <v>15573318</v>
      </c>
      <c r="F59" s="1">
        <v>1</v>
      </c>
      <c r="H59" s="15" t="s">
        <v>111</v>
      </c>
      <c r="I59">
        <v>2</v>
      </c>
      <c r="K59" s="15">
        <v>476</v>
      </c>
      <c r="L59">
        <v>1</v>
      </c>
      <c r="T59" s="15">
        <v>42</v>
      </c>
      <c r="U59">
        <v>39</v>
      </c>
      <c r="Z59" s="17">
        <v>63095.01</v>
      </c>
      <c r="AA59" s="37">
        <v>1</v>
      </c>
      <c r="AL59" s="15">
        <v>5907.11</v>
      </c>
      <c r="AM59">
        <v>1</v>
      </c>
    </row>
    <row r="60" spans="2:39" x14ac:dyDescent="0.2">
      <c r="B60" s="15">
        <v>27</v>
      </c>
      <c r="C60">
        <v>1</v>
      </c>
      <c r="E60" s="16">
        <v>15573456</v>
      </c>
      <c r="F60" s="1">
        <v>1</v>
      </c>
      <c r="H60" s="15" t="s">
        <v>94</v>
      </c>
      <c r="I60">
        <v>1</v>
      </c>
      <c r="K60" s="15">
        <v>477</v>
      </c>
      <c r="L60">
        <v>1</v>
      </c>
      <c r="T60" s="15">
        <v>43</v>
      </c>
      <c r="U60">
        <v>29</v>
      </c>
      <c r="Z60" s="17">
        <v>63227</v>
      </c>
      <c r="AA60" s="37">
        <v>1</v>
      </c>
      <c r="AL60" s="15">
        <v>5978.2</v>
      </c>
      <c r="AM60">
        <v>1</v>
      </c>
    </row>
    <row r="61" spans="2:39" x14ac:dyDescent="0.2">
      <c r="B61" s="15">
        <v>28</v>
      </c>
      <c r="C61">
        <v>1</v>
      </c>
      <c r="E61" s="16">
        <v>15574012</v>
      </c>
      <c r="F61" s="1">
        <v>1</v>
      </c>
      <c r="H61" s="15" t="s">
        <v>191</v>
      </c>
      <c r="I61">
        <v>1</v>
      </c>
      <c r="K61" s="15">
        <v>479</v>
      </c>
      <c r="L61">
        <v>4</v>
      </c>
      <c r="T61" s="15">
        <v>44</v>
      </c>
      <c r="U61">
        <v>25</v>
      </c>
      <c r="Z61" s="17">
        <v>63349.75</v>
      </c>
      <c r="AA61" s="37">
        <v>1</v>
      </c>
      <c r="AL61" s="15">
        <v>6057.81</v>
      </c>
      <c r="AM61">
        <v>1</v>
      </c>
    </row>
    <row r="62" spans="2:39" x14ac:dyDescent="0.2">
      <c r="B62" s="15">
        <v>29</v>
      </c>
      <c r="C62">
        <v>1</v>
      </c>
      <c r="E62" s="16">
        <v>15574692</v>
      </c>
      <c r="F62" s="1">
        <v>1</v>
      </c>
      <c r="H62" s="15" t="s">
        <v>150</v>
      </c>
      <c r="I62">
        <v>1</v>
      </c>
      <c r="K62" s="15">
        <v>480</v>
      </c>
      <c r="L62">
        <v>1</v>
      </c>
      <c r="T62" s="15">
        <v>45</v>
      </c>
      <c r="U62">
        <v>26</v>
      </c>
      <c r="Z62" s="17">
        <v>63663.93</v>
      </c>
      <c r="AA62" s="37">
        <v>1</v>
      </c>
      <c r="AL62" s="15">
        <v>6078.46</v>
      </c>
      <c r="AM62">
        <v>1</v>
      </c>
    </row>
    <row r="63" spans="2:39" x14ac:dyDescent="0.2">
      <c r="B63" s="15">
        <v>30</v>
      </c>
      <c r="C63">
        <v>1</v>
      </c>
      <c r="E63" s="16">
        <v>15575024</v>
      </c>
      <c r="F63" s="1">
        <v>1</v>
      </c>
      <c r="H63" s="15" t="s">
        <v>86</v>
      </c>
      <c r="I63">
        <v>1</v>
      </c>
      <c r="K63" s="15">
        <v>482</v>
      </c>
      <c r="L63">
        <v>1</v>
      </c>
      <c r="T63" s="15">
        <v>46</v>
      </c>
      <c r="U63">
        <v>25</v>
      </c>
      <c r="Z63" s="17">
        <v>63669.42</v>
      </c>
      <c r="AA63" s="37">
        <v>1</v>
      </c>
      <c r="AL63" s="15">
        <v>6232.31</v>
      </c>
      <c r="AM63">
        <v>1</v>
      </c>
    </row>
    <row r="64" spans="2:39" x14ac:dyDescent="0.2">
      <c r="B64" s="15">
        <v>31</v>
      </c>
      <c r="C64">
        <v>1</v>
      </c>
      <c r="E64" s="16">
        <v>15575185</v>
      </c>
      <c r="F64" s="1">
        <v>1</v>
      </c>
      <c r="H64" s="15" t="s">
        <v>69</v>
      </c>
      <c r="I64">
        <v>1</v>
      </c>
      <c r="K64" s="15">
        <v>483</v>
      </c>
      <c r="L64">
        <v>1</v>
      </c>
      <c r="T64" s="15">
        <v>47</v>
      </c>
      <c r="U64">
        <v>12</v>
      </c>
      <c r="Z64" s="17">
        <v>64097.75</v>
      </c>
      <c r="AA64" s="37">
        <v>1</v>
      </c>
      <c r="AL64" s="15">
        <v>6534.18</v>
      </c>
      <c r="AM64">
        <v>1</v>
      </c>
    </row>
    <row r="65" spans="2:39" x14ac:dyDescent="0.2">
      <c r="B65" s="15">
        <v>32</v>
      </c>
      <c r="C65">
        <v>1</v>
      </c>
      <c r="E65" s="16">
        <v>15575492</v>
      </c>
      <c r="F65" s="1">
        <v>1</v>
      </c>
      <c r="H65" s="15" t="s">
        <v>133</v>
      </c>
      <c r="I65">
        <v>1</v>
      </c>
      <c r="K65" s="15">
        <v>484</v>
      </c>
      <c r="L65">
        <v>3</v>
      </c>
      <c r="T65" s="15">
        <v>48</v>
      </c>
      <c r="U65">
        <v>22</v>
      </c>
      <c r="Z65" s="17">
        <v>64119.38</v>
      </c>
      <c r="AA65" s="37">
        <v>1</v>
      </c>
      <c r="AL65" s="15">
        <v>7222.92</v>
      </c>
      <c r="AM65">
        <v>1</v>
      </c>
    </row>
    <row r="66" spans="2:39" x14ac:dyDescent="0.2">
      <c r="B66" s="15">
        <v>33</v>
      </c>
      <c r="C66">
        <v>1</v>
      </c>
      <c r="E66" s="16">
        <v>15575883</v>
      </c>
      <c r="F66" s="1">
        <v>1</v>
      </c>
      <c r="H66" s="15" t="s">
        <v>129</v>
      </c>
      <c r="I66">
        <v>1</v>
      </c>
      <c r="K66" s="15">
        <v>485</v>
      </c>
      <c r="L66">
        <v>2</v>
      </c>
      <c r="T66" s="15">
        <v>49</v>
      </c>
      <c r="U66">
        <v>15</v>
      </c>
      <c r="Z66" s="17">
        <v>64740.12</v>
      </c>
      <c r="AA66" s="37">
        <v>1</v>
      </c>
      <c r="AL66" s="15">
        <v>7330.59</v>
      </c>
      <c r="AM66">
        <v>1</v>
      </c>
    </row>
    <row r="67" spans="2:39" x14ac:dyDescent="0.2">
      <c r="B67" s="15">
        <v>34</v>
      </c>
      <c r="C67">
        <v>1</v>
      </c>
      <c r="E67" s="16">
        <v>15576256</v>
      </c>
      <c r="F67" s="1">
        <v>1</v>
      </c>
      <c r="H67" s="15" t="s">
        <v>205</v>
      </c>
      <c r="I67">
        <v>1</v>
      </c>
      <c r="K67" s="15">
        <v>486</v>
      </c>
      <c r="L67">
        <v>2</v>
      </c>
      <c r="T67" s="15">
        <v>50</v>
      </c>
      <c r="U67">
        <v>10</v>
      </c>
      <c r="Z67" s="17">
        <v>65253.07</v>
      </c>
      <c r="AA67" s="37">
        <v>1</v>
      </c>
      <c r="AL67" s="15">
        <v>7666.73</v>
      </c>
      <c r="AM67">
        <v>1</v>
      </c>
    </row>
    <row r="68" spans="2:39" x14ac:dyDescent="0.2">
      <c r="B68" s="15">
        <v>35</v>
      </c>
      <c r="C68">
        <v>1</v>
      </c>
      <c r="E68" s="16">
        <v>15576269</v>
      </c>
      <c r="F68" s="1">
        <v>1</v>
      </c>
      <c r="H68" s="15" t="s">
        <v>169</v>
      </c>
      <c r="I68">
        <v>1</v>
      </c>
      <c r="K68" s="15">
        <v>487</v>
      </c>
      <c r="L68">
        <v>1</v>
      </c>
      <c r="T68" s="15">
        <v>51</v>
      </c>
      <c r="U68">
        <v>13</v>
      </c>
      <c r="Z68" s="17">
        <v>66392.639999999999</v>
      </c>
      <c r="AA68" s="37">
        <v>1</v>
      </c>
      <c r="AL68" s="15">
        <v>7698.6</v>
      </c>
      <c r="AM68">
        <v>1</v>
      </c>
    </row>
    <row r="69" spans="2:39" x14ac:dyDescent="0.2">
      <c r="B69" s="15">
        <v>36</v>
      </c>
      <c r="C69">
        <v>1</v>
      </c>
      <c r="E69" s="16">
        <v>15576313</v>
      </c>
      <c r="F69" s="1">
        <v>1</v>
      </c>
      <c r="H69" s="15" t="s">
        <v>32</v>
      </c>
      <c r="I69">
        <v>1</v>
      </c>
      <c r="K69" s="15">
        <v>488</v>
      </c>
      <c r="L69">
        <v>1</v>
      </c>
      <c r="T69" s="15">
        <v>52</v>
      </c>
      <c r="U69">
        <v>7</v>
      </c>
      <c r="Z69" s="17">
        <v>67226.37</v>
      </c>
      <c r="AA69" s="37">
        <v>1</v>
      </c>
      <c r="AL69" s="15">
        <v>7797.01</v>
      </c>
      <c r="AM69">
        <v>1</v>
      </c>
    </row>
    <row r="70" spans="2:39" x14ac:dyDescent="0.2">
      <c r="B70" s="15">
        <v>37</v>
      </c>
      <c r="C70">
        <v>1</v>
      </c>
      <c r="E70" s="16">
        <v>15576352</v>
      </c>
      <c r="F70" s="1">
        <v>1</v>
      </c>
      <c r="H70" s="15" t="s">
        <v>146</v>
      </c>
      <c r="I70">
        <v>1</v>
      </c>
      <c r="K70" s="15">
        <v>490</v>
      </c>
      <c r="L70">
        <v>2</v>
      </c>
      <c r="T70" s="15">
        <v>53</v>
      </c>
      <c r="U70">
        <v>8</v>
      </c>
      <c r="Z70" s="17">
        <v>67238.98</v>
      </c>
      <c r="AA70" s="37">
        <v>1</v>
      </c>
      <c r="AL70" s="15">
        <v>8080.85</v>
      </c>
      <c r="AM70">
        <v>1</v>
      </c>
    </row>
    <row r="71" spans="2:39" x14ac:dyDescent="0.2">
      <c r="B71" s="15">
        <v>38</v>
      </c>
      <c r="C71">
        <v>1</v>
      </c>
      <c r="E71" s="16">
        <v>15576368</v>
      </c>
      <c r="F71" s="1">
        <v>1</v>
      </c>
      <c r="H71" s="15" t="s">
        <v>167</v>
      </c>
      <c r="I71">
        <v>1</v>
      </c>
      <c r="K71" s="15">
        <v>492</v>
      </c>
      <c r="L71">
        <v>2</v>
      </c>
      <c r="T71" s="15">
        <v>54</v>
      </c>
      <c r="U71">
        <v>6</v>
      </c>
      <c r="Z71" s="17">
        <v>67996.23</v>
      </c>
      <c r="AA71" s="37">
        <v>1</v>
      </c>
      <c r="AL71" s="15">
        <v>8128.32</v>
      </c>
      <c r="AM71">
        <v>1</v>
      </c>
    </row>
    <row r="72" spans="2:39" x14ac:dyDescent="0.2">
      <c r="B72" s="15">
        <v>39</v>
      </c>
      <c r="C72">
        <v>1</v>
      </c>
      <c r="E72" s="16">
        <v>15576623</v>
      </c>
      <c r="F72" s="1">
        <v>1</v>
      </c>
      <c r="H72" s="15" t="s">
        <v>22</v>
      </c>
      <c r="I72">
        <v>1</v>
      </c>
      <c r="K72" s="15">
        <v>493</v>
      </c>
      <c r="L72">
        <v>1</v>
      </c>
      <c r="T72" s="15">
        <v>55</v>
      </c>
      <c r="U72">
        <v>4</v>
      </c>
      <c r="Z72" s="17">
        <v>68065.8</v>
      </c>
      <c r="AA72" s="37">
        <v>1</v>
      </c>
      <c r="AL72" s="15">
        <v>8404.73</v>
      </c>
      <c r="AM72">
        <v>1</v>
      </c>
    </row>
    <row r="73" spans="2:39" x14ac:dyDescent="0.2">
      <c r="B73" s="15">
        <v>40</v>
      </c>
      <c r="C73">
        <v>1</v>
      </c>
      <c r="E73" s="16">
        <v>15577657</v>
      </c>
      <c r="F73" s="1">
        <v>1</v>
      </c>
      <c r="H73" s="15" t="s">
        <v>160</v>
      </c>
      <c r="I73">
        <v>1</v>
      </c>
      <c r="K73" s="15">
        <v>494</v>
      </c>
      <c r="L73">
        <v>1</v>
      </c>
      <c r="T73" s="15">
        <v>56</v>
      </c>
      <c r="U73">
        <v>7</v>
      </c>
      <c r="Z73" s="17">
        <v>68598.559999999998</v>
      </c>
      <c r="AA73" s="37">
        <v>1</v>
      </c>
      <c r="AL73" s="15">
        <v>8487.75</v>
      </c>
      <c r="AM73">
        <v>1</v>
      </c>
    </row>
    <row r="74" spans="2:39" x14ac:dyDescent="0.2">
      <c r="B74" s="15">
        <v>41</v>
      </c>
      <c r="C74">
        <v>1</v>
      </c>
      <c r="E74" s="16">
        <v>15578045</v>
      </c>
      <c r="F74" s="1">
        <v>1</v>
      </c>
      <c r="H74" s="15" t="s">
        <v>80</v>
      </c>
      <c r="I74">
        <v>1</v>
      </c>
      <c r="K74" s="15">
        <v>495</v>
      </c>
      <c r="L74">
        <v>1</v>
      </c>
      <c r="T74" s="15">
        <v>57</v>
      </c>
      <c r="U74">
        <v>13</v>
      </c>
      <c r="Z74" s="17">
        <v>70302.48</v>
      </c>
      <c r="AA74" s="37">
        <v>1</v>
      </c>
      <c r="AL74" s="15">
        <v>8546.8700000000008</v>
      </c>
      <c r="AM74">
        <v>1</v>
      </c>
    </row>
    <row r="75" spans="2:39" x14ac:dyDescent="0.2">
      <c r="B75" s="15">
        <v>42</v>
      </c>
      <c r="C75">
        <v>1</v>
      </c>
      <c r="E75" s="16">
        <v>15578186</v>
      </c>
      <c r="F75" s="1">
        <v>1</v>
      </c>
      <c r="H75" s="15" t="s">
        <v>60</v>
      </c>
      <c r="I75">
        <v>1</v>
      </c>
      <c r="K75" s="15">
        <v>497</v>
      </c>
      <c r="L75">
        <v>3</v>
      </c>
      <c r="T75" s="15">
        <v>58</v>
      </c>
      <c r="U75">
        <v>11</v>
      </c>
      <c r="Z75" s="17">
        <v>70349.48</v>
      </c>
      <c r="AA75" s="37">
        <v>1</v>
      </c>
      <c r="AL75" s="15">
        <v>8590.83</v>
      </c>
      <c r="AM75">
        <v>1</v>
      </c>
    </row>
    <row r="76" spans="2:39" x14ac:dyDescent="0.2">
      <c r="B76" s="15">
        <v>43</v>
      </c>
      <c r="C76">
        <v>1</v>
      </c>
      <c r="E76" s="16">
        <v>15578761</v>
      </c>
      <c r="F76" s="1">
        <v>1</v>
      </c>
      <c r="H76" s="15" t="s">
        <v>168</v>
      </c>
      <c r="I76">
        <v>1</v>
      </c>
      <c r="K76" s="15">
        <v>498</v>
      </c>
      <c r="L76">
        <v>2</v>
      </c>
      <c r="T76" s="15">
        <v>59</v>
      </c>
      <c r="U76">
        <v>3</v>
      </c>
      <c r="Z76" s="17">
        <v>70438.009999999995</v>
      </c>
      <c r="AA76" s="37">
        <v>1</v>
      </c>
      <c r="AL76" s="15">
        <v>8636.0499999999993</v>
      </c>
      <c r="AM76">
        <v>1</v>
      </c>
    </row>
    <row r="77" spans="2:39" x14ac:dyDescent="0.2">
      <c r="B77" s="15">
        <v>44</v>
      </c>
      <c r="C77">
        <v>1</v>
      </c>
      <c r="E77" s="16">
        <v>15578977</v>
      </c>
      <c r="F77" s="1">
        <v>1</v>
      </c>
      <c r="H77" s="15" t="s">
        <v>53</v>
      </c>
      <c r="I77">
        <v>1</v>
      </c>
      <c r="K77" s="15">
        <v>499</v>
      </c>
      <c r="L77">
        <v>1</v>
      </c>
      <c r="T77" s="15">
        <v>60</v>
      </c>
      <c r="U77">
        <v>6</v>
      </c>
      <c r="Z77" s="17">
        <v>71264.02</v>
      </c>
      <c r="AA77" s="37">
        <v>1</v>
      </c>
      <c r="AL77" s="15">
        <v>8996.9699999999993</v>
      </c>
      <c r="AM77">
        <v>1</v>
      </c>
    </row>
    <row r="78" spans="2:39" x14ac:dyDescent="0.2">
      <c r="B78" s="15">
        <v>45</v>
      </c>
      <c r="C78">
        <v>1</v>
      </c>
      <c r="E78" s="16">
        <v>15578980</v>
      </c>
      <c r="F78" s="1">
        <v>1</v>
      </c>
      <c r="H78" s="15" t="s">
        <v>144</v>
      </c>
      <c r="I78">
        <v>2</v>
      </c>
      <c r="K78" s="15">
        <v>501</v>
      </c>
      <c r="L78">
        <v>5</v>
      </c>
      <c r="T78" s="15">
        <v>61</v>
      </c>
      <c r="U78">
        <v>8</v>
      </c>
      <c r="Z78" s="17">
        <v>71340.09</v>
      </c>
      <c r="AA78" s="37">
        <v>1</v>
      </c>
      <c r="AL78" s="15">
        <v>9200.5400000000009</v>
      </c>
      <c r="AM78">
        <v>1</v>
      </c>
    </row>
    <row r="79" spans="2:39" x14ac:dyDescent="0.2">
      <c r="B79" s="15">
        <v>46</v>
      </c>
      <c r="C79">
        <v>1</v>
      </c>
      <c r="E79" s="16">
        <v>15579334</v>
      </c>
      <c r="F79" s="1">
        <v>1</v>
      </c>
      <c r="H79" s="15" t="s">
        <v>110</v>
      </c>
      <c r="I79">
        <v>1</v>
      </c>
      <c r="K79" s="15">
        <v>502</v>
      </c>
      <c r="L79">
        <v>2</v>
      </c>
      <c r="T79" s="15">
        <v>62</v>
      </c>
      <c r="U79">
        <v>5</v>
      </c>
      <c r="Z79" s="17">
        <v>71497.789999999994</v>
      </c>
      <c r="AA79" s="37">
        <v>1</v>
      </c>
      <c r="AL79" s="15">
        <v>9217.5499999999993</v>
      </c>
      <c r="AM79">
        <v>1</v>
      </c>
    </row>
    <row r="80" spans="2:39" x14ac:dyDescent="0.2">
      <c r="B80" s="15">
        <v>47</v>
      </c>
      <c r="C80">
        <v>1</v>
      </c>
      <c r="E80" s="16">
        <v>15580146</v>
      </c>
      <c r="F80" s="1">
        <v>1</v>
      </c>
      <c r="H80" s="15" t="s">
        <v>210</v>
      </c>
      <c r="I80">
        <v>1</v>
      </c>
      <c r="K80" s="15">
        <v>503</v>
      </c>
      <c r="L80">
        <v>1</v>
      </c>
      <c r="T80" s="15">
        <v>63</v>
      </c>
      <c r="U80">
        <v>3</v>
      </c>
      <c r="Z80" s="17">
        <v>72392.41</v>
      </c>
      <c r="AA80" s="37">
        <v>1</v>
      </c>
      <c r="AL80" s="15">
        <v>9221.7800000000007</v>
      </c>
      <c r="AM80">
        <v>1</v>
      </c>
    </row>
    <row r="81" spans="2:39" x14ac:dyDescent="0.2">
      <c r="B81" s="15">
        <v>48</v>
      </c>
      <c r="C81">
        <v>1</v>
      </c>
      <c r="E81" s="16">
        <v>15580148</v>
      </c>
      <c r="F81" s="1">
        <v>1</v>
      </c>
      <c r="H81" s="15" t="s">
        <v>199</v>
      </c>
      <c r="I81">
        <v>1</v>
      </c>
      <c r="K81" s="15">
        <v>504</v>
      </c>
      <c r="L81">
        <v>1</v>
      </c>
      <c r="T81" s="15">
        <v>64</v>
      </c>
      <c r="U81">
        <v>3</v>
      </c>
      <c r="Z81" s="17">
        <v>73309.38</v>
      </c>
      <c r="AA81" s="37">
        <v>1</v>
      </c>
      <c r="AL81" s="15">
        <v>9262.77</v>
      </c>
      <c r="AM81">
        <v>1</v>
      </c>
    </row>
    <row r="82" spans="2:39" x14ac:dyDescent="0.2">
      <c r="B82" s="15">
        <v>49</v>
      </c>
      <c r="C82">
        <v>1</v>
      </c>
      <c r="E82" s="16">
        <v>15580203</v>
      </c>
      <c r="F82" s="1">
        <v>1</v>
      </c>
      <c r="H82" s="15" t="s">
        <v>135</v>
      </c>
      <c r="I82">
        <v>1</v>
      </c>
      <c r="K82" s="15">
        <v>505</v>
      </c>
      <c r="L82">
        <v>1</v>
      </c>
      <c r="T82" s="15">
        <v>65</v>
      </c>
      <c r="U82">
        <v>4</v>
      </c>
      <c r="Z82" s="17">
        <v>74596.149999999994</v>
      </c>
      <c r="AA82" s="37">
        <v>1</v>
      </c>
      <c r="AL82" s="15">
        <v>9468.64</v>
      </c>
      <c r="AM82">
        <v>1</v>
      </c>
    </row>
    <row r="83" spans="2:39" x14ac:dyDescent="0.2">
      <c r="B83" s="15">
        <v>50</v>
      </c>
      <c r="C83">
        <v>1</v>
      </c>
      <c r="E83" s="16">
        <v>15580684</v>
      </c>
      <c r="F83" s="1">
        <v>1</v>
      </c>
      <c r="H83" s="15" t="s">
        <v>40</v>
      </c>
      <c r="I83">
        <v>1</v>
      </c>
      <c r="K83" s="15">
        <v>506</v>
      </c>
      <c r="L83">
        <v>3</v>
      </c>
      <c r="T83" s="15">
        <v>66</v>
      </c>
      <c r="U83">
        <v>4</v>
      </c>
      <c r="Z83" s="17">
        <v>75263.16</v>
      </c>
      <c r="AA83" s="37">
        <v>1</v>
      </c>
      <c r="AL83" s="15">
        <v>9567.39</v>
      </c>
      <c r="AM83">
        <v>1</v>
      </c>
    </row>
    <row r="84" spans="2:39" x14ac:dyDescent="0.2">
      <c r="B84" s="15">
        <v>51</v>
      </c>
      <c r="C84">
        <v>1</v>
      </c>
      <c r="E84" s="16">
        <v>15580956</v>
      </c>
      <c r="F84" s="1">
        <v>1</v>
      </c>
      <c r="H84" s="15" t="s">
        <v>212</v>
      </c>
      <c r="I84">
        <v>1</v>
      </c>
      <c r="K84" s="15">
        <v>507</v>
      </c>
      <c r="L84">
        <v>1</v>
      </c>
      <c r="T84" s="15">
        <v>67</v>
      </c>
      <c r="U84">
        <v>5</v>
      </c>
      <c r="Z84" s="17">
        <v>75592.429999999993</v>
      </c>
      <c r="AA84" s="37">
        <v>1</v>
      </c>
      <c r="AL84" s="15">
        <v>9677</v>
      </c>
      <c r="AM84">
        <v>1</v>
      </c>
    </row>
    <row r="85" spans="2:39" x14ac:dyDescent="0.2">
      <c r="B85" s="15">
        <v>52</v>
      </c>
      <c r="C85">
        <v>1</v>
      </c>
      <c r="E85" s="16">
        <v>15581197</v>
      </c>
      <c r="F85" s="1">
        <v>1</v>
      </c>
      <c r="H85" s="15" t="s">
        <v>120</v>
      </c>
      <c r="I85">
        <v>1</v>
      </c>
      <c r="K85" s="15">
        <v>508</v>
      </c>
      <c r="L85">
        <v>1</v>
      </c>
      <c r="T85" s="15">
        <v>68</v>
      </c>
      <c r="U85">
        <v>1</v>
      </c>
      <c r="Z85" s="17">
        <v>75888.2</v>
      </c>
      <c r="AA85" s="37">
        <v>1</v>
      </c>
      <c r="AL85" s="15">
        <v>9679.2800000000007</v>
      </c>
      <c r="AM85">
        <v>1</v>
      </c>
    </row>
    <row r="86" spans="2:39" x14ac:dyDescent="0.2">
      <c r="B86" s="15">
        <v>53</v>
      </c>
      <c r="C86">
        <v>1</v>
      </c>
      <c r="E86" s="16">
        <v>15581229</v>
      </c>
      <c r="F86" s="1">
        <v>1</v>
      </c>
      <c r="H86" s="15" t="s">
        <v>132</v>
      </c>
      <c r="I86">
        <v>1</v>
      </c>
      <c r="K86" s="15">
        <v>509</v>
      </c>
      <c r="L86">
        <v>2</v>
      </c>
      <c r="T86" s="15">
        <v>69</v>
      </c>
      <c r="U86">
        <v>2</v>
      </c>
      <c r="Z86" s="17">
        <v>76190.48</v>
      </c>
      <c r="AA86" s="37">
        <v>1</v>
      </c>
      <c r="AL86" s="15">
        <v>9855.81</v>
      </c>
      <c r="AM86">
        <v>1</v>
      </c>
    </row>
    <row r="87" spans="2:39" x14ac:dyDescent="0.2">
      <c r="B87" s="15">
        <v>54</v>
      </c>
      <c r="C87">
        <v>1</v>
      </c>
      <c r="E87" s="16">
        <v>15581539</v>
      </c>
      <c r="F87" s="1">
        <v>1</v>
      </c>
      <c r="H87" s="15" t="s">
        <v>76</v>
      </c>
      <c r="I87">
        <v>1</v>
      </c>
      <c r="K87" s="15">
        <v>510</v>
      </c>
      <c r="L87">
        <v>3</v>
      </c>
      <c r="T87" s="15">
        <v>70</v>
      </c>
      <c r="U87">
        <v>2</v>
      </c>
      <c r="Z87" s="17">
        <v>76408.850000000006</v>
      </c>
      <c r="AA87" s="37">
        <v>1</v>
      </c>
      <c r="AL87" s="15">
        <v>9983.8799999999992</v>
      </c>
      <c r="AM87">
        <v>1</v>
      </c>
    </row>
    <row r="88" spans="2:39" x14ac:dyDescent="0.2">
      <c r="B88" s="15">
        <v>55</v>
      </c>
      <c r="C88">
        <v>1</v>
      </c>
      <c r="E88" s="16">
        <v>15582616</v>
      </c>
      <c r="F88" s="1">
        <v>1</v>
      </c>
      <c r="H88" s="15" t="s">
        <v>126</v>
      </c>
      <c r="I88">
        <v>1</v>
      </c>
      <c r="K88" s="15">
        <v>511</v>
      </c>
      <c r="L88">
        <v>4</v>
      </c>
      <c r="T88" s="15">
        <v>72</v>
      </c>
      <c r="U88">
        <v>2</v>
      </c>
      <c r="Z88" s="17">
        <v>76548.600000000006</v>
      </c>
      <c r="AA88" s="37">
        <v>1</v>
      </c>
      <c r="AL88" s="15">
        <v>10054.530000000001</v>
      </c>
      <c r="AM88">
        <v>1</v>
      </c>
    </row>
    <row r="89" spans="2:39" x14ac:dyDescent="0.2">
      <c r="B89" s="15">
        <v>56</v>
      </c>
      <c r="C89">
        <v>1</v>
      </c>
      <c r="E89" s="16">
        <v>15582741</v>
      </c>
      <c r="F89" s="1">
        <v>1</v>
      </c>
      <c r="H89" s="15" t="s">
        <v>116</v>
      </c>
      <c r="I89">
        <v>2</v>
      </c>
      <c r="K89" s="15">
        <v>512</v>
      </c>
      <c r="L89">
        <v>4</v>
      </c>
      <c r="T89" s="15">
        <v>73</v>
      </c>
      <c r="U89">
        <v>1</v>
      </c>
      <c r="Z89" s="17">
        <v>76968.12</v>
      </c>
      <c r="AA89" s="37">
        <v>1</v>
      </c>
      <c r="AL89" s="15">
        <v>10062.799999999999</v>
      </c>
      <c r="AM89">
        <v>1</v>
      </c>
    </row>
    <row r="90" spans="2:39" x14ac:dyDescent="0.2">
      <c r="B90" s="15">
        <v>57</v>
      </c>
      <c r="C90">
        <v>1</v>
      </c>
      <c r="E90" s="16">
        <v>15582797</v>
      </c>
      <c r="F90" s="1">
        <v>1</v>
      </c>
      <c r="H90" s="15" t="s">
        <v>142</v>
      </c>
      <c r="I90">
        <v>1</v>
      </c>
      <c r="K90" s="15">
        <v>514</v>
      </c>
      <c r="L90">
        <v>3</v>
      </c>
      <c r="T90" s="15">
        <v>74</v>
      </c>
      <c r="U90">
        <v>1</v>
      </c>
      <c r="Z90" s="17">
        <v>77168.87</v>
      </c>
      <c r="AA90" s="37">
        <v>1</v>
      </c>
      <c r="AL90" s="15">
        <v>10334.049999999999</v>
      </c>
      <c r="AM90">
        <v>1</v>
      </c>
    </row>
    <row r="91" spans="2:39" x14ac:dyDescent="0.2">
      <c r="B91" s="15">
        <v>58</v>
      </c>
      <c r="C91">
        <v>1</v>
      </c>
      <c r="E91" s="16">
        <v>15583212</v>
      </c>
      <c r="F91" s="1">
        <v>1</v>
      </c>
      <c r="H91" s="15" t="s">
        <v>112</v>
      </c>
      <c r="I91">
        <v>1</v>
      </c>
      <c r="K91" s="15">
        <v>515</v>
      </c>
      <c r="L91">
        <v>2</v>
      </c>
      <c r="T91" s="15">
        <v>75</v>
      </c>
      <c r="U91">
        <v>2</v>
      </c>
      <c r="Z91" s="17">
        <v>77253.22</v>
      </c>
      <c r="AA91" s="37">
        <v>1</v>
      </c>
      <c r="AL91" s="15">
        <v>10350.74</v>
      </c>
      <c r="AM91">
        <v>1</v>
      </c>
    </row>
    <row r="92" spans="2:39" x14ac:dyDescent="0.2">
      <c r="B92" s="15">
        <v>59</v>
      </c>
      <c r="C92">
        <v>1</v>
      </c>
      <c r="E92" s="16">
        <v>15583303</v>
      </c>
      <c r="F92" s="1">
        <v>1</v>
      </c>
      <c r="H92" s="15" t="s">
        <v>193</v>
      </c>
      <c r="I92">
        <v>1</v>
      </c>
      <c r="K92" s="15">
        <v>516</v>
      </c>
      <c r="L92">
        <v>4</v>
      </c>
      <c r="T92" s="15">
        <v>79</v>
      </c>
      <c r="U92">
        <v>1</v>
      </c>
      <c r="Z92" s="17">
        <v>77253.5</v>
      </c>
      <c r="AA92" s="37">
        <v>1</v>
      </c>
      <c r="AL92" s="15">
        <v>10357.030000000001</v>
      </c>
      <c r="AM92">
        <v>1</v>
      </c>
    </row>
    <row r="93" spans="2:39" x14ac:dyDescent="0.2">
      <c r="B93" s="15">
        <v>60</v>
      </c>
      <c r="C93">
        <v>1</v>
      </c>
      <c r="E93" s="16">
        <v>15583456</v>
      </c>
      <c r="F93" s="1">
        <v>1</v>
      </c>
      <c r="H93" s="15" t="s">
        <v>154</v>
      </c>
      <c r="I93">
        <v>1</v>
      </c>
      <c r="K93" s="15">
        <v>517</v>
      </c>
      <c r="L93">
        <v>1</v>
      </c>
      <c r="T93" s="15">
        <v>80</v>
      </c>
      <c r="U93">
        <v>1</v>
      </c>
      <c r="Z93" s="17">
        <v>77637.350000000006</v>
      </c>
      <c r="AA93" s="37">
        <v>1</v>
      </c>
      <c r="AL93" s="15">
        <v>10488.44</v>
      </c>
      <c r="AM93">
        <v>1</v>
      </c>
    </row>
    <row r="94" spans="2:39" x14ac:dyDescent="0.2">
      <c r="B94" s="15">
        <v>61</v>
      </c>
      <c r="C94">
        <v>1</v>
      </c>
      <c r="E94" s="16">
        <v>15583725</v>
      </c>
      <c r="F94" s="1">
        <v>1</v>
      </c>
      <c r="H94" s="15" t="s">
        <v>117</v>
      </c>
      <c r="I94">
        <v>2</v>
      </c>
      <c r="K94" s="15">
        <v>518</v>
      </c>
      <c r="L94">
        <v>1</v>
      </c>
      <c r="T94" s="15">
        <v>82</v>
      </c>
      <c r="U94">
        <v>1</v>
      </c>
      <c r="Z94" s="17">
        <v>77780.289999999994</v>
      </c>
      <c r="AA94" s="37">
        <v>1</v>
      </c>
      <c r="AL94" s="15">
        <v>10553.31</v>
      </c>
      <c r="AM94">
        <v>1</v>
      </c>
    </row>
    <row r="95" spans="2:39" x14ac:dyDescent="0.2">
      <c r="B95" s="15">
        <v>62</v>
      </c>
      <c r="C95">
        <v>1</v>
      </c>
      <c r="E95" s="16">
        <v>15584091</v>
      </c>
      <c r="F95" s="1">
        <v>1</v>
      </c>
      <c r="H95" s="15" t="s">
        <v>139</v>
      </c>
      <c r="I95">
        <v>1</v>
      </c>
      <c r="K95" s="15">
        <v>519</v>
      </c>
      <c r="L95">
        <v>3</v>
      </c>
      <c r="T95" s="38" t="s">
        <v>753</v>
      </c>
      <c r="U95" s="39">
        <v>1</v>
      </c>
      <c r="Z95" s="17">
        <v>77846.899999999994</v>
      </c>
      <c r="AA95" s="37">
        <v>1</v>
      </c>
      <c r="AL95" s="15">
        <v>10598.29</v>
      </c>
      <c r="AM95">
        <v>1</v>
      </c>
    </row>
    <row r="96" spans="2:39" x14ac:dyDescent="0.2">
      <c r="B96" s="15">
        <v>63</v>
      </c>
      <c r="C96">
        <v>1</v>
      </c>
      <c r="E96" s="16">
        <v>15584518</v>
      </c>
      <c r="F96" s="1">
        <v>1</v>
      </c>
      <c r="H96" s="15" t="s">
        <v>105</v>
      </c>
      <c r="I96">
        <v>1</v>
      </c>
      <c r="K96" s="15">
        <v>520</v>
      </c>
      <c r="L96">
        <v>4</v>
      </c>
      <c r="T96" s="15" t="s">
        <v>796</v>
      </c>
      <c r="U96">
        <v>991</v>
      </c>
      <c r="Z96" s="17">
        <v>78398.69</v>
      </c>
      <c r="AA96" s="37">
        <v>1</v>
      </c>
      <c r="AL96" s="15">
        <v>10643.38</v>
      </c>
      <c r="AM96">
        <v>1</v>
      </c>
    </row>
    <row r="97" spans="2:39" x14ac:dyDescent="0.2">
      <c r="B97" s="15">
        <v>64</v>
      </c>
      <c r="C97">
        <v>1</v>
      </c>
      <c r="E97" s="16">
        <v>15584766</v>
      </c>
      <c r="F97" s="1">
        <v>1</v>
      </c>
      <c r="H97" s="15" t="s">
        <v>41</v>
      </c>
      <c r="I97">
        <v>1</v>
      </c>
      <c r="K97" s="15">
        <v>521</v>
      </c>
      <c r="L97">
        <v>2</v>
      </c>
      <c r="Z97" s="17">
        <v>78653.84</v>
      </c>
      <c r="AA97" s="37">
        <v>1</v>
      </c>
      <c r="AL97" s="15">
        <v>10656.89</v>
      </c>
      <c r="AM97">
        <v>1</v>
      </c>
    </row>
    <row r="98" spans="2:39" x14ac:dyDescent="0.2">
      <c r="B98" s="15">
        <v>65</v>
      </c>
      <c r="C98">
        <v>1</v>
      </c>
      <c r="E98" s="16">
        <v>15585036</v>
      </c>
      <c r="F98" s="1">
        <v>1</v>
      </c>
      <c r="H98" s="15" t="s">
        <v>208</v>
      </c>
      <c r="I98">
        <v>1</v>
      </c>
      <c r="K98" s="15">
        <v>522</v>
      </c>
      <c r="L98">
        <v>1</v>
      </c>
      <c r="Z98" s="17">
        <v>78707.16</v>
      </c>
      <c r="AA98" s="37">
        <v>1</v>
      </c>
      <c r="AL98" s="15">
        <v>10940.4</v>
      </c>
      <c r="AM98">
        <v>1</v>
      </c>
    </row>
    <row r="99" spans="2:39" x14ac:dyDescent="0.2">
      <c r="B99" s="15">
        <v>66</v>
      </c>
      <c r="C99">
        <v>1</v>
      </c>
      <c r="E99" s="16">
        <v>15585215</v>
      </c>
      <c r="F99" s="1">
        <v>1</v>
      </c>
      <c r="H99" s="15" t="s">
        <v>87</v>
      </c>
      <c r="I99">
        <v>1</v>
      </c>
      <c r="K99" s="15">
        <v>523</v>
      </c>
      <c r="L99">
        <v>3</v>
      </c>
      <c r="Z99" s="17">
        <v>78992.75</v>
      </c>
      <c r="AA99" s="37">
        <v>1</v>
      </c>
      <c r="AL99" s="15">
        <v>11199.04</v>
      </c>
      <c r="AM99">
        <v>1</v>
      </c>
    </row>
    <row r="100" spans="2:39" x14ac:dyDescent="0.2">
      <c r="B100" s="15">
        <v>67</v>
      </c>
      <c r="C100">
        <v>1</v>
      </c>
      <c r="E100" s="16">
        <v>15585255</v>
      </c>
      <c r="F100" s="1">
        <v>1</v>
      </c>
      <c r="H100" s="15" t="s">
        <v>34</v>
      </c>
      <c r="I100">
        <v>1</v>
      </c>
      <c r="K100" s="15">
        <v>524</v>
      </c>
      <c r="L100">
        <v>3</v>
      </c>
      <c r="Z100" s="17">
        <v>79019.8</v>
      </c>
      <c r="AA100" s="37">
        <v>1</v>
      </c>
      <c r="AL100" s="15">
        <v>11384.45</v>
      </c>
      <c r="AM100">
        <v>1</v>
      </c>
    </row>
    <row r="101" spans="2:39" x14ac:dyDescent="0.2">
      <c r="B101" s="15">
        <v>68</v>
      </c>
      <c r="C101">
        <v>1</v>
      </c>
      <c r="E101" s="16">
        <v>15585362</v>
      </c>
      <c r="F101" s="1">
        <v>1</v>
      </c>
      <c r="H101" s="15" t="s">
        <v>197</v>
      </c>
      <c r="I101">
        <v>1</v>
      </c>
      <c r="K101" s="15">
        <v>525</v>
      </c>
      <c r="L101">
        <v>4</v>
      </c>
      <c r="Z101" s="17">
        <v>79731.91</v>
      </c>
      <c r="AA101" s="37">
        <v>1</v>
      </c>
      <c r="AL101" s="15">
        <v>11723.57</v>
      </c>
      <c r="AM101">
        <v>1</v>
      </c>
    </row>
    <row r="102" spans="2:39" x14ac:dyDescent="0.2">
      <c r="B102" s="15">
        <v>69</v>
      </c>
      <c r="C102">
        <v>1</v>
      </c>
      <c r="E102" s="16">
        <v>15585388</v>
      </c>
      <c r="F102" s="1">
        <v>1</v>
      </c>
      <c r="H102" s="15" t="s">
        <v>113</v>
      </c>
      <c r="I102">
        <v>2</v>
      </c>
      <c r="K102" s="15">
        <v>526</v>
      </c>
      <c r="L102">
        <v>1</v>
      </c>
      <c r="Z102" s="17">
        <v>79871.02</v>
      </c>
      <c r="AA102" s="37">
        <v>1</v>
      </c>
      <c r="AL102" s="15">
        <v>12120.79</v>
      </c>
      <c r="AM102">
        <v>1</v>
      </c>
    </row>
    <row r="103" spans="2:39" x14ac:dyDescent="0.2">
      <c r="B103" s="15">
        <v>70</v>
      </c>
      <c r="C103">
        <v>1</v>
      </c>
      <c r="E103" s="16">
        <v>15585595</v>
      </c>
      <c r="F103" s="1">
        <v>1</v>
      </c>
      <c r="H103" s="15" t="s">
        <v>155</v>
      </c>
      <c r="I103">
        <v>1</v>
      </c>
      <c r="K103" s="15">
        <v>527</v>
      </c>
      <c r="L103">
        <v>1</v>
      </c>
      <c r="Z103" s="17">
        <v>80001.23</v>
      </c>
      <c r="AA103" s="37">
        <v>1</v>
      </c>
      <c r="AL103" s="15">
        <v>12182.15</v>
      </c>
      <c r="AM103">
        <v>1</v>
      </c>
    </row>
    <row r="104" spans="2:39" x14ac:dyDescent="0.2">
      <c r="B104" s="15">
        <v>71</v>
      </c>
      <c r="C104">
        <v>1</v>
      </c>
      <c r="E104" s="16">
        <v>15585768</v>
      </c>
      <c r="F104" s="1">
        <v>1</v>
      </c>
      <c r="H104" s="15" t="s">
        <v>152</v>
      </c>
      <c r="I104">
        <v>1</v>
      </c>
      <c r="K104" s="15">
        <v>528</v>
      </c>
      <c r="L104">
        <v>2</v>
      </c>
      <c r="Z104" s="17">
        <v>80262.600000000006</v>
      </c>
      <c r="AA104" s="37">
        <v>1</v>
      </c>
      <c r="AL104" s="15">
        <v>12796.43</v>
      </c>
      <c r="AM104">
        <v>1</v>
      </c>
    </row>
    <row r="105" spans="2:39" x14ac:dyDescent="0.2">
      <c r="B105" s="15">
        <v>72</v>
      </c>
      <c r="C105">
        <v>1</v>
      </c>
      <c r="E105" s="16">
        <v>15585865</v>
      </c>
      <c r="F105" s="1">
        <v>1</v>
      </c>
      <c r="H105" s="38" t="s">
        <v>28</v>
      </c>
      <c r="I105" s="39">
        <v>1</v>
      </c>
      <c r="K105" s="15">
        <v>529</v>
      </c>
      <c r="L105">
        <v>2</v>
      </c>
      <c r="Z105" s="17">
        <v>80613.929999999993</v>
      </c>
      <c r="AA105" s="37">
        <v>1</v>
      </c>
      <c r="AL105" s="15">
        <v>13107.24</v>
      </c>
      <c r="AM105">
        <v>1</v>
      </c>
    </row>
    <row r="106" spans="2:39" x14ac:dyDescent="0.2">
      <c r="B106" s="15">
        <v>73</v>
      </c>
      <c r="C106">
        <v>1</v>
      </c>
      <c r="E106" s="16">
        <v>15585888</v>
      </c>
      <c r="F106" s="1">
        <v>1</v>
      </c>
      <c r="H106" s="15" t="s">
        <v>211</v>
      </c>
      <c r="I106">
        <v>1</v>
      </c>
      <c r="K106" s="15">
        <v>531</v>
      </c>
      <c r="L106">
        <v>4</v>
      </c>
      <c r="Z106" s="17">
        <v>80793.58</v>
      </c>
      <c r="AA106" s="37">
        <v>1</v>
      </c>
      <c r="AL106" s="15">
        <v>13601.79</v>
      </c>
      <c r="AM106">
        <v>1</v>
      </c>
    </row>
    <row r="107" spans="2:39" x14ac:dyDescent="0.2">
      <c r="B107" s="15">
        <v>74</v>
      </c>
      <c r="C107">
        <v>1</v>
      </c>
      <c r="E107" s="16">
        <v>15586310</v>
      </c>
      <c r="F107" s="1">
        <v>1</v>
      </c>
      <c r="H107" s="15" t="s">
        <v>84</v>
      </c>
      <c r="I107">
        <v>1</v>
      </c>
      <c r="K107" s="15">
        <v>533</v>
      </c>
      <c r="L107">
        <v>1</v>
      </c>
      <c r="Z107" s="17">
        <v>81173.83</v>
      </c>
      <c r="AA107" s="37">
        <v>1</v>
      </c>
      <c r="AL107" s="15">
        <v>13898.31</v>
      </c>
      <c r="AM107">
        <v>1</v>
      </c>
    </row>
    <row r="108" spans="2:39" x14ac:dyDescent="0.2">
      <c r="B108" s="15">
        <v>75</v>
      </c>
      <c r="C108">
        <v>1</v>
      </c>
      <c r="E108" s="16">
        <v>15586585</v>
      </c>
      <c r="F108" s="1">
        <v>1</v>
      </c>
      <c r="H108" s="15" t="s">
        <v>38</v>
      </c>
      <c r="I108">
        <v>1</v>
      </c>
      <c r="K108" s="15">
        <v>534</v>
      </c>
      <c r="L108">
        <v>1</v>
      </c>
      <c r="Z108" s="17">
        <v>81273.13</v>
      </c>
      <c r="AA108" s="37">
        <v>1</v>
      </c>
      <c r="AL108" s="15">
        <v>14109.85</v>
      </c>
      <c r="AM108">
        <v>1</v>
      </c>
    </row>
    <row r="109" spans="2:39" x14ac:dyDescent="0.2">
      <c r="B109" s="15">
        <v>76</v>
      </c>
      <c r="C109">
        <v>1</v>
      </c>
      <c r="E109" s="16">
        <v>15586959</v>
      </c>
      <c r="F109" s="1">
        <v>1</v>
      </c>
      <c r="H109" s="15" t="s">
        <v>14</v>
      </c>
      <c r="I109">
        <v>1</v>
      </c>
      <c r="K109" s="15">
        <v>535</v>
      </c>
      <c r="L109">
        <v>4</v>
      </c>
      <c r="Z109" s="17">
        <v>81550.94</v>
      </c>
      <c r="AA109" s="37">
        <v>1</v>
      </c>
      <c r="AL109" s="15">
        <v>14279.44</v>
      </c>
      <c r="AM109">
        <v>1</v>
      </c>
    </row>
    <row r="110" spans="2:39" x14ac:dyDescent="0.2">
      <c r="B110" s="15">
        <v>77</v>
      </c>
      <c r="C110">
        <v>1</v>
      </c>
      <c r="E110" s="16">
        <v>15587421</v>
      </c>
      <c r="F110" s="1">
        <v>1</v>
      </c>
      <c r="H110" s="15" t="s">
        <v>161</v>
      </c>
      <c r="I110">
        <v>1</v>
      </c>
      <c r="K110" s="15">
        <v>536</v>
      </c>
      <c r="L110">
        <v>1</v>
      </c>
      <c r="Z110" s="17">
        <v>81623.67</v>
      </c>
      <c r="AA110" s="37">
        <v>1</v>
      </c>
      <c r="AL110" s="15">
        <v>14353.43</v>
      </c>
      <c r="AM110">
        <v>1</v>
      </c>
    </row>
    <row r="111" spans="2:39" x14ac:dyDescent="0.2">
      <c r="B111" s="15">
        <v>78</v>
      </c>
      <c r="C111">
        <v>1</v>
      </c>
      <c r="E111" s="16">
        <v>15587535</v>
      </c>
      <c r="F111" s="1">
        <v>1</v>
      </c>
      <c r="H111" s="15" t="s">
        <v>179</v>
      </c>
      <c r="I111">
        <v>1</v>
      </c>
      <c r="K111" s="15">
        <v>537</v>
      </c>
      <c r="L111">
        <v>1</v>
      </c>
      <c r="Z111" s="17">
        <v>81877.38</v>
      </c>
      <c r="AA111" s="37">
        <v>1</v>
      </c>
      <c r="AL111" s="15">
        <v>14374.86</v>
      </c>
      <c r="AM111">
        <v>1</v>
      </c>
    </row>
    <row r="112" spans="2:39" x14ac:dyDescent="0.2">
      <c r="B112" s="15">
        <v>79</v>
      </c>
      <c r="C112">
        <v>1</v>
      </c>
      <c r="E112" s="16">
        <v>15587562</v>
      </c>
      <c r="F112" s="1">
        <v>1</v>
      </c>
      <c r="H112" s="15" t="s">
        <v>27</v>
      </c>
      <c r="I112">
        <v>3</v>
      </c>
      <c r="K112" s="15">
        <v>538</v>
      </c>
      <c r="L112">
        <v>2</v>
      </c>
      <c r="Z112" s="17">
        <v>82034</v>
      </c>
      <c r="AA112" s="37">
        <v>1</v>
      </c>
      <c r="AL112" s="15">
        <v>14406.41</v>
      </c>
      <c r="AM112">
        <v>1</v>
      </c>
    </row>
    <row r="113" spans="2:39" x14ac:dyDescent="0.2">
      <c r="B113" s="15">
        <v>80</v>
      </c>
      <c r="C113">
        <v>1</v>
      </c>
      <c r="E113" s="16">
        <v>15588350</v>
      </c>
      <c r="F113" s="1">
        <v>1</v>
      </c>
      <c r="H113" s="15" t="s">
        <v>108</v>
      </c>
      <c r="I113">
        <v>1</v>
      </c>
      <c r="K113" s="15">
        <v>539</v>
      </c>
      <c r="L113">
        <v>4</v>
      </c>
      <c r="Z113" s="17">
        <v>82259.289999999994</v>
      </c>
      <c r="AA113" s="37">
        <v>1</v>
      </c>
      <c r="AL113" s="15">
        <v>14679.81</v>
      </c>
      <c r="AM113">
        <v>1</v>
      </c>
    </row>
    <row r="114" spans="2:39" x14ac:dyDescent="0.2">
      <c r="B114" s="15">
        <v>81</v>
      </c>
      <c r="C114">
        <v>1</v>
      </c>
      <c r="E114" s="16">
        <v>15588537</v>
      </c>
      <c r="F114" s="1">
        <v>1</v>
      </c>
      <c r="H114" s="15" t="s">
        <v>36</v>
      </c>
      <c r="I114">
        <v>1</v>
      </c>
      <c r="K114" s="15">
        <v>540</v>
      </c>
      <c r="L114">
        <v>3</v>
      </c>
      <c r="Z114" s="17">
        <v>82275.350000000006</v>
      </c>
      <c r="AA114" s="37">
        <v>1</v>
      </c>
      <c r="AL114" s="15">
        <v>14781.12</v>
      </c>
      <c r="AM114">
        <v>1</v>
      </c>
    </row>
    <row r="115" spans="2:39" x14ac:dyDescent="0.2">
      <c r="B115" s="15">
        <v>82</v>
      </c>
      <c r="C115">
        <v>1</v>
      </c>
      <c r="E115" s="16">
        <v>15589030</v>
      </c>
      <c r="F115" s="1">
        <v>1</v>
      </c>
      <c r="H115" s="15" t="s">
        <v>17</v>
      </c>
      <c r="I115">
        <v>1</v>
      </c>
      <c r="K115" s="15">
        <v>542</v>
      </c>
      <c r="L115">
        <v>2</v>
      </c>
      <c r="Z115" s="17">
        <v>82293.820000000007</v>
      </c>
      <c r="AA115" s="37">
        <v>1</v>
      </c>
      <c r="AL115" s="15">
        <v>14858.1</v>
      </c>
      <c r="AM115">
        <v>1</v>
      </c>
    </row>
    <row r="116" spans="2:39" x14ac:dyDescent="0.2">
      <c r="B116" s="15">
        <v>83</v>
      </c>
      <c r="C116">
        <v>1</v>
      </c>
      <c r="E116" s="16">
        <v>15589475</v>
      </c>
      <c r="F116" s="1">
        <v>1</v>
      </c>
      <c r="H116" s="15" t="s">
        <v>184</v>
      </c>
      <c r="I116">
        <v>1</v>
      </c>
      <c r="K116" s="15">
        <v>543</v>
      </c>
      <c r="L116">
        <v>6</v>
      </c>
      <c r="Z116" s="17">
        <v>82674.149999999994</v>
      </c>
      <c r="AA116" s="37">
        <v>1</v>
      </c>
      <c r="AL116" s="15">
        <v>14956.44</v>
      </c>
      <c r="AM116">
        <v>1</v>
      </c>
    </row>
    <row r="117" spans="2:39" x14ac:dyDescent="0.2">
      <c r="B117" s="15">
        <v>84</v>
      </c>
      <c r="C117">
        <v>1</v>
      </c>
      <c r="E117" s="16">
        <v>15589488</v>
      </c>
      <c r="F117" s="1">
        <v>1</v>
      </c>
      <c r="H117" s="15" t="s">
        <v>189</v>
      </c>
      <c r="I117">
        <v>1</v>
      </c>
      <c r="K117" s="15">
        <v>544</v>
      </c>
      <c r="L117">
        <v>4</v>
      </c>
      <c r="Z117" s="17">
        <v>82931.850000000006</v>
      </c>
      <c r="AA117" s="37">
        <v>1</v>
      </c>
      <c r="AL117" s="15">
        <v>15068.18</v>
      </c>
      <c r="AM117">
        <v>1</v>
      </c>
    </row>
    <row r="118" spans="2:39" x14ac:dyDescent="0.2">
      <c r="B118" s="15">
        <v>85</v>
      </c>
      <c r="C118">
        <v>1</v>
      </c>
      <c r="E118" s="16">
        <v>15589493</v>
      </c>
      <c r="F118" s="1">
        <v>1</v>
      </c>
      <c r="H118" s="15" t="s">
        <v>59</v>
      </c>
      <c r="I118">
        <v>1</v>
      </c>
      <c r="K118" s="15">
        <v>545</v>
      </c>
      <c r="L118">
        <v>6</v>
      </c>
      <c r="Z118" s="17">
        <v>83543.37</v>
      </c>
      <c r="AA118" s="37">
        <v>1</v>
      </c>
      <c r="AL118" s="15">
        <v>15304.08</v>
      </c>
      <c r="AM118">
        <v>1</v>
      </c>
    </row>
    <row r="119" spans="2:39" x14ac:dyDescent="0.2">
      <c r="B119" s="15">
        <v>86</v>
      </c>
      <c r="C119">
        <v>1</v>
      </c>
      <c r="E119" s="16">
        <v>15589805</v>
      </c>
      <c r="F119" s="1">
        <v>1</v>
      </c>
      <c r="H119" s="15" t="s">
        <v>95</v>
      </c>
      <c r="I119">
        <v>2</v>
      </c>
      <c r="K119" s="15">
        <v>546</v>
      </c>
      <c r="L119">
        <v>3</v>
      </c>
      <c r="Z119" s="17">
        <v>83807.86</v>
      </c>
      <c r="AA119" s="37">
        <v>1</v>
      </c>
      <c r="AL119" s="15">
        <v>15462.84</v>
      </c>
      <c r="AM119">
        <v>1</v>
      </c>
    </row>
    <row r="120" spans="2:39" x14ac:dyDescent="0.2">
      <c r="B120" s="15">
        <v>87</v>
      </c>
      <c r="C120">
        <v>1</v>
      </c>
      <c r="E120" s="16">
        <v>15589975</v>
      </c>
      <c r="F120" s="1">
        <v>1</v>
      </c>
      <c r="H120" s="15" t="s">
        <v>165</v>
      </c>
      <c r="I120">
        <v>1</v>
      </c>
      <c r="K120" s="15">
        <v>547</v>
      </c>
      <c r="L120">
        <v>3</v>
      </c>
      <c r="Z120" s="17">
        <v>84026.86</v>
      </c>
      <c r="AA120" s="37">
        <v>1</v>
      </c>
      <c r="AL120" s="15">
        <v>15650.73</v>
      </c>
      <c r="AM120">
        <v>1</v>
      </c>
    </row>
    <row r="121" spans="2:39" x14ac:dyDescent="0.2">
      <c r="B121" s="15">
        <v>88</v>
      </c>
      <c r="C121">
        <v>1</v>
      </c>
      <c r="E121" s="16">
        <v>15590241</v>
      </c>
      <c r="F121" s="1">
        <v>1</v>
      </c>
      <c r="H121" s="15" t="s">
        <v>118</v>
      </c>
      <c r="I121">
        <v>2</v>
      </c>
      <c r="K121" s="15">
        <v>548</v>
      </c>
      <c r="L121">
        <v>2</v>
      </c>
      <c r="Z121" s="17">
        <v>84327.77</v>
      </c>
      <c r="AA121" s="37">
        <v>1</v>
      </c>
      <c r="AL121" s="15">
        <v>15766.1</v>
      </c>
      <c r="AM121">
        <v>1</v>
      </c>
    </row>
    <row r="122" spans="2:39" x14ac:dyDescent="0.2">
      <c r="B122" s="15">
        <v>89</v>
      </c>
      <c r="C122">
        <v>1</v>
      </c>
      <c r="E122" s="16">
        <v>15590876</v>
      </c>
      <c r="F122" s="1">
        <v>1</v>
      </c>
      <c r="H122" s="15" t="s">
        <v>79</v>
      </c>
      <c r="I122">
        <v>1</v>
      </c>
      <c r="K122" s="15">
        <v>549</v>
      </c>
      <c r="L122">
        <v>5</v>
      </c>
      <c r="Z122" s="17">
        <v>84496.71</v>
      </c>
      <c r="AA122" s="37">
        <v>1</v>
      </c>
      <c r="AL122" s="15">
        <v>15928.49</v>
      </c>
      <c r="AM122">
        <v>1</v>
      </c>
    </row>
    <row r="123" spans="2:39" x14ac:dyDescent="0.2">
      <c r="B123" s="15">
        <v>90</v>
      </c>
      <c r="C123">
        <v>1</v>
      </c>
      <c r="E123" s="16">
        <v>15591047</v>
      </c>
      <c r="F123" s="1">
        <v>1</v>
      </c>
      <c r="H123" s="15" t="s">
        <v>83</v>
      </c>
      <c r="I123">
        <v>1</v>
      </c>
      <c r="K123" s="15">
        <v>550</v>
      </c>
      <c r="L123">
        <v>4</v>
      </c>
      <c r="Z123" s="17">
        <v>84745.03</v>
      </c>
      <c r="AA123" s="37">
        <v>1</v>
      </c>
      <c r="AL123" s="15">
        <v>16064.25</v>
      </c>
      <c r="AM123">
        <v>1</v>
      </c>
    </row>
    <row r="124" spans="2:39" x14ac:dyDescent="0.2">
      <c r="B124" s="15">
        <v>91</v>
      </c>
      <c r="C124">
        <v>1</v>
      </c>
      <c r="E124" s="16">
        <v>15591100</v>
      </c>
      <c r="F124" s="1">
        <v>1</v>
      </c>
      <c r="H124" s="15" t="s">
        <v>81</v>
      </c>
      <c r="I124">
        <v>1</v>
      </c>
      <c r="K124" s="15">
        <v>551</v>
      </c>
      <c r="L124">
        <v>1</v>
      </c>
      <c r="Z124" s="17">
        <v>85311.7</v>
      </c>
      <c r="AA124" s="37">
        <v>1</v>
      </c>
      <c r="AL124" s="15">
        <v>16161.82</v>
      </c>
      <c r="AM124">
        <v>1</v>
      </c>
    </row>
    <row r="125" spans="2:39" x14ac:dyDescent="0.2">
      <c r="B125" s="15">
        <v>92</v>
      </c>
      <c r="C125">
        <v>1</v>
      </c>
      <c r="E125" s="16">
        <v>15591509</v>
      </c>
      <c r="F125" s="1">
        <v>1</v>
      </c>
      <c r="H125" s="15" t="s">
        <v>203</v>
      </c>
      <c r="I125">
        <v>1</v>
      </c>
      <c r="K125" s="15">
        <v>552</v>
      </c>
      <c r="L125">
        <v>1</v>
      </c>
      <c r="Z125" s="17">
        <v>85679.25</v>
      </c>
      <c r="AA125" s="37">
        <v>1</v>
      </c>
      <c r="AL125" s="15">
        <v>16278.97</v>
      </c>
      <c r="AM125">
        <v>1</v>
      </c>
    </row>
    <row r="126" spans="2:39" x14ac:dyDescent="0.2">
      <c r="B126" s="15">
        <v>93</v>
      </c>
      <c r="C126">
        <v>1</v>
      </c>
      <c r="E126" s="16">
        <v>15591607</v>
      </c>
      <c r="F126" s="1">
        <v>1</v>
      </c>
      <c r="H126" s="15" t="s">
        <v>206</v>
      </c>
      <c r="I126">
        <v>1</v>
      </c>
      <c r="K126" s="15">
        <v>553</v>
      </c>
      <c r="L126">
        <v>4</v>
      </c>
      <c r="Z126" s="17">
        <v>85891.55</v>
      </c>
      <c r="AA126" s="37">
        <v>1</v>
      </c>
      <c r="AL126" s="15">
        <v>16436.560000000001</v>
      </c>
      <c r="AM126">
        <v>1</v>
      </c>
    </row>
    <row r="127" spans="2:39" x14ac:dyDescent="0.2">
      <c r="B127" s="15">
        <v>94</v>
      </c>
      <c r="C127">
        <v>1</v>
      </c>
      <c r="E127" s="16">
        <v>15591711</v>
      </c>
      <c r="F127" s="1">
        <v>1</v>
      </c>
      <c r="H127" s="15" t="s">
        <v>143</v>
      </c>
      <c r="I127">
        <v>1</v>
      </c>
      <c r="K127" s="15">
        <v>554</v>
      </c>
      <c r="L127">
        <v>1</v>
      </c>
      <c r="Z127" s="17">
        <v>86402.52</v>
      </c>
      <c r="AA127" s="37">
        <v>1</v>
      </c>
      <c r="AL127" s="15">
        <v>16459.37</v>
      </c>
      <c r="AM127">
        <v>1</v>
      </c>
    </row>
    <row r="128" spans="2:39" x14ac:dyDescent="0.2">
      <c r="B128" s="15">
        <v>95</v>
      </c>
      <c r="C128">
        <v>1</v>
      </c>
      <c r="E128" s="16">
        <v>15591969</v>
      </c>
      <c r="F128" s="1">
        <v>1</v>
      </c>
      <c r="H128" s="15" t="s">
        <v>31</v>
      </c>
      <c r="I128">
        <v>1</v>
      </c>
      <c r="K128" s="15">
        <v>555</v>
      </c>
      <c r="L128">
        <v>3</v>
      </c>
      <c r="Z128" s="17">
        <v>86569.76</v>
      </c>
      <c r="AA128" s="37">
        <v>1</v>
      </c>
      <c r="AL128" s="15">
        <v>16649.310000000001</v>
      </c>
      <c r="AM128">
        <v>1</v>
      </c>
    </row>
    <row r="129" spans="2:39" x14ac:dyDescent="0.2">
      <c r="B129" s="15">
        <v>96</v>
      </c>
      <c r="C129">
        <v>1</v>
      </c>
      <c r="E129" s="16">
        <v>15591986</v>
      </c>
      <c r="F129" s="1">
        <v>1</v>
      </c>
      <c r="H129" s="15" t="s">
        <v>136</v>
      </c>
      <c r="I129">
        <v>2</v>
      </c>
      <c r="K129" s="15">
        <v>556</v>
      </c>
      <c r="L129">
        <v>3</v>
      </c>
      <c r="Z129" s="17">
        <v>86605.5</v>
      </c>
      <c r="AA129" s="37">
        <v>1</v>
      </c>
      <c r="AL129" s="15">
        <v>17603.810000000001</v>
      </c>
      <c r="AM129">
        <v>1</v>
      </c>
    </row>
    <row r="130" spans="2:39" x14ac:dyDescent="0.2">
      <c r="B130" s="15">
        <v>97</v>
      </c>
      <c r="C130">
        <v>1</v>
      </c>
      <c r="E130" s="16">
        <v>15591995</v>
      </c>
      <c r="F130" s="1">
        <v>1</v>
      </c>
      <c r="H130" s="15" t="s">
        <v>130</v>
      </c>
      <c r="I130">
        <v>1</v>
      </c>
      <c r="K130" s="15">
        <v>557</v>
      </c>
      <c r="L130">
        <v>2</v>
      </c>
      <c r="Z130" s="17">
        <v>87202.38</v>
      </c>
      <c r="AA130" s="37">
        <v>1</v>
      </c>
      <c r="AL130" s="15">
        <v>17675.36</v>
      </c>
      <c r="AM130">
        <v>1</v>
      </c>
    </row>
    <row r="131" spans="2:39" x14ac:dyDescent="0.2">
      <c r="B131" s="15">
        <v>98</v>
      </c>
      <c r="C131">
        <v>1</v>
      </c>
      <c r="E131" s="16">
        <v>15592222</v>
      </c>
      <c r="F131" s="1">
        <v>1</v>
      </c>
      <c r="H131" s="15" t="s">
        <v>89</v>
      </c>
      <c r="I131">
        <v>1</v>
      </c>
      <c r="K131" s="15">
        <v>559</v>
      </c>
      <c r="L131">
        <v>3</v>
      </c>
      <c r="Z131" s="17">
        <v>87271.41</v>
      </c>
      <c r="AA131" s="37">
        <v>1</v>
      </c>
      <c r="AL131" s="15">
        <v>17941.16</v>
      </c>
      <c r="AM131">
        <v>1</v>
      </c>
    </row>
    <row r="132" spans="2:39" x14ac:dyDescent="0.2">
      <c r="B132" s="15">
        <v>99</v>
      </c>
      <c r="C132">
        <v>1</v>
      </c>
      <c r="E132" s="16">
        <v>15592300</v>
      </c>
      <c r="F132" s="1">
        <v>1</v>
      </c>
      <c r="H132" s="15" t="s">
        <v>209</v>
      </c>
      <c r="I132">
        <v>1</v>
      </c>
      <c r="K132" s="15">
        <v>560</v>
      </c>
      <c r="L132">
        <v>1</v>
      </c>
      <c r="Z132" s="17">
        <v>88109.81</v>
      </c>
      <c r="AA132" s="37">
        <v>1</v>
      </c>
      <c r="AL132" s="15">
        <v>17978.68</v>
      </c>
      <c r="AM132">
        <v>1</v>
      </c>
    </row>
    <row r="133" spans="2:39" x14ac:dyDescent="0.2">
      <c r="B133" s="15">
        <v>100</v>
      </c>
      <c r="C133">
        <v>1</v>
      </c>
      <c r="E133" s="16">
        <v>15592386</v>
      </c>
      <c r="F133" s="1">
        <v>1</v>
      </c>
      <c r="H133" s="15" t="s">
        <v>62</v>
      </c>
      <c r="I133">
        <v>1</v>
      </c>
      <c r="K133" s="15">
        <v>561</v>
      </c>
      <c r="L133">
        <v>1</v>
      </c>
      <c r="Z133" s="17">
        <v>88293.13</v>
      </c>
      <c r="AA133" s="37">
        <v>1</v>
      </c>
      <c r="AL133" s="15">
        <v>18203</v>
      </c>
      <c r="AM133">
        <v>1</v>
      </c>
    </row>
    <row r="134" spans="2:39" x14ac:dyDescent="0.2">
      <c r="B134" s="15">
        <v>101</v>
      </c>
      <c r="C134">
        <v>1</v>
      </c>
      <c r="E134" s="16">
        <v>15592387</v>
      </c>
      <c r="F134" s="1">
        <v>1</v>
      </c>
      <c r="H134" s="15" t="s">
        <v>100</v>
      </c>
      <c r="I134">
        <v>1</v>
      </c>
      <c r="K134" s="15">
        <v>562</v>
      </c>
      <c r="L134">
        <v>2</v>
      </c>
      <c r="Z134" s="17">
        <v>88736.44</v>
      </c>
      <c r="AA134" s="37">
        <v>1</v>
      </c>
      <c r="AL134" s="15">
        <v>18260.98</v>
      </c>
      <c r="AM134">
        <v>1</v>
      </c>
    </row>
    <row r="135" spans="2:39" x14ac:dyDescent="0.2">
      <c r="B135" s="15">
        <v>102</v>
      </c>
      <c r="C135">
        <v>1</v>
      </c>
      <c r="E135" s="16">
        <v>15592389</v>
      </c>
      <c r="F135" s="1">
        <v>1</v>
      </c>
      <c r="H135" s="15" t="s">
        <v>148</v>
      </c>
      <c r="I135">
        <v>2</v>
      </c>
      <c r="K135" s="15">
        <v>563</v>
      </c>
      <c r="L135">
        <v>2</v>
      </c>
      <c r="Z135" s="17">
        <v>88915.37</v>
      </c>
      <c r="AA135" s="37">
        <v>1</v>
      </c>
      <c r="AL135" s="15">
        <v>18461.900000000001</v>
      </c>
      <c r="AM135">
        <v>1</v>
      </c>
    </row>
    <row r="136" spans="2:39" x14ac:dyDescent="0.2">
      <c r="B136" s="15">
        <v>103</v>
      </c>
      <c r="C136">
        <v>1</v>
      </c>
      <c r="E136" s="16">
        <v>15592461</v>
      </c>
      <c r="F136" s="1">
        <v>1</v>
      </c>
      <c r="H136" s="15" t="s">
        <v>54</v>
      </c>
      <c r="I136">
        <v>1</v>
      </c>
      <c r="K136" s="15">
        <v>564</v>
      </c>
      <c r="L136">
        <v>2</v>
      </c>
      <c r="Z136" s="17">
        <v>88938.62</v>
      </c>
      <c r="AA136" s="37">
        <v>1</v>
      </c>
      <c r="AL136" s="15">
        <v>18606.23</v>
      </c>
      <c r="AM136">
        <v>1</v>
      </c>
    </row>
    <row r="137" spans="2:39" x14ac:dyDescent="0.2">
      <c r="B137" s="15">
        <v>104</v>
      </c>
      <c r="C137">
        <v>1</v>
      </c>
      <c r="E137" s="16">
        <v>15592531</v>
      </c>
      <c r="F137" s="1">
        <v>1</v>
      </c>
      <c r="H137" s="15" t="s">
        <v>56</v>
      </c>
      <c r="I137">
        <v>1</v>
      </c>
      <c r="K137" s="15">
        <v>565</v>
      </c>
      <c r="L137">
        <v>1</v>
      </c>
      <c r="Z137" s="17">
        <v>89588.35</v>
      </c>
      <c r="AA137" s="37">
        <v>1</v>
      </c>
      <c r="AL137" s="15">
        <v>18657.77</v>
      </c>
      <c r="AM137">
        <v>1</v>
      </c>
    </row>
    <row r="138" spans="2:39" x14ac:dyDescent="0.2">
      <c r="B138" s="15">
        <v>105</v>
      </c>
      <c r="C138">
        <v>1</v>
      </c>
      <c r="E138" s="16">
        <v>15592846</v>
      </c>
      <c r="F138" s="1">
        <v>1</v>
      </c>
      <c r="H138" s="15" t="s">
        <v>48</v>
      </c>
      <c r="I138">
        <v>1</v>
      </c>
      <c r="K138" s="15">
        <v>566</v>
      </c>
      <c r="L138">
        <v>2</v>
      </c>
      <c r="Z138" s="17">
        <v>89685.92</v>
      </c>
      <c r="AA138" s="37">
        <v>1</v>
      </c>
      <c r="AL138" s="15">
        <v>18719.669999999998</v>
      </c>
      <c r="AM138">
        <v>1</v>
      </c>
    </row>
    <row r="139" spans="2:39" x14ac:dyDescent="0.2">
      <c r="B139" s="15">
        <v>106</v>
      </c>
      <c r="C139">
        <v>1</v>
      </c>
      <c r="E139" s="16">
        <v>15592937</v>
      </c>
      <c r="F139" s="1">
        <v>1</v>
      </c>
      <c r="H139" s="15" t="s">
        <v>149</v>
      </c>
      <c r="I139">
        <v>1</v>
      </c>
      <c r="K139" s="15">
        <v>567</v>
      </c>
      <c r="L139">
        <v>2</v>
      </c>
      <c r="Z139" s="17">
        <v>89763.839999999997</v>
      </c>
      <c r="AA139" s="37">
        <v>1</v>
      </c>
      <c r="AL139" s="15">
        <v>18924.919999999998</v>
      </c>
      <c r="AM139">
        <v>1</v>
      </c>
    </row>
    <row r="140" spans="2:39" x14ac:dyDescent="0.2">
      <c r="B140" s="15">
        <v>107</v>
      </c>
      <c r="C140">
        <v>1</v>
      </c>
      <c r="E140" s="16">
        <v>15592979</v>
      </c>
      <c r="F140" s="1">
        <v>1</v>
      </c>
      <c r="H140" s="15" t="s">
        <v>140</v>
      </c>
      <c r="I140">
        <v>1</v>
      </c>
      <c r="K140" s="15">
        <v>568</v>
      </c>
      <c r="L140">
        <v>3</v>
      </c>
      <c r="Z140" s="17">
        <v>89968.69</v>
      </c>
      <c r="AA140" s="37">
        <v>1</v>
      </c>
      <c r="AL140" s="15">
        <v>19131.71</v>
      </c>
      <c r="AM140">
        <v>1</v>
      </c>
    </row>
    <row r="141" spans="2:39" x14ac:dyDescent="0.2">
      <c r="B141" s="15">
        <v>108</v>
      </c>
      <c r="C141">
        <v>1</v>
      </c>
      <c r="E141" s="16">
        <v>15593365</v>
      </c>
      <c r="F141" s="1">
        <v>1</v>
      </c>
      <c r="H141" s="15" t="s">
        <v>44</v>
      </c>
      <c r="I141">
        <v>2</v>
      </c>
      <c r="K141" s="15">
        <v>569</v>
      </c>
      <c r="L141">
        <v>3</v>
      </c>
      <c r="Z141" s="17">
        <v>90307.62</v>
      </c>
      <c r="AA141" s="37">
        <v>1</v>
      </c>
      <c r="AL141" s="15">
        <v>19162.89</v>
      </c>
      <c r="AM141">
        <v>1</v>
      </c>
    </row>
    <row r="142" spans="2:39" x14ac:dyDescent="0.2">
      <c r="B142" s="15">
        <v>109</v>
      </c>
      <c r="C142">
        <v>1</v>
      </c>
      <c r="E142" s="16">
        <v>15593601</v>
      </c>
      <c r="F142" s="1">
        <v>1</v>
      </c>
      <c r="H142" s="15" t="s">
        <v>157</v>
      </c>
      <c r="I142">
        <v>1</v>
      </c>
      <c r="K142" s="15">
        <v>570</v>
      </c>
      <c r="L142">
        <v>1</v>
      </c>
      <c r="Z142" s="17">
        <v>90536.81</v>
      </c>
      <c r="AA142" s="37">
        <v>1</v>
      </c>
      <c r="AL142" s="15">
        <v>19287.060000000001</v>
      </c>
      <c r="AM142">
        <v>1</v>
      </c>
    </row>
    <row r="143" spans="2:39" x14ac:dyDescent="0.2">
      <c r="B143" s="15">
        <v>110</v>
      </c>
      <c r="C143">
        <v>1</v>
      </c>
      <c r="E143" s="16">
        <v>15593773</v>
      </c>
      <c r="F143" s="1">
        <v>1</v>
      </c>
      <c r="H143" s="15" t="s">
        <v>52</v>
      </c>
      <c r="I143">
        <v>1</v>
      </c>
      <c r="K143" s="15">
        <v>571</v>
      </c>
      <c r="L143">
        <v>4</v>
      </c>
      <c r="Z143" s="17">
        <v>90612.34</v>
      </c>
      <c r="AA143" s="37">
        <v>1</v>
      </c>
      <c r="AL143" s="15">
        <v>19482.5</v>
      </c>
      <c r="AM143">
        <v>1</v>
      </c>
    </row>
    <row r="144" spans="2:39" x14ac:dyDescent="0.2">
      <c r="B144" s="15">
        <v>111</v>
      </c>
      <c r="C144">
        <v>1</v>
      </c>
      <c r="E144" s="16">
        <v>15593782</v>
      </c>
      <c r="F144" s="1">
        <v>1</v>
      </c>
      <c r="H144" s="15" t="s">
        <v>194</v>
      </c>
      <c r="I144">
        <v>1</v>
      </c>
      <c r="K144" s="15">
        <v>572</v>
      </c>
      <c r="L144">
        <v>3</v>
      </c>
      <c r="Z144" s="17">
        <v>91536.93</v>
      </c>
      <c r="AA144" s="37">
        <v>1</v>
      </c>
      <c r="AL144" s="15">
        <v>19570.63</v>
      </c>
      <c r="AM144">
        <v>1</v>
      </c>
    </row>
    <row r="145" spans="2:39" x14ac:dyDescent="0.2">
      <c r="B145" s="15">
        <v>112</v>
      </c>
      <c r="C145">
        <v>1</v>
      </c>
      <c r="E145" s="16">
        <v>15594408</v>
      </c>
      <c r="F145" s="1">
        <v>1</v>
      </c>
      <c r="H145" s="15" t="s">
        <v>65</v>
      </c>
      <c r="I145">
        <v>1</v>
      </c>
      <c r="K145" s="15">
        <v>574</v>
      </c>
      <c r="L145">
        <v>4</v>
      </c>
      <c r="Z145" s="17">
        <v>92113.61</v>
      </c>
      <c r="AA145" s="37">
        <v>1</v>
      </c>
      <c r="AL145" s="15">
        <v>19799.259999999998</v>
      </c>
      <c r="AM145">
        <v>1</v>
      </c>
    </row>
    <row r="146" spans="2:39" x14ac:dyDescent="0.2">
      <c r="B146" s="15">
        <v>113</v>
      </c>
      <c r="C146">
        <v>1</v>
      </c>
      <c r="E146" s="16">
        <v>15594594</v>
      </c>
      <c r="F146" s="1">
        <v>1</v>
      </c>
      <c r="H146" s="15" t="s">
        <v>121</v>
      </c>
      <c r="I146">
        <v>1</v>
      </c>
      <c r="K146" s="15">
        <v>577</v>
      </c>
      <c r="L146">
        <v>4</v>
      </c>
      <c r="Z146" s="17">
        <v>92140.15</v>
      </c>
      <c r="AA146" s="37">
        <v>1</v>
      </c>
      <c r="AL146" s="15">
        <v>19834.32</v>
      </c>
      <c r="AM146">
        <v>1</v>
      </c>
    </row>
    <row r="147" spans="2:39" x14ac:dyDescent="0.2">
      <c r="B147" s="15">
        <v>114</v>
      </c>
      <c r="C147">
        <v>1</v>
      </c>
      <c r="E147" s="16">
        <v>15594720</v>
      </c>
      <c r="F147" s="1">
        <v>1</v>
      </c>
      <c r="H147" s="15" t="s">
        <v>39</v>
      </c>
      <c r="I147">
        <v>2</v>
      </c>
      <c r="K147" s="15">
        <v>578</v>
      </c>
      <c r="L147">
        <v>2</v>
      </c>
      <c r="Z147" s="17">
        <v>92310.54</v>
      </c>
      <c r="AA147" s="37">
        <v>1</v>
      </c>
      <c r="AL147" s="15">
        <v>20451.990000000002</v>
      </c>
      <c r="AM147">
        <v>1</v>
      </c>
    </row>
    <row r="148" spans="2:39" x14ac:dyDescent="0.2">
      <c r="B148" s="15">
        <v>115</v>
      </c>
      <c r="C148">
        <v>1</v>
      </c>
      <c r="E148" s="16">
        <v>15594815</v>
      </c>
      <c r="F148" s="1">
        <v>1</v>
      </c>
      <c r="H148" s="15" t="s">
        <v>90</v>
      </c>
      <c r="I148">
        <v>1</v>
      </c>
      <c r="K148" s="15">
        <v>579</v>
      </c>
      <c r="L148">
        <v>1</v>
      </c>
      <c r="Z148" s="17">
        <v>92566.53</v>
      </c>
      <c r="AA148" s="37">
        <v>1</v>
      </c>
      <c r="AL148" s="15">
        <v>20598.59</v>
      </c>
      <c r="AM148">
        <v>1</v>
      </c>
    </row>
    <row r="149" spans="2:39" x14ac:dyDescent="0.2">
      <c r="B149" s="15">
        <v>116</v>
      </c>
      <c r="C149">
        <v>1</v>
      </c>
      <c r="E149" s="16">
        <v>15594898</v>
      </c>
      <c r="F149" s="1">
        <v>1</v>
      </c>
      <c r="H149" s="15" t="s">
        <v>47</v>
      </c>
      <c r="I149">
        <v>1</v>
      </c>
      <c r="K149" s="15">
        <v>580</v>
      </c>
      <c r="L149">
        <v>4</v>
      </c>
      <c r="Z149" s="17">
        <v>92833.89</v>
      </c>
      <c r="AA149" s="37">
        <v>1</v>
      </c>
      <c r="AL149" s="15">
        <v>20612.82</v>
      </c>
      <c r="AM149">
        <v>1</v>
      </c>
    </row>
    <row r="150" spans="2:39" x14ac:dyDescent="0.2">
      <c r="B150" s="15">
        <v>117</v>
      </c>
      <c r="C150">
        <v>1</v>
      </c>
      <c r="E150" s="16">
        <v>15594917</v>
      </c>
      <c r="F150" s="1">
        <v>1</v>
      </c>
      <c r="H150" s="15" t="s">
        <v>164</v>
      </c>
      <c r="I150">
        <v>1</v>
      </c>
      <c r="K150" s="15">
        <v>581</v>
      </c>
      <c r="L150">
        <v>1</v>
      </c>
      <c r="Z150" s="17">
        <v>93012.89</v>
      </c>
      <c r="AA150" s="37">
        <v>1</v>
      </c>
      <c r="AL150" s="15">
        <v>20629.400000000001</v>
      </c>
      <c r="AM150">
        <v>1</v>
      </c>
    </row>
    <row r="151" spans="2:39" x14ac:dyDescent="0.2">
      <c r="B151" s="15">
        <v>118</v>
      </c>
      <c r="C151">
        <v>1</v>
      </c>
      <c r="E151" s="16">
        <v>15595039</v>
      </c>
      <c r="F151" s="1">
        <v>1</v>
      </c>
      <c r="H151" s="15" t="s">
        <v>101</v>
      </c>
      <c r="I151">
        <v>1</v>
      </c>
      <c r="K151" s="15">
        <v>582</v>
      </c>
      <c r="L151">
        <v>3</v>
      </c>
      <c r="Z151" s="17">
        <v>93051.64</v>
      </c>
      <c r="AA151" s="37">
        <v>1</v>
      </c>
      <c r="AL151" s="15">
        <v>21016</v>
      </c>
      <c r="AM151">
        <v>1</v>
      </c>
    </row>
    <row r="152" spans="2:39" x14ac:dyDescent="0.2">
      <c r="B152" s="15">
        <v>119</v>
      </c>
      <c r="C152">
        <v>1</v>
      </c>
      <c r="E152" s="16">
        <v>15595440</v>
      </c>
      <c r="F152" s="1">
        <v>1</v>
      </c>
      <c r="H152" s="15" t="s">
        <v>166</v>
      </c>
      <c r="I152">
        <v>1</v>
      </c>
      <c r="K152" s="15">
        <v>583</v>
      </c>
      <c r="L152">
        <v>4</v>
      </c>
      <c r="Z152" s="17">
        <v>93147</v>
      </c>
      <c r="AA152" s="37">
        <v>1</v>
      </c>
      <c r="AL152" s="15">
        <v>21198.39</v>
      </c>
      <c r="AM152">
        <v>1</v>
      </c>
    </row>
    <row r="153" spans="2:39" x14ac:dyDescent="0.2">
      <c r="B153" s="15">
        <v>120</v>
      </c>
      <c r="C153">
        <v>1</v>
      </c>
      <c r="E153" s="16">
        <v>15595766</v>
      </c>
      <c r="F153" s="1">
        <v>1</v>
      </c>
      <c r="H153" s="15" t="s">
        <v>21</v>
      </c>
      <c r="I153">
        <v>1</v>
      </c>
      <c r="K153" s="15">
        <v>584</v>
      </c>
      <c r="L153">
        <v>5</v>
      </c>
      <c r="Z153" s="17">
        <v>93694.42</v>
      </c>
      <c r="AA153" s="37">
        <v>1</v>
      </c>
      <c r="AL153" s="15">
        <v>21228.34</v>
      </c>
      <c r="AM153">
        <v>1</v>
      </c>
    </row>
    <row r="154" spans="2:39" x14ac:dyDescent="0.2">
      <c r="B154" s="15">
        <v>121</v>
      </c>
      <c r="C154">
        <v>1</v>
      </c>
      <c r="E154" s="16">
        <v>15596175</v>
      </c>
      <c r="F154" s="1">
        <v>1</v>
      </c>
      <c r="H154" s="15" t="s">
        <v>201</v>
      </c>
      <c r="I154">
        <v>1</v>
      </c>
      <c r="K154" s="15">
        <v>585</v>
      </c>
      <c r="L154">
        <v>3</v>
      </c>
      <c r="Z154" s="17">
        <v>93722.73</v>
      </c>
      <c r="AA154" s="37">
        <v>1</v>
      </c>
      <c r="AL154" s="15">
        <v>21600.11</v>
      </c>
      <c r="AM154">
        <v>1</v>
      </c>
    </row>
    <row r="155" spans="2:39" x14ac:dyDescent="0.2">
      <c r="B155" s="15">
        <v>122</v>
      </c>
      <c r="C155">
        <v>1</v>
      </c>
      <c r="E155" s="16">
        <v>15596914</v>
      </c>
      <c r="F155" s="1">
        <v>1</v>
      </c>
      <c r="H155" s="15" t="s">
        <v>162</v>
      </c>
      <c r="I155">
        <v>1</v>
      </c>
      <c r="K155" s="15">
        <v>586</v>
      </c>
      <c r="L155">
        <v>3</v>
      </c>
      <c r="Z155" s="17">
        <v>93844.69</v>
      </c>
      <c r="AA155" s="37">
        <v>1</v>
      </c>
      <c r="AL155" s="15">
        <v>22388</v>
      </c>
      <c r="AM155">
        <v>1</v>
      </c>
    </row>
    <row r="156" spans="2:39" x14ac:dyDescent="0.2">
      <c r="B156" s="15">
        <v>123</v>
      </c>
      <c r="C156">
        <v>1</v>
      </c>
      <c r="E156" s="16">
        <v>15596939</v>
      </c>
      <c r="F156" s="1">
        <v>1</v>
      </c>
      <c r="H156" s="15" t="s">
        <v>42</v>
      </c>
      <c r="I156">
        <v>1</v>
      </c>
      <c r="K156" s="15">
        <v>587</v>
      </c>
      <c r="L156">
        <v>4</v>
      </c>
      <c r="Z156" s="17">
        <v>94521.17</v>
      </c>
      <c r="AA156" s="37">
        <v>1</v>
      </c>
      <c r="AL156" s="15">
        <v>22447.85</v>
      </c>
      <c r="AM156">
        <v>1</v>
      </c>
    </row>
    <row r="157" spans="2:39" x14ac:dyDescent="0.2">
      <c r="B157" s="15">
        <v>124</v>
      </c>
      <c r="C157">
        <v>1</v>
      </c>
      <c r="E157" s="16">
        <v>15597602</v>
      </c>
      <c r="F157" s="1">
        <v>1</v>
      </c>
      <c r="H157" s="15" t="s">
        <v>37</v>
      </c>
      <c r="I157">
        <v>1</v>
      </c>
      <c r="K157" s="15">
        <v>588</v>
      </c>
      <c r="L157">
        <v>1</v>
      </c>
      <c r="Z157" s="17">
        <v>95059.02</v>
      </c>
      <c r="AA157" s="37">
        <v>1</v>
      </c>
      <c r="AL157" s="15">
        <v>22745.5</v>
      </c>
      <c r="AM157">
        <v>1</v>
      </c>
    </row>
    <row r="158" spans="2:39" x14ac:dyDescent="0.2">
      <c r="B158" s="15">
        <v>125</v>
      </c>
      <c r="C158">
        <v>1</v>
      </c>
      <c r="E158" s="16">
        <v>15597945</v>
      </c>
      <c r="F158" s="1">
        <v>1</v>
      </c>
      <c r="H158" s="15" t="s">
        <v>104</v>
      </c>
      <c r="I158">
        <v>1</v>
      </c>
      <c r="K158" s="15">
        <v>589</v>
      </c>
      <c r="L158">
        <v>4</v>
      </c>
      <c r="Z158" s="17">
        <v>95128.86</v>
      </c>
      <c r="AA158" s="37">
        <v>1</v>
      </c>
      <c r="AL158" s="15">
        <v>22994.32</v>
      </c>
      <c r="AM158">
        <v>1</v>
      </c>
    </row>
    <row r="159" spans="2:39" x14ac:dyDescent="0.2">
      <c r="B159" s="15">
        <v>126</v>
      </c>
      <c r="C159">
        <v>1</v>
      </c>
      <c r="E159" s="16">
        <v>15598493</v>
      </c>
      <c r="F159" s="1">
        <v>1</v>
      </c>
      <c r="H159" s="15" t="s">
        <v>46</v>
      </c>
      <c r="I159">
        <v>1</v>
      </c>
      <c r="K159" s="15">
        <v>590</v>
      </c>
      <c r="L159">
        <v>2</v>
      </c>
      <c r="Z159" s="17">
        <v>95441.27</v>
      </c>
      <c r="AA159" s="37">
        <v>1</v>
      </c>
      <c r="AL159" s="15">
        <v>23971.33</v>
      </c>
      <c r="AM159">
        <v>1</v>
      </c>
    </row>
    <row r="160" spans="2:39" x14ac:dyDescent="0.2">
      <c r="B160" s="15">
        <v>127</v>
      </c>
      <c r="C160">
        <v>1</v>
      </c>
      <c r="E160" s="16">
        <v>15598883</v>
      </c>
      <c r="F160" s="1">
        <v>1</v>
      </c>
      <c r="H160" s="15" t="s">
        <v>71</v>
      </c>
      <c r="I160">
        <v>1</v>
      </c>
      <c r="K160" s="15">
        <v>591</v>
      </c>
      <c r="L160">
        <v>4</v>
      </c>
      <c r="Z160" s="17">
        <v>95523.16</v>
      </c>
      <c r="AA160" s="37">
        <v>1</v>
      </c>
      <c r="AL160" s="15">
        <v>24210.560000000001</v>
      </c>
      <c r="AM160">
        <v>1</v>
      </c>
    </row>
    <row r="161" spans="2:39" x14ac:dyDescent="0.2">
      <c r="B161" s="15">
        <v>128</v>
      </c>
      <c r="C161">
        <v>1</v>
      </c>
      <c r="E161" s="16">
        <v>15599195</v>
      </c>
      <c r="F161" s="1">
        <v>1</v>
      </c>
      <c r="H161" s="15" t="s">
        <v>25</v>
      </c>
      <c r="I161">
        <v>1</v>
      </c>
      <c r="K161" s="15">
        <v>592</v>
      </c>
      <c r="L161">
        <v>3</v>
      </c>
      <c r="Z161" s="17">
        <v>95556.31</v>
      </c>
      <c r="AA161" s="37">
        <v>1</v>
      </c>
      <c r="AL161" s="15">
        <v>24234.11</v>
      </c>
      <c r="AM161">
        <v>1</v>
      </c>
    </row>
    <row r="162" spans="2:39" x14ac:dyDescent="0.2">
      <c r="B162" s="15">
        <v>129</v>
      </c>
      <c r="C162">
        <v>1</v>
      </c>
      <c r="E162" s="16">
        <v>15599289</v>
      </c>
      <c r="F162" s="1">
        <v>1</v>
      </c>
      <c r="H162" s="15" t="s">
        <v>50</v>
      </c>
      <c r="I162">
        <v>1</v>
      </c>
      <c r="K162" s="15">
        <v>593</v>
      </c>
      <c r="L162">
        <v>5</v>
      </c>
      <c r="Z162" s="17">
        <v>95741.75</v>
      </c>
      <c r="AA162" s="37">
        <v>1</v>
      </c>
      <c r="AL162" s="15">
        <v>24302.95</v>
      </c>
      <c r="AM162">
        <v>1</v>
      </c>
    </row>
    <row r="163" spans="2:39" x14ac:dyDescent="0.2">
      <c r="B163" s="15">
        <v>130</v>
      </c>
      <c r="C163">
        <v>1</v>
      </c>
      <c r="E163" s="16">
        <v>15599433</v>
      </c>
      <c r="F163" s="1">
        <v>1</v>
      </c>
      <c r="H163" s="15" t="s">
        <v>190</v>
      </c>
      <c r="I163">
        <v>1</v>
      </c>
      <c r="K163" s="15">
        <v>594</v>
      </c>
      <c r="L163">
        <v>6</v>
      </c>
      <c r="Z163" s="17">
        <v>95826.49</v>
      </c>
      <c r="AA163" s="37">
        <v>1</v>
      </c>
      <c r="AL163" s="15">
        <v>24495.03</v>
      </c>
      <c r="AM163">
        <v>1</v>
      </c>
    </row>
    <row r="164" spans="2:39" x14ac:dyDescent="0.2">
      <c r="B164" s="15">
        <v>131</v>
      </c>
      <c r="C164">
        <v>1</v>
      </c>
      <c r="E164" s="16">
        <v>15599660</v>
      </c>
      <c r="F164" s="1">
        <v>1</v>
      </c>
      <c r="H164" s="15" t="s">
        <v>66</v>
      </c>
      <c r="I164">
        <v>1</v>
      </c>
      <c r="K164" s="15">
        <v>596</v>
      </c>
      <c r="L164">
        <v>2</v>
      </c>
      <c r="Z164" s="17">
        <v>95845.6</v>
      </c>
      <c r="AA164" s="37">
        <v>1</v>
      </c>
      <c r="AL164" s="15">
        <v>24506.95</v>
      </c>
      <c r="AM164">
        <v>1</v>
      </c>
    </row>
    <row r="165" spans="2:39" x14ac:dyDescent="0.2">
      <c r="B165" s="15">
        <v>132</v>
      </c>
      <c r="C165">
        <v>1</v>
      </c>
      <c r="E165" s="16">
        <v>15599792</v>
      </c>
      <c r="F165" s="1">
        <v>1</v>
      </c>
      <c r="H165" s="15" t="s">
        <v>185</v>
      </c>
      <c r="I165">
        <v>1</v>
      </c>
      <c r="K165" s="15">
        <v>597</v>
      </c>
      <c r="L165">
        <v>2</v>
      </c>
      <c r="Z165" s="17">
        <v>96134.11</v>
      </c>
      <c r="AA165" s="37">
        <v>1</v>
      </c>
      <c r="AL165" s="15">
        <v>25095.03</v>
      </c>
      <c r="AM165">
        <v>1</v>
      </c>
    </row>
    <row r="166" spans="2:39" x14ac:dyDescent="0.2">
      <c r="B166" s="15">
        <v>133</v>
      </c>
      <c r="C166">
        <v>1</v>
      </c>
      <c r="E166" s="16">
        <v>15600258</v>
      </c>
      <c r="F166" s="1">
        <v>1</v>
      </c>
      <c r="H166" s="15" t="s">
        <v>159</v>
      </c>
      <c r="I166">
        <v>1</v>
      </c>
      <c r="K166" s="15">
        <v>598</v>
      </c>
      <c r="L166">
        <v>3</v>
      </c>
      <c r="Z166" s="17">
        <v>96423.84</v>
      </c>
      <c r="AA166" s="37">
        <v>1</v>
      </c>
      <c r="AL166" s="15">
        <v>25310.82</v>
      </c>
      <c r="AM166">
        <v>1</v>
      </c>
    </row>
    <row r="167" spans="2:39" x14ac:dyDescent="0.2">
      <c r="B167" s="15">
        <v>134</v>
      </c>
      <c r="C167">
        <v>1</v>
      </c>
      <c r="E167" s="16">
        <v>15600337</v>
      </c>
      <c r="F167" s="1">
        <v>1</v>
      </c>
      <c r="H167" s="15" t="s">
        <v>19</v>
      </c>
      <c r="I167">
        <v>1</v>
      </c>
      <c r="K167" s="15">
        <v>599</v>
      </c>
      <c r="L167">
        <v>3</v>
      </c>
      <c r="Z167" s="17">
        <v>96645.54</v>
      </c>
      <c r="AA167" s="37">
        <v>1</v>
      </c>
      <c r="AL167" s="15">
        <v>25885.72</v>
      </c>
      <c r="AM167">
        <v>1</v>
      </c>
    </row>
    <row r="168" spans="2:39" x14ac:dyDescent="0.2">
      <c r="B168" s="15">
        <v>135</v>
      </c>
      <c r="C168">
        <v>1</v>
      </c>
      <c r="E168" s="16">
        <v>15600462</v>
      </c>
      <c r="F168" s="1">
        <v>1</v>
      </c>
      <c r="H168" s="15" t="s">
        <v>207</v>
      </c>
      <c r="I168">
        <v>1</v>
      </c>
      <c r="K168" s="15">
        <v>600</v>
      </c>
      <c r="L168">
        <v>2</v>
      </c>
      <c r="Z168" s="17">
        <v>96888.39</v>
      </c>
      <c r="AA168" s="37">
        <v>1</v>
      </c>
      <c r="AL168" s="15">
        <v>26019.59</v>
      </c>
      <c r="AM168">
        <v>1</v>
      </c>
    </row>
    <row r="169" spans="2:39" x14ac:dyDescent="0.2">
      <c r="B169" s="15">
        <v>136</v>
      </c>
      <c r="C169">
        <v>1</v>
      </c>
      <c r="E169" s="16">
        <v>15600651</v>
      </c>
      <c r="F169" s="1">
        <v>1</v>
      </c>
      <c r="H169" s="15" t="s">
        <v>196</v>
      </c>
      <c r="I169">
        <v>1</v>
      </c>
      <c r="K169" s="15">
        <v>601</v>
      </c>
      <c r="L169">
        <v>7</v>
      </c>
      <c r="Z169" s="17">
        <v>97086.399999999994</v>
      </c>
      <c r="AA169" s="37">
        <v>1</v>
      </c>
      <c r="AL169" s="15">
        <v>26057.08</v>
      </c>
      <c r="AM169">
        <v>1</v>
      </c>
    </row>
    <row r="170" spans="2:39" x14ac:dyDescent="0.2">
      <c r="B170" s="15">
        <v>137</v>
      </c>
      <c r="C170">
        <v>1</v>
      </c>
      <c r="E170" s="16">
        <v>15600739</v>
      </c>
      <c r="F170" s="1">
        <v>1</v>
      </c>
      <c r="H170" s="15" t="s">
        <v>102</v>
      </c>
      <c r="I170">
        <v>1</v>
      </c>
      <c r="K170" s="15">
        <v>602</v>
      </c>
      <c r="L170">
        <v>1</v>
      </c>
      <c r="Z170" s="17">
        <v>97133.92</v>
      </c>
      <c r="AA170" s="37">
        <v>1</v>
      </c>
      <c r="AL170" s="15">
        <v>26260.98</v>
      </c>
      <c r="AM170">
        <v>1</v>
      </c>
    </row>
    <row r="171" spans="2:39" x14ac:dyDescent="0.2">
      <c r="B171" s="15">
        <v>138</v>
      </c>
      <c r="C171">
        <v>1</v>
      </c>
      <c r="E171" s="16">
        <v>15600781</v>
      </c>
      <c r="F171" s="1">
        <v>1</v>
      </c>
      <c r="H171" s="15" t="s">
        <v>61</v>
      </c>
      <c r="I171">
        <v>2</v>
      </c>
      <c r="K171" s="15">
        <v>603</v>
      </c>
      <c r="L171">
        <v>3</v>
      </c>
      <c r="Z171" s="17">
        <v>97257.41</v>
      </c>
      <c r="AA171" s="37">
        <v>1</v>
      </c>
      <c r="AL171" s="15">
        <v>26475.79</v>
      </c>
      <c r="AM171">
        <v>1</v>
      </c>
    </row>
    <row r="172" spans="2:39" x14ac:dyDescent="0.2">
      <c r="B172" s="15">
        <v>139</v>
      </c>
      <c r="C172">
        <v>1</v>
      </c>
      <c r="E172" s="16">
        <v>15600882</v>
      </c>
      <c r="F172" s="1">
        <v>1</v>
      </c>
      <c r="H172" s="15" t="s">
        <v>91</v>
      </c>
      <c r="I172">
        <v>1</v>
      </c>
      <c r="K172" s="15">
        <v>604</v>
      </c>
      <c r="L172">
        <v>2</v>
      </c>
      <c r="Z172" s="17">
        <v>97259.25</v>
      </c>
      <c r="AA172" s="37">
        <v>1</v>
      </c>
      <c r="AL172" s="15">
        <v>26752.560000000001</v>
      </c>
      <c r="AM172">
        <v>1</v>
      </c>
    </row>
    <row r="173" spans="2:39" x14ac:dyDescent="0.2">
      <c r="B173" s="15">
        <v>140</v>
      </c>
      <c r="C173">
        <v>1</v>
      </c>
      <c r="E173" s="16">
        <v>15600974</v>
      </c>
      <c r="F173" s="1">
        <v>1</v>
      </c>
      <c r="H173" s="15" t="s">
        <v>72</v>
      </c>
      <c r="I173">
        <v>1</v>
      </c>
      <c r="K173" s="15">
        <v>605</v>
      </c>
      <c r="L173">
        <v>7</v>
      </c>
      <c r="Z173" s="17">
        <v>97318.25</v>
      </c>
      <c r="AA173" s="37">
        <v>1</v>
      </c>
      <c r="AL173" s="15">
        <v>26960.31</v>
      </c>
      <c r="AM173">
        <v>1</v>
      </c>
    </row>
    <row r="174" spans="2:39" x14ac:dyDescent="0.2">
      <c r="B174" s="15">
        <v>141</v>
      </c>
      <c r="C174">
        <v>1</v>
      </c>
      <c r="E174" s="16">
        <v>15601026</v>
      </c>
      <c r="F174" s="1">
        <v>1</v>
      </c>
      <c r="H174" s="15" t="s">
        <v>123</v>
      </c>
      <c r="I174">
        <v>1</v>
      </c>
      <c r="K174" s="15">
        <v>606</v>
      </c>
      <c r="L174">
        <v>2</v>
      </c>
      <c r="Z174" s="17">
        <v>97378.54</v>
      </c>
      <c r="AA174" s="37">
        <v>1</v>
      </c>
      <c r="AL174" s="15">
        <v>27046.46</v>
      </c>
      <c r="AM174">
        <v>1</v>
      </c>
    </row>
    <row r="175" spans="2:39" x14ac:dyDescent="0.2">
      <c r="B175" s="15">
        <v>142</v>
      </c>
      <c r="C175">
        <v>1</v>
      </c>
      <c r="E175" s="16">
        <v>15601274</v>
      </c>
      <c r="F175" s="1">
        <v>1</v>
      </c>
      <c r="H175" s="15" t="s">
        <v>74</v>
      </c>
      <c r="I175">
        <v>1</v>
      </c>
      <c r="K175" s="15">
        <v>607</v>
      </c>
      <c r="L175">
        <v>2</v>
      </c>
      <c r="Z175" s="17">
        <v>97530.25</v>
      </c>
      <c r="AA175" s="37">
        <v>1</v>
      </c>
      <c r="AL175" s="15">
        <v>27231.26</v>
      </c>
      <c r="AM175">
        <v>1</v>
      </c>
    </row>
    <row r="176" spans="2:39" x14ac:dyDescent="0.2">
      <c r="B176" s="15">
        <v>143</v>
      </c>
      <c r="C176">
        <v>1</v>
      </c>
      <c r="E176" s="16">
        <v>15601589</v>
      </c>
      <c r="F176" s="1">
        <v>1</v>
      </c>
      <c r="H176" s="15" t="s">
        <v>141</v>
      </c>
      <c r="I176">
        <v>1</v>
      </c>
      <c r="K176" s="15">
        <v>608</v>
      </c>
      <c r="L176">
        <v>4</v>
      </c>
      <c r="Z176" s="17">
        <v>97541.24</v>
      </c>
      <c r="AA176" s="37">
        <v>1</v>
      </c>
      <c r="AL176" s="15">
        <v>27286.1</v>
      </c>
      <c r="AM176">
        <v>1</v>
      </c>
    </row>
    <row r="177" spans="2:39" x14ac:dyDescent="0.2">
      <c r="B177" s="15">
        <v>144</v>
      </c>
      <c r="C177">
        <v>1</v>
      </c>
      <c r="E177" s="16">
        <v>15601848</v>
      </c>
      <c r="F177" s="1">
        <v>1</v>
      </c>
      <c r="H177" s="15" t="s">
        <v>177</v>
      </c>
      <c r="I177">
        <v>1</v>
      </c>
      <c r="K177" s="15">
        <v>609</v>
      </c>
      <c r="L177">
        <v>1</v>
      </c>
      <c r="Z177" s="17">
        <v>97544.29</v>
      </c>
      <c r="AA177" s="37">
        <v>1</v>
      </c>
      <c r="AL177" s="15">
        <v>27330.59</v>
      </c>
      <c r="AM177">
        <v>1</v>
      </c>
    </row>
    <row r="178" spans="2:39" x14ac:dyDescent="0.2">
      <c r="B178" s="15">
        <v>145</v>
      </c>
      <c r="C178">
        <v>1</v>
      </c>
      <c r="E178" s="16">
        <v>15602084</v>
      </c>
      <c r="F178" s="1">
        <v>1</v>
      </c>
      <c r="H178" s="15" t="s">
        <v>82</v>
      </c>
      <c r="I178">
        <v>1</v>
      </c>
      <c r="K178" s="15">
        <v>610</v>
      </c>
      <c r="L178">
        <v>2</v>
      </c>
      <c r="Z178" s="17">
        <v>98373.26</v>
      </c>
      <c r="AA178" s="37">
        <v>1</v>
      </c>
      <c r="AL178" s="15">
        <v>27474.81</v>
      </c>
      <c r="AM178">
        <v>1</v>
      </c>
    </row>
    <row r="179" spans="2:39" x14ac:dyDescent="0.2">
      <c r="B179" s="15">
        <v>146</v>
      </c>
      <c r="C179">
        <v>1</v>
      </c>
      <c r="E179" s="16">
        <v>15602280</v>
      </c>
      <c r="F179" s="1">
        <v>1</v>
      </c>
      <c r="H179" s="15" t="s">
        <v>88</v>
      </c>
      <c r="I179">
        <v>1</v>
      </c>
      <c r="K179" s="15">
        <v>611</v>
      </c>
      <c r="L179">
        <v>8</v>
      </c>
      <c r="Z179" s="17">
        <v>98444.19</v>
      </c>
      <c r="AA179" s="37">
        <v>1</v>
      </c>
      <c r="AL179" s="15">
        <v>27689.77</v>
      </c>
      <c r="AM179">
        <v>1</v>
      </c>
    </row>
    <row r="180" spans="2:39" x14ac:dyDescent="0.2">
      <c r="B180" s="15">
        <v>147</v>
      </c>
      <c r="C180">
        <v>1</v>
      </c>
      <c r="E180" s="16">
        <v>15602312</v>
      </c>
      <c r="F180" s="1">
        <v>1</v>
      </c>
      <c r="H180" s="15" t="s">
        <v>98</v>
      </c>
      <c r="I180">
        <v>1</v>
      </c>
      <c r="K180" s="15">
        <v>612</v>
      </c>
      <c r="L180">
        <v>1</v>
      </c>
      <c r="Z180" s="17">
        <v>98495.72</v>
      </c>
      <c r="AA180" s="37">
        <v>1</v>
      </c>
      <c r="AL180" s="15">
        <v>27758.36</v>
      </c>
      <c r="AM180">
        <v>1</v>
      </c>
    </row>
    <row r="181" spans="2:39" x14ac:dyDescent="0.2">
      <c r="B181" s="15">
        <v>148</v>
      </c>
      <c r="C181">
        <v>1</v>
      </c>
      <c r="E181" s="16">
        <v>15603065</v>
      </c>
      <c r="F181" s="1">
        <v>1</v>
      </c>
      <c r="H181" s="15" t="s">
        <v>198</v>
      </c>
      <c r="I181">
        <v>1</v>
      </c>
      <c r="K181" s="15">
        <v>613</v>
      </c>
      <c r="L181">
        <v>1</v>
      </c>
      <c r="Z181" s="17">
        <v>98668.18</v>
      </c>
      <c r="AA181" s="37">
        <v>1</v>
      </c>
      <c r="AL181" s="15">
        <v>27822.99</v>
      </c>
      <c r="AM181">
        <v>1</v>
      </c>
    </row>
    <row r="182" spans="2:39" x14ac:dyDescent="0.2">
      <c r="B182" s="15">
        <v>149</v>
      </c>
      <c r="C182">
        <v>1</v>
      </c>
      <c r="E182" s="16">
        <v>15603134</v>
      </c>
      <c r="F182" s="1">
        <v>1</v>
      </c>
      <c r="H182" s="15" t="s">
        <v>96</v>
      </c>
      <c r="I182">
        <v>1</v>
      </c>
      <c r="K182" s="15">
        <v>614</v>
      </c>
      <c r="L182">
        <v>5</v>
      </c>
      <c r="Z182" s="17">
        <v>99010.67</v>
      </c>
      <c r="AA182" s="37">
        <v>1</v>
      </c>
      <c r="AL182" s="15">
        <v>28257.63</v>
      </c>
      <c r="AM182">
        <v>1</v>
      </c>
    </row>
    <row r="183" spans="2:39" x14ac:dyDescent="0.2">
      <c r="B183" s="15">
        <v>150</v>
      </c>
      <c r="C183">
        <v>1</v>
      </c>
      <c r="E183" s="16">
        <v>15603156</v>
      </c>
      <c r="F183" s="1">
        <v>1</v>
      </c>
      <c r="H183" s="15" t="s">
        <v>109</v>
      </c>
      <c r="I183">
        <v>1</v>
      </c>
      <c r="K183" s="15">
        <v>615</v>
      </c>
      <c r="L183">
        <v>2</v>
      </c>
      <c r="Z183" s="17">
        <v>99027.61</v>
      </c>
      <c r="AA183" s="37">
        <v>1</v>
      </c>
      <c r="AL183" s="15">
        <v>28266.9</v>
      </c>
      <c r="AM183">
        <v>1</v>
      </c>
    </row>
    <row r="184" spans="2:39" x14ac:dyDescent="0.2">
      <c r="B184" s="15">
        <v>151</v>
      </c>
      <c r="C184">
        <v>1</v>
      </c>
      <c r="E184" s="16">
        <v>15603203</v>
      </c>
      <c r="F184" s="1">
        <v>1</v>
      </c>
      <c r="H184" s="15" t="s">
        <v>176</v>
      </c>
      <c r="I184">
        <v>1</v>
      </c>
      <c r="K184" s="15">
        <v>616</v>
      </c>
      <c r="L184">
        <v>5</v>
      </c>
      <c r="Z184" s="17">
        <v>99240.51</v>
      </c>
      <c r="AA184" s="37">
        <v>1</v>
      </c>
      <c r="AL184" s="15">
        <v>28373.86</v>
      </c>
      <c r="AM184">
        <v>1</v>
      </c>
    </row>
    <row r="185" spans="2:39" x14ac:dyDescent="0.2">
      <c r="B185" s="15">
        <v>152</v>
      </c>
      <c r="C185">
        <v>1</v>
      </c>
      <c r="E185" s="16">
        <v>15603323</v>
      </c>
      <c r="F185" s="1">
        <v>1</v>
      </c>
      <c r="H185" s="15" t="s">
        <v>35</v>
      </c>
      <c r="I185">
        <v>1</v>
      </c>
      <c r="K185" s="15">
        <v>618</v>
      </c>
      <c r="L185">
        <v>3</v>
      </c>
      <c r="Z185" s="17">
        <v>99282.63</v>
      </c>
      <c r="AA185" s="37">
        <v>1</v>
      </c>
      <c r="AL185" s="15">
        <v>28415.360000000001</v>
      </c>
      <c r="AM185">
        <v>1</v>
      </c>
    </row>
    <row r="186" spans="2:39" x14ac:dyDescent="0.2">
      <c r="B186" s="15">
        <v>153</v>
      </c>
      <c r="C186">
        <v>1</v>
      </c>
      <c r="E186" s="16">
        <v>15603436</v>
      </c>
      <c r="F186" s="1">
        <v>1</v>
      </c>
      <c r="H186" s="15" t="s">
        <v>183</v>
      </c>
      <c r="I186">
        <v>1</v>
      </c>
      <c r="K186" s="15">
        <v>619</v>
      </c>
      <c r="L186">
        <v>4</v>
      </c>
      <c r="Z186" s="17">
        <v>99286.98</v>
      </c>
      <c r="AA186" s="37">
        <v>1</v>
      </c>
      <c r="AL186" s="15">
        <v>28714.34</v>
      </c>
      <c r="AM186">
        <v>1</v>
      </c>
    </row>
    <row r="187" spans="2:39" x14ac:dyDescent="0.2">
      <c r="B187" s="15">
        <v>154</v>
      </c>
      <c r="C187">
        <v>1</v>
      </c>
      <c r="E187" s="16">
        <v>15603830</v>
      </c>
      <c r="F187" s="1">
        <v>1</v>
      </c>
      <c r="H187" s="15" t="s">
        <v>106</v>
      </c>
      <c r="I187">
        <v>1</v>
      </c>
      <c r="K187" s="15">
        <v>620</v>
      </c>
      <c r="L187">
        <v>2</v>
      </c>
      <c r="Z187" s="17">
        <v>99564.22</v>
      </c>
      <c r="AA187" s="37">
        <v>1</v>
      </c>
      <c r="AL187" s="15">
        <v>28737.71</v>
      </c>
      <c r="AM187">
        <v>1</v>
      </c>
    </row>
    <row r="188" spans="2:39" x14ac:dyDescent="0.2">
      <c r="B188" s="15">
        <v>155</v>
      </c>
      <c r="C188">
        <v>1</v>
      </c>
      <c r="E188" s="16">
        <v>15603925</v>
      </c>
      <c r="F188" s="1">
        <v>1</v>
      </c>
      <c r="H188" s="15" t="s">
        <v>127</v>
      </c>
      <c r="I188">
        <v>1</v>
      </c>
      <c r="K188" s="15">
        <v>621</v>
      </c>
      <c r="L188">
        <v>4</v>
      </c>
      <c r="Z188" s="17">
        <v>99806.85</v>
      </c>
      <c r="AA188" s="37">
        <v>1</v>
      </c>
      <c r="AL188" s="15">
        <v>28737.78</v>
      </c>
      <c r="AM188">
        <v>1</v>
      </c>
    </row>
    <row r="189" spans="2:39" x14ac:dyDescent="0.2">
      <c r="B189" s="15">
        <v>156</v>
      </c>
      <c r="C189">
        <v>1</v>
      </c>
      <c r="E189" s="16">
        <v>15604044</v>
      </c>
      <c r="F189" s="1">
        <v>1</v>
      </c>
      <c r="H189" s="15" t="s">
        <v>188</v>
      </c>
      <c r="I189">
        <v>1</v>
      </c>
      <c r="K189" s="15">
        <v>622</v>
      </c>
      <c r="L189">
        <v>4</v>
      </c>
      <c r="Z189" s="17">
        <v>99906.19</v>
      </c>
      <c r="AA189" s="37">
        <v>1</v>
      </c>
      <c r="AL189" s="15">
        <v>29358.57</v>
      </c>
      <c r="AM189">
        <v>1</v>
      </c>
    </row>
    <row r="190" spans="2:39" x14ac:dyDescent="0.2">
      <c r="B190" s="15">
        <v>157</v>
      </c>
      <c r="C190">
        <v>1</v>
      </c>
      <c r="E190" s="16">
        <v>15604119</v>
      </c>
      <c r="F190" s="1">
        <v>1</v>
      </c>
      <c r="H190" s="15" t="s">
        <v>202</v>
      </c>
      <c r="I190">
        <v>1</v>
      </c>
      <c r="K190" s="15">
        <v>623</v>
      </c>
      <c r="L190">
        <v>1</v>
      </c>
      <c r="Z190" s="17">
        <v>100160.75</v>
      </c>
      <c r="AA190" s="37">
        <v>1</v>
      </c>
      <c r="AL190" s="15">
        <v>29871.79</v>
      </c>
      <c r="AM190">
        <v>1</v>
      </c>
    </row>
    <row r="191" spans="2:39" x14ac:dyDescent="0.2">
      <c r="B191" s="15">
        <v>158</v>
      </c>
      <c r="C191">
        <v>1</v>
      </c>
      <c r="E191" s="16">
        <v>15604348</v>
      </c>
      <c r="F191" s="1">
        <v>1</v>
      </c>
      <c r="H191" s="15" t="s">
        <v>51</v>
      </c>
      <c r="I191">
        <v>1</v>
      </c>
      <c r="K191" s="15">
        <v>624</v>
      </c>
      <c r="L191">
        <v>1</v>
      </c>
      <c r="Z191" s="17">
        <v>100238.35</v>
      </c>
      <c r="AA191" s="37">
        <v>1</v>
      </c>
      <c r="AL191" s="15">
        <v>30020.09</v>
      </c>
      <c r="AM191">
        <v>1</v>
      </c>
    </row>
    <row r="192" spans="2:39" x14ac:dyDescent="0.2">
      <c r="B192" s="15">
        <v>159</v>
      </c>
      <c r="C192">
        <v>1</v>
      </c>
      <c r="E192" s="16">
        <v>15604482</v>
      </c>
      <c r="F192" s="1">
        <v>1</v>
      </c>
      <c r="H192" s="15" t="s">
        <v>33</v>
      </c>
      <c r="I192">
        <v>1</v>
      </c>
      <c r="K192" s="15">
        <v>625</v>
      </c>
      <c r="L192">
        <v>3</v>
      </c>
      <c r="Z192" s="17">
        <v>100337.96</v>
      </c>
      <c r="AA192" s="37">
        <v>1</v>
      </c>
      <c r="AL192" s="15">
        <v>30380.12</v>
      </c>
      <c r="AM192">
        <v>1</v>
      </c>
    </row>
    <row r="193" spans="2:39" x14ac:dyDescent="0.2">
      <c r="B193" s="15">
        <v>160</v>
      </c>
      <c r="C193">
        <v>1</v>
      </c>
      <c r="E193" s="16">
        <v>15605284</v>
      </c>
      <c r="F193" s="1">
        <v>1</v>
      </c>
      <c r="H193" s="15" t="s">
        <v>107</v>
      </c>
      <c r="I193">
        <v>1</v>
      </c>
      <c r="K193" s="15">
        <v>626</v>
      </c>
      <c r="L193">
        <v>4</v>
      </c>
      <c r="Z193" s="17">
        <v>100433.8</v>
      </c>
      <c r="AA193" s="37">
        <v>1</v>
      </c>
      <c r="AL193" s="15">
        <v>30730.95</v>
      </c>
      <c r="AM193">
        <v>1</v>
      </c>
    </row>
    <row r="194" spans="2:39" x14ac:dyDescent="0.2">
      <c r="B194" s="15">
        <v>161</v>
      </c>
      <c r="C194">
        <v>1</v>
      </c>
      <c r="E194" s="16">
        <v>15605447</v>
      </c>
      <c r="F194" s="1">
        <v>1</v>
      </c>
      <c r="H194" s="15" t="s">
        <v>174</v>
      </c>
      <c r="I194">
        <v>1</v>
      </c>
      <c r="K194" s="15">
        <v>627</v>
      </c>
      <c r="L194">
        <v>2</v>
      </c>
      <c r="Z194" s="17">
        <v>100486.18</v>
      </c>
      <c r="AA194" s="37">
        <v>1</v>
      </c>
      <c r="AL194" s="15">
        <v>30838.51</v>
      </c>
      <c r="AM194">
        <v>1</v>
      </c>
    </row>
    <row r="195" spans="2:39" x14ac:dyDescent="0.2">
      <c r="B195" s="15">
        <v>162</v>
      </c>
      <c r="C195">
        <v>1</v>
      </c>
      <c r="E195" s="16">
        <v>15605461</v>
      </c>
      <c r="F195" s="1">
        <v>1</v>
      </c>
      <c r="H195" s="15" t="s">
        <v>122</v>
      </c>
      <c r="I195">
        <v>1</v>
      </c>
      <c r="K195" s="15">
        <v>628</v>
      </c>
      <c r="L195">
        <v>5</v>
      </c>
      <c r="Z195" s="17">
        <v>100812.33</v>
      </c>
      <c r="AA195" s="37">
        <v>1</v>
      </c>
      <c r="AL195" s="15">
        <v>30876.84</v>
      </c>
      <c r="AM195">
        <v>1</v>
      </c>
    </row>
    <row r="196" spans="2:39" x14ac:dyDescent="0.2">
      <c r="B196" s="15">
        <v>163</v>
      </c>
      <c r="C196">
        <v>1</v>
      </c>
      <c r="E196" s="16">
        <v>15605918</v>
      </c>
      <c r="F196" s="1">
        <v>1</v>
      </c>
      <c r="H196" s="15" t="s">
        <v>125</v>
      </c>
      <c r="I196">
        <v>2</v>
      </c>
      <c r="K196" s="15">
        <v>629</v>
      </c>
      <c r="L196">
        <v>5</v>
      </c>
      <c r="Z196" s="17">
        <v>100946.71</v>
      </c>
      <c r="AA196" s="37">
        <v>1</v>
      </c>
      <c r="AL196" s="15">
        <v>30984.59</v>
      </c>
      <c r="AM196">
        <v>1</v>
      </c>
    </row>
    <row r="197" spans="2:39" x14ac:dyDescent="0.2">
      <c r="B197" s="15">
        <v>164</v>
      </c>
      <c r="C197">
        <v>1</v>
      </c>
      <c r="E197" s="16">
        <v>15605926</v>
      </c>
      <c r="F197" s="1">
        <v>1</v>
      </c>
      <c r="H197" s="15" t="s">
        <v>192</v>
      </c>
      <c r="I197">
        <v>1</v>
      </c>
      <c r="K197" s="15">
        <v>630</v>
      </c>
      <c r="L197">
        <v>3</v>
      </c>
      <c r="Z197" s="17">
        <v>101060.25</v>
      </c>
      <c r="AA197" s="37">
        <v>1</v>
      </c>
      <c r="AL197" s="15">
        <v>31106.67</v>
      </c>
      <c r="AM197">
        <v>1</v>
      </c>
    </row>
    <row r="198" spans="2:39" x14ac:dyDescent="0.2">
      <c r="B198" s="15">
        <v>165</v>
      </c>
      <c r="C198">
        <v>1</v>
      </c>
      <c r="E198" s="16">
        <v>15606149</v>
      </c>
      <c r="F198" s="1">
        <v>1</v>
      </c>
      <c r="H198" s="15" t="s">
        <v>77</v>
      </c>
      <c r="I198">
        <v>1</v>
      </c>
      <c r="K198" s="15">
        <v>631</v>
      </c>
      <c r="L198">
        <v>2</v>
      </c>
      <c r="Z198" s="17">
        <v>101084.36</v>
      </c>
      <c r="AA198" s="37">
        <v>1</v>
      </c>
      <c r="AL198" s="15">
        <v>31474.27</v>
      </c>
      <c r="AM198">
        <v>1</v>
      </c>
    </row>
    <row r="199" spans="2:39" x14ac:dyDescent="0.2">
      <c r="B199" s="15">
        <v>166</v>
      </c>
      <c r="C199">
        <v>1</v>
      </c>
      <c r="E199" s="16">
        <v>15607040</v>
      </c>
      <c r="F199" s="1">
        <v>1</v>
      </c>
      <c r="H199" s="15" t="s">
        <v>175</v>
      </c>
      <c r="I199">
        <v>1</v>
      </c>
      <c r="K199" s="15">
        <v>632</v>
      </c>
      <c r="L199">
        <v>3</v>
      </c>
      <c r="Z199" s="17">
        <v>101160.99</v>
      </c>
      <c r="AA199" s="37">
        <v>1</v>
      </c>
      <c r="AL199" s="15">
        <v>31520.400000000001</v>
      </c>
      <c r="AM199">
        <v>1</v>
      </c>
    </row>
    <row r="200" spans="2:39" x14ac:dyDescent="0.2">
      <c r="B200" s="15">
        <v>167</v>
      </c>
      <c r="C200">
        <v>1</v>
      </c>
      <c r="E200" s="16">
        <v>15607098</v>
      </c>
      <c r="F200" s="1">
        <v>1</v>
      </c>
      <c r="H200" s="15" t="s">
        <v>173</v>
      </c>
      <c r="I200">
        <v>1</v>
      </c>
      <c r="K200" s="15">
        <v>633</v>
      </c>
      <c r="L200">
        <v>2</v>
      </c>
      <c r="Z200" s="17">
        <v>101238.24</v>
      </c>
      <c r="AA200" s="37">
        <v>1</v>
      </c>
      <c r="AL200" s="15">
        <v>31766.3</v>
      </c>
      <c r="AM200">
        <v>1</v>
      </c>
    </row>
    <row r="201" spans="2:39" x14ac:dyDescent="0.2">
      <c r="B201" s="15">
        <v>168</v>
      </c>
      <c r="C201">
        <v>1</v>
      </c>
      <c r="E201" s="16">
        <v>15607170</v>
      </c>
      <c r="F201" s="1">
        <v>1</v>
      </c>
      <c r="H201" s="15" t="s">
        <v>156</v>
      </c>
      <c r="I201">
        <v>1</v>
      </c>
      <c r="K201" s="15">
        <v>634</v>
      </c>
      <c r="L201">
        <v>3</v>
      </c>
      <c r="Z201" s="17">
        <v>101430.3</v>
      </c>
      <c r="AA201" s="37">
        <v>1</v>
      </c>
      <c r="AL201" s="15">
        <v>31824.29</v>
      </c>
      <c r="AM201">
        <v>1</v>
      </c>
    </row>
    <row r="202" spans="2:39" x14ac:dyDescent="0.2">
      <c r="B202" s="15">
        <v>169</v>
      </c>
      <c r="C202">
        <v>1</v>
      </c>
      <c r="E202" s="16">
        <v>15607178</v>
      </c>
      <c r="F202" s="1">
        <v>1</v>
      </c>
      <c r="H202" s="15" t="s">
        <v>128</v>
      </c>
      <c r="I202">
        <v>1</v>
      </c>
      <c r="K202" s="15">
        <v>635</v>
      </c>
      <c r="L202">
        <v>7</v>
      </c>
      <c r="Z202" s="17">
        <v>101583.11</v>
      </c>
      <c r="AA202" s="37">
        <v>1</v>
      </c>
      <c r="AL202" s="15">
        <v>32171.79</v>
      </c>
      <c r="AM202">
        <v>1</v>
      </c>
    </row>
    <row r="203" spans="2:39" x14ac:dyDescent="0.2">
      <c r="B203" s="15">
        <v>170</v>
      </c>
      <c r="C203">
        <v>1</v>
      </c>
      <c r="E203" s="16">
        <v>15607312</v>
      </c>
      <c r="F203" s="1">
        <v>1</v>
      </c>
      <c r="H203" s="15" t="s">
        <v>153</v>
      </c>
      <c r="I203">
        <v>1</v>
      </c>
      <c r="K203" s="15">
        <v>636</v>
      </c>
      <c r="L203">
        <v>5</v>
      </c>
      <c r="Z203" s="17">
        <v>101609.01</v>
      </c>
      <c r="AA203" s="37">
        <v>1</v>
      </c>
      <c r="AL203" s="15">
        <v>32790.019999999997</v>
      </c>
      <c r="AM203">
        <v>1</v>
      </c>
    </row>
    <row r="204" spans="2:39" x14ac:dyDescent="0.2">
      <c r="B204" s="15">
        <v>171</v>
      </c>
      <c r="C204">
        <v>1</v>
      </c>
      <c r="E204" s="16">
        <v>15608968</v>
      </c>
      <c r="F204" s="1">
        <v>1</v>
      </c>
      <c r="H204" s="15" t="s">
        <v>182</v>
      </c>
      <c r="I204">
        <v>1</v>
      </c>
      <c r="K204" s="15">
        <v>637</v>
      </c>
      <c r="L204">
        <v>4</v>
      </c>
      <c r="Z204" s="17">
        <v>101633.04</v>
      </c>
      <c r="AA204" s="37">
        <v>1</v>
      </c>
      <c r="AL204" s="15">
        <v>32825.5</v>
      </c>
      <c r="AM204">
        <v>1</v>
      </c>
    </row>
    <row r="205" spans="2:39" x14ac:dyDescent="0.2">
      <c r="B205" s="15">
        <v>172</v>
      </c>
      <c r="C205">
        <v>1</v>
      </c>
      <c r="E205" s="16">
        <v>15609286</v>
      </c>
      <c r="F205" s="1">
        <v>1</v>
      </c>
      <c r="H205" s="15" t="s">
        <v>172</v>
      </c>
      <c r="I205">
        <v>1</v>
      </c>
      <c r="K205" s="15">
        <v>638</v>
      </c>
      <c r="L205">
        <v>2</v>
      </c>
      <c r="Z205" s="17">
        <v>101827.07</v>
      </c>
      <c r="AA205" s="37">
        <v>1</v>
      </c>
      <c r="AL205" s="15">
        <v>33159.370000000003</v>
      </c>
      <c r="AM205">
        <v>1</v>
      </c>
    </row>
    <row r="206" spans="2:39" x14ac:dyDescent="0.2">
      <c r="B206" s="15">
        <v>173</v>
      </c>
      <c r="C206">
        <v>1</v>
      </c>
      <c r="E206" s="16">
        <v>15609618</v>
      </c>
      <c r="F206" s="1">
        <v>1</v>
      </c>
      <c r="H206" s="15" t="s">
        <v>70</v>
      </c>
      <c r="I206">
        <v>1</v>
      </c>
      <c r="K206" s="15">
        <v>639</v>
      </c>
      <c r="L206">
        <v>4</v>
      </c>
      <c r="Z206" s="17">
        <v>101960.74</v>
      </c>
      <c r="AA206" s="37">
        <v>1</v>
      </c>
      <c r="AL206" s="15">
        <v>33462.94</v>
      </c>
      <c r="AM206">
        <v>1</v>
      </c>
    </row>
    <row r="207" spans="2:39" x14ac:dyDescent="0.2">
      <c r="B207" s="15">
        <v>174</v>
      </c>
      <c r="C207">
        <v>1</v>
      </c>
      <c r="E207" s="16">
        <v>15610156</v>
      </c>
      <c r="F207" s="1">
        <v>1</v>
      </c>
      <c r="H207" s="15" t="s">
        <v>195</v>
      </c>
      <c r="I207">
        <v>1</v>
      </c>
      <c r="K207" s="15">
        <v>640</v>
      </c>
      <c r="L207">
        <v>5</v>
      </c>
      <c r="Z207" s="17">
        <v>101993.12</v>
      </c>
      <c r="AA207" s="37">
        <v>1</v>
      </c>
      <c r="AL207" s="15">
        <v>33642.21</v>
      </c>
      <c r="AM207">
        <v>1</v>
      </c>
    </row>
    <row r="208" spans="2:39" x14ac:dyDescent="0.2">
      <c r="B208" s="15">
        <v>175</v>
      </c>
      <c r="C208">
        <v>1</v>
      </c>
      <c r="E208" s="16">
        <v>15611088</v>
      </c>
      <c r="F208" s="1">
        <v>1</v>
      </c>
      <c r="H208" s="15" t="s">
        <v>75</v>
      </c>
      <c r="I208">
        <v>1</v>
      </c>
      <c r="K208" s="15">
        <v>641</v>
      </c>
      <c r="L208">
        <v>2</v>
      </c>
      <c r="Z208" s="17">
        <v>102016.72</v>
      </c>
      <c r="AA208" s="37">
        <v>1</v>
      </c>
      <c r="AL208" s="15">
        <v>33738.269999999997</v>
      </c>
      <c r="AM208">
        <v>1</v>
      </c>
    </row>
    <row r="209" spans="2:39" x14ac:dyDescent="0.2">
      <c r="B209" s="15">
        <v>176</v>
      </c>
      <c r="C209">
        <v>1</v>
      </c>
      <c r="E209" s="16">
        <v>15611325</v>
      </c>
      <c r="F209" s="1">
        <v>1</v>
      </c>
      <c r="H209" s="15" t="s">
        <v>64</v>
      </c>
      <c r="I209">
        <v>1</v>
      </c>
      <c r="K209" s="15">
        <v>642</v>
      </c>
      <c r="L209">
        <v>5</v>
      </c>
      <c r="Z209" s="17">
        <v>102535.57</v>
      </c>
      <c r="AA209" s="37">
        <v>1</v>
      </c>
      <c r="AL209" s="15">
        <v>33949.67</v>
      </c>
      <c r="AM209">
        <v>1</v>
      </c>
    </row>
    <row r="210" spans="2:39" x14ac:dyDescent="0.2">
      <c r="B210" s="15">
        <v>177</v>
      </c>
      <c r="C210">
        <v>1</v>
      </c>
      <c r="E210" s="16">
        <v>15611579</v>
      </c>
      <c r="F210" s="1">
        <v>1</v>
      </c>
      <c r="H210" s="15" t="s">
        <v>151</v>
      </c>
      <c r="I210">
        <v>1</v>
      </c>
      <c r="K210" s="15">
        <v>643</v>
      </c>
      <c r="L210">
        <v>6</v>
      </c>
      <c r="Z210" s="17">
        <v>102703.62</v>
      </c>
      <c r="AA210" s="37">
        <v>1</v>
      </c>
      <c r="AL210" s="15">
        <v>33953.870000000003</v>
      </c>
      <c r="AM210">
        <v>1</v>
      </c>
    </row>
    <row r="211" spans="2:39" x14ac:dyDescent="0.2">
      <c r="B211" s="15">
        <v>178</v>
      </c>
      <c r="C211">
        <v>1</v>
      </c>
      <c r="E211" s="16">
        <v>15611759</v>
      </c>
      <c r="F211" s="1">
        <v>1</v>
      </c>
      <c r="H211" s="15" t="s">
        <v>78</v>
      </c>
      <c r="I211">
        <v>1</v>
      </c>
      <c r="K211" s="15">
        <v>644</v>
      </c>
      <c r="L211">
        <v>1</v>
      </c>
      <c r="Z211" s="17">
        <v>102742.91</v>
      </c>
      <c r="AA211" s="37">
        <v>1</v>
      </c>
      <c r="AL211" s="15">
        <v>34004.44</v>
      </c>
      <c r="AM211">
        <v>1</v>
      </c>
    </row>
    <row r="212" spans="2:39" x14ac:dyDescent="0.2">
      <c r="B212" s="15">
        <v>179</v>
      </c>
      <c r="C212">
        <v>1</v>
      </c>
      <c r="E212" s="16">
        <v>15612087</v>
      </c>
      <c r="F212" s="1">
        <v>1</v>
      </c>
      <c r="H212" s="15" t="s">
        <v>204</v>
      </c>
      <c r="I212">
        <v>1</v>
      </c>
      <c r="K212" s="15">
        <v>645</v>
      </c>
      <c r="L212">
        <v>4</v>
      </c>
      <c r="Z212" s="17">
        <v>102827.44</v>
      </c>
      <c r="AA212" s="37">
        <v>1</v>
      </c>
      <c r="AL212" s="15">
        <v>34283.230000000003</v>
      </c>
      <c r="AM212">
        <v>1</v>
      </c>
    </row>
    <row r="213" spans="2:39" x14ac:dyDescent="0.2">
      <c r="B213" s="15">
        <v>180</v>
      </c>
      <c r="C213">
        <v>1</v>
      </c>
      <c r="E213" s="16">
        <v>15612187</v>
      </c>
      <c r="F213" s="1">
        <v>1</v>
      </c>
      <c r="H213" s="15" t="s">
        <v>124</v>
      </c>
      <c r="I213">
        <v>1</v>
      </c>
      <c r="K213" s="15">
        <v>646</v>
      </c>
      <c r="L213">
        <v>6</v>
      </c>
      <c r="Z213" s="17">
        <v>102967.41</v>
      </c>
      <c r="AA213" s="37">
        <v>1</v>
      </c>
      <c r="AL213" s="15">
        <v>34338.21</v>
      </c>
      <c r="AM213">
        <v>1</v>
      </c>
    </row>
    <row r="214" spans="2:39" x14ac:dyDescent="0.2">
      <c r="B214" s="15">
        <v>181</v>
      </c>
      <c r="C214">
        <v>1</v>
      </c>
      <c r="E214" s="16">
        <v>15612350</v>
      </c>
      <c r="F214" s="1">
        <v>1</v>
      </c>
      <c r="H214" s="15" t="s">
        <v>93</v>
      </c>
      <c r="I214">
        <v>1</v>
      </c>
      <c r="K214" s="15">
        <v>647</v>
      </c>
      <c r="L214">
        <v>2</v>
      </c>
      <c r="Z214" s="17">
        <v>103097.85</v>
      </c>
      <c r="AA214" s="37">
        <v>1</v>
      </c>
      <c r="AL214" s="15">
        <v>34410.550000000003</v>
      </c>
      <c r="AM214">
        <v>1</v>
      </c>
    </row>
    <row r="215" spans="2:39" x14ac:dyDescent="0.2">
      <c r="B215" s="15">
        <v>182</v>
      </c>
      <c r="C215">
        <v>1</v>
      </c>
      <c r="E215" s="16">
        <v>15612525</v>
      </c>
      <c r="F215" s="1">
        <v>1</v>
      </c>
      <c r="H215" s="15" t="s">
        <v>55</v>
      </c>
      <c r="I215">
        <v>1</v>
      </c>
      <c r="K215" s="15">
        <v>648</v>
      </c>
      <c r="L215">
        <v>6</v>
      </c>
      <c r="Z215" s="17">
        <v>103391.38</v>
      </c>
      <c r="AA215" s="37">
        <v>1</v>
      </c>
      <c r="AL215" s="15">
        <v>34577.360000000001</v>
      </c>
      <c r="AM215">
        <v>1</v>
      </c>
    </row>
    <row r="216" spans="2:39" x14ac:dyDescent="0.2">
      <c r="B216" s="15">
        <v>183</v>
      </c>
      <c r="C216">
        <v>1</v>
      </c>
      <c r="E216" s="16">
        <v>15612966</v>
      </c>
      <c r="F216" s="1">
        <v>1</v>
      </c>
      <c r="H216" s="15" t="s">
        <v>171</v>
      </c>
      <c r="I216">
        <v>1</v>
      </c>
      <c r="K216" s="15">
        <v>649</v>
      </c>
      <c r="L216">
        <v>4</v>
      </c>
      <c r="Z216" s="17">
        <v>103522.75</v>
      </c>
      <c r="AA216" s="37">
        <v>1</v>
      </c>
      <c r="AL216" s="15">
        <v>34580.800000000003</v>
      </c>
      <c r="AM216">
        <v>1</v>
      </c>
    </row>
    <row r="217" spans="2:39" x14ac:dyDescent="0.2">
      <c r="B217" s="15">
        <v>184</v>
      </c>
      <c r="C217">
        <v>1</v>
      </c>
      <c r="E217" s="16">
        <v>15613085</v>
      </c>
      <c r="F217" s="1">
        <v>1</v>
      </c>
      <c r="H217" s="15" t="s">
        <v>131</v>
      </c>
      <c r="I217">
        <v>1</v>
      </c>
      <c r="K217" s="15">
        <v>650</v>
      </c>
      <c r="L217">
        <v>6</v>
      </c>
      <c r="Z217" s="17">
        <v>103769.22</v>
      </c>
      <c r="AA217" s="37">
        <v>1</v>
      </c>
      <c r="AL217" s="15">
        <v>34673.980000000003</v>
      </c>
      <c r="AM217">
        <v>1</v>
      </c>
    </row>
    <row r="218" spans="2:39" x14ac:dyDescent="0.2">
      <c r="B218" s="15">
        <v>185</v>
      </c>
      <c r="C218">
        <v>1</v>
      </c>
      <c r="E218" s="16">
        <v>15613172</v>
      </c>
      <c r="F218" s="1">
        <v>1</v>
      </c>
      <c r="H218" s="15" t="s">
        <v>170</v>
      </c>
      <c r="I218">
        <v>1</v>
      </c>
      <c r="K218" s="15">
        <v>651</v>
      </c>
      <c r="L218">
        <v>3</v>
      </c>
      <c r="Z218" s="17">
        <v>103907.28</v>
      </c>
      <c r="AA218" s="37">
        <v>1</v>
      </c>
      <c r="AL218" s="15">
        <v>34888.04</v>
      </c>
      <c r="AM218">
        <v>1</v>
      </c>
    </row>
    <row r="219" spans="2:39" x14ac:dyDescent="0.2">
      <c r="B219" s="15">
        <v>186</v>
      </c>
      <c r="C219">
        <v>1</v>
      </c>
      <c r="E219" s="16">
        <v>15613319</v>
      </c>
      <c r="F219" s="1">
        <v>1</v>
      </c>
      <c r="H219" s="15" t="s">
        <v>178</v>
      </c>
      <c r="I219">
        <v>1</v>
      </c>
      <c r="K219" s="15">
        <v>652</v>
      </c>
      <c r="L219">
        <v>5</v>
      </c>
      <c r="Z219" s="17">
        <v>104088.59</v>
      </c>
      <c r="AA219" s="37">
        <v>1</v>
      </c>
      <c r="AL219" s="15">
        <v>34941.230000000003</v>
      </c>
      <c r="AM219">
        <v>1</v>
      </c>
    </row>
    <row r="220" spans="2:39" x14ac:dyDescent="0.2">
      <c r="B220" s="15">
        <v>187</v>
      </c>
      <c r="C220">
        <v>1</v>
      </c>
      <c r="E220" s="16">
        <v>15613630</v>
      </c>
      <c r="F220" s="1">
        <v>1</v>
      </c>
      <c r="H220" s="15" t="s">
        <v>134</v>
      </c>
      <c r="I220">
        <v>1</v>
      </c>
      <c r="K220" s="15">
        <v>653</v>
      </c>
      <c r="L220">
        <v>2</v>
      </c>
      <c r="Z220" s="17">
        <v>104947.72</v>
      </c>
      <c r="AA220" s="37">
        <v>1</v>
      </c>
      <c r="AL220" s="15">
        <v>35588.07</v>
      </c>
      <c r="AM220">
        <v>1</v>
      </c>
    </row>
    <row r="221" spans="2:39" x14ac:dyDescent="0.2">
      <c r="B221" s="15">
        <v>188</v>
      </c>
      <c r="C221">
        <v>1</v>
      </c>
      <c r="E221" s="16">
        <v>15613749</v>
      </c>
      <c r="F221" s="1">
        <v>1</v>
      </c>
      <c r="H221" s="15" t="s">
        <v>43</v>
      </c>
      <c r="I221">
        <v>1</v>
      </c>
      <c r="K221" s="15">
        <v>654</v>
      </c>
      <c r="L221">
        <v>2</v>
      </c>
      <c r="Z221" s="17">
        <v>105204.01</v>
      </c>
      <c r="AA221" s="37">
        <v>1</v>
      </c>
      <c r="AL221" s="15">
        <v>35608.879999999997</v>
      </c>
      <c r="AM221">
        <v>1</v>
      </c>
    </row>
    <row r="222" spans="2:39" x14ac:dyDescent="0.2">
      <c r="B222" s="15">
        <v>189</v>
      </c>
      <c r="C222">
        <v>1</v>
      </c>
      <c r="E222" s="16">
        <v>15613772</v>
      </c>
      <c r="F222" s="1">
        <v>1</v>
      </c>
      <c r="H222" s="15" t="s">
        <v>67</v>
      </c>
      <c r="I222">
        <v>1</v>
      </c>
      <c r="K222" s="15">
        <v>655</v>
      </c>
      <c r="L222">
        <v>2</v>
      </c>
      <c r="Z222" s="17">
        <v>105405.97</v>
      </c>
      <c r="AA222" s="37">
        <v>1</v>
      </c>
      <c r="AL222" s="15">
        <v>35817.97</v>
      </c>
      <c r="AM222">
        <v>1</v>
      </c>
    </row>
    <row r="223" spans="2:39" x14ac:dyDescent="0.2">
      <c r="B223" s="15">
        <v>190</v>
      </c>
      <c r="C223">
        <v>1</v>
      </c>
      <c r="E223" s="16">
        <v>15613786</v>
      </c>
      <c r="F223" s="1">
        <v>1</v>
      </c>
      <c r="H223" s="15" t="s">
        <v>73</v>
      </c>
      <c r="I223">
        <v>1</v>
      </c>
      <c r="K223" s="15">
        <v>656</v>
      </c>
      <c r="L223">
        <v>4</v>
      </c>
      <c r="Z223" s="17">
        <v>105420.18</v>
      </c>
      <c r="AA223" s="37">
        <v>1</v>
      </c>
      <c r="AL223" s="15">
        <v>36692.17</v>
      </c>
      <c r="AM223">
        <v>1</v>
      </c>
    </row>
    <row r="224" spans="2:39" x14ac:dyDescent="0.2">
      <c r="B224" s="15">
        <v>191</v>
      </c>
      <c r="C224">
        <v>1</v>
      </c>
      <c r="E224" s="16">
        <v>15613854</v>
      </c>
      <c r="F224" s="1">
        <v>1</v>
      </c>
      <c r="H224" s="15" t="s">
        <v>181</v>
      </c>
      <c r="I224">
        <v>1</v>
      </c>
      <c r="K224" s="15">
        <v>657</v>
      </c>
      <c r="L224">
        <v>4</v>
      </c>
      <c r="Z224" s="17">
        <v>105525.65</v>
      </c>
      <c r="AA224" s="37">
        <v>1</v>
      </c>
      <c r="AL224" s="15">
        <v>36976.519999999997</v>
      </c>
      <c r="AM224">
        <v>1</v>
      </c>
    </row>
    <row r="225" spans="2:39" x14ac:dyDescent="0.2">
      <c r="B225" s="15">
        <v>192</v>
      </c>
      <c r="C225">
        <v>1</v>
      </c>
      <c r="E225" s="16">
        <v>15613880</v>
      </c>
      <c r="F225" s="1">
        <v>1</v>
      </c>
      <c r="H225" s="15" t="s">
        <v>45</v>
      </c>
      <c r="I225">
        <v>1</v>
      </c>
      <c r="K225" s="15">
        <v>658</v>
      </c>
      <c r="L225">
        <v>1</v>
      </c>
      <c r="Z225" s="17">
        <v>105799.32</v>
      </c>
      <c r="AA225" s="37">
        <v>1</v>
      </c>
      <c r="AL225" s="15">
        <v>37147.61</v>
      </c>
      <c r="AM225">
        <v>1</v>
      </c>
    </row>
    <row r="226" spans="2:39" x14ac:dyDescent="0.2">
      <c r="B226" s="15">
        <v>193</v>
      </c>
      <c r="C226">
        <v>1</v>
      </c>
      <c r="E226" s="16">
        <v>15614049</v>
      </c>
      <c r="F226" s="1">
        <v>1</v>
      </c>
      <c r="H226" s="15" t="s">
        <v>114</v>
      </c>
      <c r="I226">
        <v>1</v>
      </c>
      <c r="K226" s="15">
        <v>659</v>
      </c>
      <c r="L226">
        <v>8</v>
      </c>
      <c r="Z226" s="17">
        <v>105934.96</v>
      </c>
      <c r="AA226" s="37">
        <v>1</v>
      </c>
      <c r="AL226" s="15">
        <v>37938.74</v>
      </c>
      <c r="AM226">
        <v>1</v>
      </c>
    </row>
    <row r="227" spans="2:39" x14ac:dyDescent="0.2">
      <c r="B227" s="15">
        <v>194</v>
      </c>
      <c r="C227">
        <v>1</v>
      </c>
      <c r="E227" s="16">
        <v>15614215</v>
      </c>
      <c r="F227" s="1">
        <v>1</v>
      </c>
      <c r="H227" s="15" t="s">
        <v>138</v>
      </c>
      <c r="I227">
        <v>1</v>
      </c>
      <c r="K227" s="15">
        <v>660</v>
      </c>
      <c r="L227">
        <v>5</v>
      </c>
      <c r="Z227" s="17">
        <v>105961.68</v>
      </c>
      <c r="AA227" s="37">
        <v>1</v>
      </c>
      <c r="AL227" s="15">
        <v>37976.36</v>
      </c>
      <c r="AM227">
        <v>1</v>
      </c>
    </row>
    <row r="228" spans="2:39" x14ac:dyDescent="0.2">
      <c r="B228" s="15">
        <v>195</v>
      </c>
      <c r="C228">
        <v>1</v>
      </c>
      <c r="E228" s="16">
        <v>15614782</v>
      </c>
      <c r="F228" s="1">
        <v>1</v>
      </c>
      <c r="H228" s="15" t="s">
        <v>796</v>
      </c>
      <c r="I228">
        <v>210</v>
      </c>
      <c r="K228" s="15">
        <v>661</v>
      </c>
      <c r="L228">
        <v>6</v>
      </c>
      <c r="Z228" s="17">
        <v>106138.33</v>
      </c>
      <c r="AA228" s="37">
        <v>1</v>
      </c>
      <c r="AL228" s="15">
        <v>38131.769999999997</v>
      </c>
      <c r="AM228">
        <v>1</v>
      </c>
    </row>
    <row r="229" spans="2:39" x14ac:dyDescent="0.2">
      <c r="B229" s="15">
        <v>196</v>
      </c>
      <c r="C229">
        <v>1</v>
      </c>
      <c r="E229" s="16">
        <v>15615457</v>
      </c>
      <c r="F229" s="1">
        <v>1</v>
      </c>
      <c r="K229" s="15">
        <v>662</v>
      </c>
      <c r="L229">
        <v>2</v>
      </c>
      <c r="Z229" s="17">
        <v>106190.55</v>
      </c>
      <c r="AA229" s="37">
        <v>1</v>
      </c>
      <c r="AL229" s="15">
        <v>38152.01</v>
      </c>
      <c r="AM229">
        <v>1</v>
      </c>
    </row>
    <row r="230" spans="2:39" x14ac:dyDescent="0.2">
      <c r="B230" s="15">
        <v>197</v>
      </c>
      <c r="C230">
        <v>1</v>
      </c>
      <c r="E230" s="16">
        <v>15615624</v>
      </c>
      <c r="F230" s="1">
        <v>1</v>
      </c>
      <c r="K230" s="15">
        <v>663</v>
      </c>
      <c r="L230">
        <v>4</v>
      </c>
      <c r="Z230" s="17">
        <v>106192.1</v>
      </c>
      <c r="AA230" s="37">
        <v>1</v>
      </c>
      <c r="AL230" s="15">
        <v>38296.21</v>
      </c>
      <c r="AM230">
        <v>1</v>
      </c>
    </row>
    <row r="231" spans="2:39" x14ac:dyDescent="0.2">
      <c r="B231" s="15">
        <v>198</v>
      </c>
      <c r="C231">
        <v>1</v>
      </c>
      <c r="E231" s="16">
        <v>15616550</v>
      </c>
      <c r="F231" s="1">
        <v>1</v>
      </c>
      <c r="K231" s="15">
        <v>664</v>
      </c>
      <c r="L231">
        <v>5</v>
      </c>
      <c r="Z231" s="17">
        <v>106234.02</v>
      </c>
      <c r="AA231" s="37">
        <v>1</v>
      </c>
      <c r="AL231" s="15">
        <v>38411.79</v>
      </c>
      <c r="AM231">
        <v>1</v>
      </c>
    </row>
    <row r="232" spans="2:39" x14ac:dyDescent="0.2">
      <c r="B232" s="15">
        <v>199</v>
      </c>
      <c r="C232">
        <v>1</v>
      </c>
      <c r="E232" s="16">
        <v>15619304</v>
      </c>
      <c r="F232" s="1">
        <v>1</v>
      </c>
      <c r="K232" s="15">
        <v>665</v>
      </c>
      <c r="L232">
        <v>3</v>
      </c>
      <c r="Z232" s="17">
        <v>106307.91</v>
      </c>
      <c r="AA232" s="37">
        <v>1</v>
      </c>
      <c r="AL232" s="15">
        <v>38433.35</v>
      </c>
      <c r="AM232">
        <v>1</v>
      </c>
    </row>
    <row r="233" spans="2:39" x14ac:dyDescent="0.2">
      <c r="B233" s="15">
        <v>200</v>
      </c>
      <c r="C233">
        <v>1</v>
      </c>
      <c r="E233" s="16">
        <v>15619360</v>
      </c>
      <c r="F233" s="1">
        <v>1</v>
      </c>
      <c r="K233" s="15">
        <v>666</v>
      </c>
      <c r="L233">
        <v>1</v>
      </c>
      <c r="Z233" s="17">
        <v>106376.85</v>
      </c>
      <c r="AA233" s="37">
        <v>1</v>
      </c>
      <c r="AL233" s="15">
        <v>38812.67</v>
      </c>
      <c r="AM233">
        <v>1</v>
      </c>
    </row>
    <row r="234" spans="2:39" x14ac:dyDescent="0.2">
      <c r="B234" s="15">
        <v>201</v>
      </c>
      <c r="C234">
        <v>1</v>
      </c>
      <c r="E234" s="16">
        <v>15619529</v>
      </c>
      <c r="F234" s="1">
        <v>1</v>
      </c>
      <c r="K234" s="15">
        <v>667</v>
      </c>
      <c r="L234">
        <v>7</v>
      </c>
      <c r="Z234" s="17">
        <v>106518.52</v>
      </c>
      <c r="AA234" s="37">
        <v>1</v>
      </c>
      <c r="AL234" s="15">
        <v>38867.46</v>
      </c>
      <c r="AM234">
        <v>1</v>
      </c>
    </row>
    <row r="235" spans="2:39" x14ac:dyDescent="0.2">
      <c r="B235" s="15">
        <v>202</v>
      </c>
      <c r="C235">
        <v>1</v>
      </c>
      <c r="E235" s="16">
        <v>15619708</v>
      </c>
      <c r="F235" s="1">
        <v>1</v>
      </c>
      <c r="K235" s="15">
        <v>668</v>
      </c>
      <c r="L235">
        <v>6</v>
      </c>
      <c r="Z235" s="17">
        <v>106545.53</v>
      </c>
      <c r="AA235" s="37">
        <v>1</v>
      </c>
      <c r="AL235" s="15">
        <v>38913.68</v>
      </c>
      <c r="AM235">
        <v>1</v>
      </c>
    </row>
    <row r="236" spans="2:39" x14ac:dyDescent="0.2">
      <c r="B236" s="15">
        <v>203</v>
      </c>
      <c r="C236">
        <v>1</v>
      </c>
      <c r="E236" s="16">
        <v>15619857</v>
      </c>
      <c r="F236" s="1">
        <v>1</v>
      </c>
      <c r="K236" s="15">
        <v>669</v>
      </c>
      <c r="L236">
        <v>3</v>
      </c>
      <c r="Z236" s="17">
        <v>106854.21</v>
      </c>
      <c r="AA236" s="37">
        <v>1</v>
      </c>
      <c r="AL236" s="15">
        <v>38970.14</v>
      </c>
      <c r="AM236">
        <v>1</v>
      </c>
    </row>
    <row r="237" spans="2:39" x14ac:dyDescent="0.2">
      <c r="B237" s="15">
        <v>204</v>
      </c>
      <c r="C237">
        <v>1</v>
      </c>
      <c r="E237" s="16">
        <v>15619955</v>
      </c>
      <c r="F237" s="1">
        <v>1</v>
      </c>
      <c r="K237" s="15">
        <v>670</v>
      </c>
      <c r="L237">
        <v>3</v>
      </c>
      <c r="Z237" s="17">
        <v>106901.94</v>
      </c>
      <c r="AA237" s="37">
        <v>1</v>
      </c>
      <c r="AL237" s="15">
        <v>39087.42</v>
      </c>
      <c r="AM237">
        <v>1</v>
      </c>
    </row>
    <row r="238" spans="2:39" x14ac:dyDescent="0.2">
      <c r="B238" s="15">
        <v>205</v>
      </c>
      <c r="C238">
        <v>1</v>
      </c>
      <c r="E238" s="16">
        <v>15620204</v>
      </c>
      <c r="F238" s="1">
        <v>1</v>
      </c>
      <c r="K238" s="15">
        <v>671</v>
      </c>
      <c r="L238">
        <v>5</v>
      </c>
      <c r="Z238" s="17">
        <v>106937.05</v>
      </c>
      <c r="AA238" s="37">
        <v>1</v>
      </c>
      <c r="AL238" s="15">
        <v>39768.589999999997</v>
      </c>
      <c r="AM238">
        <v>1</v>
      </c>
    </row>
    <row r="239" spans="2:39" x14ac:dyDescent="0.2">
      <c r="B239" s="15">
        <v>206</v>
      </c>
      <c r="C239">
        <v>1</v>
      </c>
      <c r="E239" s="16">
        <v>15620344</v>
      </c>
      <c r="F239" s="1">
        <v>1</v>
      </c>
      <c r="K239" s="15">
        <v>672</v>
      </c>
      <c r="L239">
        <v>2</v>
      </c>
      <c r="Z239" s="17">
        <v>106967.18</v>
      </c>
      <c r="AA239" s="37">
        <v>1</v>
      </c>
      <c r="AL239" s="15">
        <v>40014.76</v>
      </c>
      <c r="AM239">
        <v>1</v>
      </c>
    </row>
    <row r="240" spans="2:39" x14ac:dyDescent="0.2">
      <c r="B240" s="15">
        <v>207</v>
      </c>
      <c r="C240">
        <v>1</v>
      </c>
      <c r="E240" s="16">
        <v>15620505</v>
      </c>
      <c r="F240" s="1">
        <v>1</v>
      </c>
      <c r="K240" s="15">
        <v>673</v>
      </c>
      <c r="L240">
        <v>6</v>
      </c>
      <c r="Z240" s="17">
        <v>107042.74</v>
      </c>
      <c r="AA240" s="37">
        <v>1</v>
      </c>
      <c r="AL240" s="15">
        <v>40084.32</v>
      </c>
      <c r="AM240">
        <v>1</v>
      </c>
    </row>
    <row r="241" spans="2:39" x14ac:dyDescent="0.2">
      <c r="B241" s="15">
        <v>208</v>
      </c>
      <c r="C241">
        <v>1</v>
      </c>
      <c r="E241" s="16">
        <v>15620981</v>
      </c>
      <c r="F241" s="1">
        <v>1</v>
      </c>
      <c r="K241" s="15">
        <v>674</v>
      </c>
      <c r="L241">
        <v>2</v>
      </c>
      <c r="Z241" s="17">
        <v>107073.27</v>
      </c>
      <c r="AA241" s="37">
        <v>1</v>
      </c>
      <c r="AL241" s="15">
        <v>40645.81</v>
      </c>
      <c r="AM241">
        <v>1</v>
      </c>
    </row>
    <row r="242" spans="2:39" x14ac:dyDescent="0.2">
      <c r="B242" s="15">
        <v>209</v>
      </c>
      <c r="C242">
        <v>1</v>
      </c>
      <c r="E242" s="16">
        <v>15621075</v>
      </c>
      <c r="F242" s="1">
        <v>1</v>
      </c>
      <c r="K242" s="15">
        <v>675</v>
      </c>
      <c r="L242">
        <v>6</v>
      </c>
      <c r="Z242" s="17">
        <v>107594.11</v>
      </c>
      <c r="AA242" s="37">
        <v>1</v>
      </c>
      <c r="AL242" s="15">
        <v>40721.24</v>
      </c>
      <c r="AM242">
        <v>1</v>
      </c>
    </row>
    <row r="243" spans="2:39" x14ac:dyDescent="0.2">
      <c r="B243" s="15">
        <v>210</v>
      </c>
      <c r="C243">
        <v>1</v>
      </c>
      <c r="E243" s="16">
        <v>15622003</v>
      </c>
      <c r="F243" s="1">
        <v>1</v>
      </c>
      <c r="K243" s="15">
        <v>676</v>
      </c>
      <c r="L243">
        <v>1</v>
      </c>
      <c r="Z243" s="17">
        <v>107720.64</v>
      </c>
      <c r="AA243" s="37">
        <v>1</v>
      </c>
      <c r="AL243" s="15">
        <v>40812.9</v>
      </c>
      <c r="AM243">
        <v>1</v>
      </c>
    </row>
    <row r="244" spans="2:39" x14ac:dyDescent="0.2">
      <c r="B244" s="15">
        <v>211</v>
      </c>
      <c r="C244">
        <v>1</v>
      </c>
      <c r="E244" s="16">
        <v>15622750</v>
      </c>
      <c r="F244" s="1">
        <v>1</v>
      </c>
      <c r="K244" s="15">
        <v>678</v>
      </c>
      <c r="L244">
        <v>5</v>
      </c>
      <c r="Z244" s="17">
        <v>107749.03</v>
      </c>
      <c r="AA244" s="37">
        <v>1</v>
      </c>
      <c r="AL244" s="15">
        <v>41176.6</v>
      </c>
      <c r="AM244">
        <v>1</v>
      </c>
    </row>
    <row r="245" spans="2:39" x14ac:dyDescent="0.2">
      <c r="B245" s="15">
        <v>212</v>
      </c>
      <c r="C245">
        <v>1</v>
      </c>
      <c r="E245" s="16">
        <v>15622834</v>
      </c>
      <c r="F245" s="1">
        <v>1</v>
      </c>
      <c r="K245" s="15">
        <v>679</v>
      </c>
      <c r="L245">
        <v>2</v>
      </c>
      <c r="Z245" s="17">
        <v>107818.63</v>
      </c>
      <c r="AA245" s="37">
        <v>1</v>
      </c>
      <c r="AL245" s="15">
        <v>41610.620000000003</v>
      </c>
      <c r="AM245">
        <v>1</v>
      </c>
    </row>
    <row r="246" spans="2:39" x14ac:dyDescent="0.2">
      <c r="B246" s="15">
        <v>213</v>
      </c>
      <c r="C246">
        <v>1</v>
      </c>
      <c r="E246" s="16">
        <v>15622897</v>
      </c>
      <c r="F246" s="1">
        <v>1</v>
      </c>
      <c r="K246" s="15">
        <v>680</v>
      </c>
      <c r="L246">
        <v>2</v>
      </c>
      <c r="Z246" s="17">
        <v>107884.81</v>
      </c>
      <c r="AA246" s="37">
        <v>1</v>
      </c>
      <c r="AL246" s="15">
        <v>41642.29</v>
      </c>
      <c r="AM246">
        <v>1</v>
      </c>
    </row>
    <row r="247" spans="2:39" x14ac:dyDescent="0.2">
      <c r="B247" s="15">
        <v>214</v>
      </c>
      <c r="C247">
        <v>1</v>
      </c>
      <c r="E247" s="16">
        <v>15622911</v>
      </c>
      <c r="F247" s="1">
        <v>1</v>
      </c>
      <c r="K247" s="15">
        <v>681</v>
      </c>
      <c r="L247">
        <v>3</v>
      </c>
      <c r="Z247" s="17">
        <v>108007.36</v>
      </c>
      <c r="AA247" s="37">
        <v>1</v>
      </c>
      <c r="AL247" s="15">
        <v>41879.99</v>
      </c>
      <c r="AM247">
        <v>1</v>
      </c>
    </row>
    <row r="248" spans="2:39" x14ac:dyDescent="0.2">
      <c r="B248" s="15">
        <v>215</v>
      </c>
      <c r="C248">
        <v>1</v>
      </c>
      <c r="E248" s="16">
        <v>15622993</v>
      </c>
      <c r="F248" s="1">
        <v>1</v>
      </c>
      <c r="K248" s="15">
        <v>682</v>
      </c>
      <c r="L248">
        <v>4</v>
      </c>
      <c r="Z248" s="17">
        <v>108055.1</v>
      </c>
      <c r="AA248" s="37">
        <v>1</v>
      </c>
      <c r="AL248" s="15">
        <v>41970.720000000001</v>
      </c>
      <c r="AM248">
        <v>1</v>
      </c>
    </row>
    <row r="249" spans="2:39" x14ac:dyDescent="0.2">
      <c r="B249" s="15">
        <v>216</v>
      </c>
      <c r="C249">
        <v>1</v>
      </c>
      <c r="E249" s="16">
        <v>15623595</v>
      </c>
      <c r="F249" s="1">
        <v>1</v>
      </c>
      <c r="K249" s="15">
        <v>683</v>
      </c>
      <c r="L249">
        <v>5</v>
      </c>
      <c r="Z249" s="17">
        <v>108122.39</v>
      </c>
      <c r="AA249" s="37">
        <v>1</v>
      </c>
      <c r="AL249" s="15">
        <v>42334.38</v>
      </c>
      <c r="AM249">
        <v>1</v>
      </c>
    </row>
    <row r="250" spans="2:39" x14ac:dyDescent="0.2">
      <c r="B250" s="15">
        <v>217</v>
      </c>
      <c r="C250">
        <v>1</v>
      </c>
      <c r="E250" s="16">
        <v>15623944</v>
      </c>
      <c r="F250" s="1">
        <v>1</v>
      </c>
      <c r="K250" s="15">
        <v>684</v>
      </c>
      <c r="L250">
        <v>9</v>
      </c>
      <c r="Z250" s="17">
        <v>108239.11</v>
      </c>
      <c r="AA250" s="37">
        <v>1</v>
      </c>
      <c r="AL250" s="15">
        <v>42749.85</v>
      </c>
      <c r="AM250">
        <v>1</v>
      </c>
    </row>
    <row r="251" spans="2:39" x14ac:dyDescent="0.2">
      <c r="B251" s="15">
        <v>218</v>
      </c>
      <c r="C251">
        <v>1</v>
      </c>
      <c r="E251" s="16">
        <v>15624170</v>
      </c>
      <c r="F251" s="1">
        <v>1</v>
      </c>
      <c r="K251" s="15">
        <v>685</v>
      </c>
      <c r="L251">
        <v>7</v>
      </c>
      <c r="Z251" s="17">
        <v>108269.37</v>
      </c>
      <c r="AA251" s="37">
        <v>1</v>
      </c>
      <c r="AL251" s="15">
        <v>43001.46</v>
      </c>
      <c r="AM251">
        <v>1</v>
      </c>
    </row>
    <row r="252" spans="2:39" x14ac:dyDescent="0.2">
      <c r="B252" s="15">
        <v>219</v>
      </c>
      <c r="C252">
        <v>1</v>
      </c>
      <c r="E252" s="16">
        <v>15624188</v>
      </c>
      <c r="F252" s="1">
        <v>1</v>
      </c>
      <c r="K252" s="15">
        <v>686</v>
      </c>
      <c r="L252">
        <v>4</v>
      </c>
      <c r="Z252" s="17">
        <v>108431.87</v>
      </c>
      <c r="AA252" s="37">
        <v>1</v>
      </c>
      <c r="AL252" s="15">
        <v>43250.3</v>
      </c>
      <c r="AM252">
        <v>1</v>
      </c>
    </row>
    <row r="253" spans="2:39" x14ac:dyDescent="0.2">
      <c r="B253" s="15">
        <v>220</v>
      </c>
      <c r="C253">
        <v>1</v>
      </c>
      <c r="E253" s="16">
        <v>15624528</v>
      </c>
      <c r="F253" s="1">
        <v>1</v>
      </c>
      <c r="K253" s="15">
        <v>687</v>
      </c>
      <c r="L253">
        <v>8</v>
      </c>
      <c r="Z253" s="17">
        <v>108738.71</v>
      </c>
      <c r="AA253" s="37">
        <v>1</v>
      </c>
      <c r="AL253" s="15">
        <v>43527.4</v>
      </c>
      <c r="AM253">
        <v>1</v>
      </c>
    </row>
    <row r="254" spans="2:39" x14ac:dyDescent="0.2">
      <c r="B254" s="15">
        <v>221</v>
      </c>
      <c r="C254">
        <v>1</v>
      </c>
      <c r="E254" s="16">
        <v>15624592</v>
      </c>
      <c r="F254" s="1">
        <v>1</v>
      </c>
      <c r="K254" s="15">
        <v>688</v>
      </c>
      <c r="L254">
        <v>2</v>
      </c>
      <c r="Z254" s="17">
        <v>108748.08</v>
      </c>
      <c r="AA254" s="37">
        <v>1</v>
      </c>
      <c r="AL254" s="15">
        <v>43921.36</v>
      </c>
      <c r="AM254">
        <v>1</v>
      </c>
    </row>
    <row r="255" spans="2:39" x14ac:dyDescent="0.2">
      <c r="B255" s="15">
        <v>222</v>
      </c>
      <c r="C255">
        <v>1</v>
      </c>
      <c r="E255" s="16">
        <v>15624623</v>
      </c>
      <c r="F255" s="1">
        <v>1</v>
      </c>
      <c r="K255" s="15">
        <v>689</v>
      </c>
      <c r="L255">
        <v>2</v>
      </c>
      <c r="Z255" s="17">
        <v>108822.39999999999</v>
      </c>
      <c r="AA255" s="37">
        <v>1</v>
      </c>
      <c r="AL255" s="15">
        <v>43932.54</v>
      </c>
      <c r="AM255">
        <v>1</v>
      </c>
    </row>
    <row r="256" spans="2:39" x14ac:dyDescent="0.2">
      <c r="B256" s="15">
        <v>223</v>
      </c>
      <c r="C256">
        <v>1</v>
      </c>
      <c r="E256" s="16">
        <v>15624729</v>
      </c>
      <c r="F256" s="1">
        <v>1</v>
      </c>
      <c r="K256" s="15">
        <v>690</v>
      </c>
      <c r="L256">
        <v>1</v>
      </c>
      <c r="Z256" s="17">
        <v>109013.23</v>
      </c>
      <c r="AA256" s="37">
        <v>1</v>
      </c>
      <c r="AL256" s="15">
        <v>44203.55</v>
      </c>
      <c r="AM256">
        <v>1</v>
      </c>
    </row>
    <row r="257" spans="2:39" x14ac:dyDescent="0.2">
      <c r="B257" s="15">
        <v>224</v>
      </c>
      <c r="C257">
        <v>1</v>
      </c>
      <c r="E257" s="16">
        <v>15625021</v>
      </c>
      <c r="F257" s="1">
        <v>1</v>
      </c>
      <c r="K257" s="15">
        <v>691</v>
      </c>
      <c r="L257">
        <v>2</v>
      </c>
      <c r="Z257" s="17">
        <v>109166.37</v>
      </c>
      <c r="AA257" s="37">
        <v>1</v>
      </c>
      <c r="AL257" s="15">
        <v>44255.65</v>
      </c>
      <c r="AM257">
        <v>1</v>
      </c>
    </row>
    <row r="258" spans="2:39" x14ac:dyDescent="0.2">
      <c r="B258" s="15">
        <v>225</v>
      </c>
      <c r="C258">
        <v>1</v>
      </c>
      <c r="E258" s="16">
        <v>15625047</v>
      </c>
      <c r="F258" s="1">
        <v>1</v>
      </c>
      <c r="K258" s="15">
        <v>692</v>
      </c>
      <c r="L258">
        <v>4</v>
      </c>
      <c r="Z258" s="17">
        <v>109421.13</v>
      </c>
      <c r="AA258" s="37">
        <v>1</v>
      </c>
      <c r="AL258" s="15">
        <v>44420.18</v>
      </c>
      <c r="AM258">
        <v>1</v>
      </c>
    </row>
    <row r="259" spans="2:39" x14ac:dyDescent="0.2">
      <c r="B259" s="15">
        <v>226</v>
      </c>
      <c r="C259">
        <v>1</v>
      </c>
      <c r="E259" s="16">
        <v>15625426</v>
      </c>
      <c r="F259" s="1">
        <v>1</v>
      </c>
      <c r="K259" s="15">
        <v>693</v>
      </c>
      <c r="L259">
        <v>3</v>
      </c>
      <c r="Z259" s="17">
        <v>109730.22</v>
      </c>
      <c r="AA259" s="37">
        <v>1</v>
      </c>
      <c r="AL259" s="15">
        <v>44937.01</v>
      </c>
      <c r="AM259">
        <v>1</v>
      </c>
    </row>
    <row r="260" spans="2:39" x14ac:dyDescent="0.2">
      <c r="B260" s="15">
        <v>227</v>
      </c>
      <c r="C260">
        <v>1</v>
      </c>
      <c r="E260" s="16">
        <v>15625461</v>
      </c>
      <c r="F260" s="1">
        <v>1</v>
      </c>
      <c r="K260" s="15">
        <v>694</v>
      </c>
      <c r="L260">
        <v>6</v>
      </c>
      <c r="Z260" s="17">
        <v>109922.61</v>
      </c>
      <c r="AA260" s="37">
        <v>1</v>
      </c>
      <c r="AL260" s="15">
        <v>45041.32</v>
      </c>
      <c r="AM260">
        <v>1</v>
      </c>
    </row>
    <row r="261" spans="2:39" x14ac:dyDescent="0.2">
      <c r="B261" s="15">
        <v>228</v>
      </c>
      <c r="C261">
        <v>1</v>
      </c>
      <c r="E261" s="16">
        <v>15625524</v>
      </c>
      <c r="F261" s="1">
        <v>1</v>
      </c>
      <c r="K261" s="15">
        <v>695</v>
      </c>
      <c r="L261">
        <v>3</v>
      </c>
      <c r="Z261" s="17">
        <v>110071.1</v>
      </c>
      <c r="AA261" s="37">
        <v>1</v>
      </c>
      <c r="AL261" s="15">
        <v>45042.559999999998</v>
      </c>
      <c r="AM261">
        <v>1</v>
      </c>
    </row>
    <row r="262" spans="2:39" x14ac:dyDescent="0.2">
      <c r="B262" s="15">
        <v>229</v>
      </c>
      <c r="C262">
        <v>1</v>
      </c>
      <c r="E262" s="16">
        <v>15625759</v>
      </c>
      <c r="F262" s="1">
        <v>1</v>
      </c>
      <c r="K262" s="15">
        <v>696</v>
      </c>
      <c r="L262">
        <v>5</v>
      </c>
      <c r="Z262" s="17">
        <v>110112.54</v>
      </c>
      <c r="AA262" s="37">
        <v>1</v>
      </c>
      <c r="AL262" s="15">
        <v>45071.09</v>
      </c>
      <c r="AM262">
        <v>1</v>
      </c>
    </row>
    <row r="263" spans="2:39" x14ac:dyDescent="0.2">
      <c r="B263" s="15">
        <v>230</v>
      </c>
      <c r="C263">
        <v>1</v>
      </c>
      <c r="E263" s="16">
        <v>15625881</v>
      </c>
      <c r="F263" s="1">
        <v>1</v>
      </c>
      <c r="K263" s="15">
        <v>697</v>
      </c>
      <c r="L263">
        <v>1</v>
      </c>
      <c r="Z263" s="17">
        <v>110349.82</v>
      </c>
      <c r="AA263" s="37">
        <v>1</v>
      </c>
      <c r="AL263" s="15">
        <v>45613.75</v>
      </c>
      <c r="AM263">
        <v>1</v>
      </c>
    </row>
    <row r="264" spans="2:39" x14ac:dyDescent="0.2">
      <c r="B264" s="15">
        <v>231</v>
      </c>
      <c r="C264">
        <v>1</v>
      </c>
      <c r="E264" s="16">
        <v>15625944</v>
      </c>
      <c r="F264" s="1">
        <v>1</v>
      </c>
      <c r="K264" s="15">
        <v>698</v>
      </c>
      <c r="L264">
        <v>4</v>
      </c>
      <c r="Z264" s="17">
        <v>110368.03</v>
      </c>
      <c r="AA264" s="37">
        <v>1</v>
      </c>
      <c r="AL264" s="15">
        <v>45886.33</v>
      </c>
      <c r="AM264">
        <v>1</v>
      </c>
    </row>
    <row r="265" spans="2:39" x14ac:dyDescent="0.2">
      <c r="B265" s="15">
        <v>232</v>
      </c>
      <c r="C265">
        <v>1</v>
      </c>
      <c r="E265" s="16">
        <v>15626114</v>
      </c>
      <c r="F265" s="1">
        <v>1</v>
      </c>
      <c r="K265" s="15">
        <v>699</v>
      </c>
      <c r="L265">
        <v>4</v>
      </c>
      <c r="Z265" s="17">
        <v>110654.02</v>
      </c>
      <c r="AA265" s="37">
        <v>1</v>
      </c>
      <c r="AL265" s="15">
        <v>45909.87</v>
      </c>
      <c r="AM265">
        <v>1</v>
      </c>
    </row>
    <row r="266" spans="2:39" x14ac:dyDescent="0.2">
      <c r="B266" s="15">
        <v>233</v>
      </c>
      <c r="C266">
        <v>1</v>
      </c>
      <c r="E266" s="16">
        <v>15626144</v>
      </c>
      <c r="F266" s="1">
        <v>1</v>
      </c>
      <c r="K266" s="15">
        <v>700</v>
      </c>
      <c r="L266">
        <v>3</v>
      </c>
      <c r="Z266" s="17">
        <v>110777.26</v>
      </c>
      <c r="AA266" s="37">
        <v>1</v>
      </c>
      <c r="AL266" s="15">
        <v>46163.44</v>
      </c>
      <c r="AM266">
        <v>1</v>
      </c>
    </row>
    <row r="267" spans="2:39" x14ac:dyDescent="0.2">
      <c r="B267" s="15">
        <v>234</v>
      </c>
      <c r="C267">
        <v>1</v>
      </c>
      <c r="E267" s="16">
        <v>15626578</v>
      </c>
      <c r="F267" s="1">
        <v>1</v>
      </c>
      <c r="K267" s="15">
        <v>701</v>
      </c>
      <c r="L267">
        <v>5</v>
      </c>
      <c r="Z267" s="17">
        <v>110929.96</v>
      </c>
      <c r="AA267" s="37">
        <v>1</v>
      </c>
      <c r="AL267" s="15">
        <v>46170.75</v>
      </c>
      <c r="AM267">
        <v>1</v>
      </c>
    </row>
    <row r="268" spans="2:39" x14ac:dyDescent="0.2">
      <c r="B268" s="15">
        <v>235</v>
      </c>
      <c r="C268">
        <v>1</v>
      </c>
      <c r="E268" s="16">
        <v>15626742</v>
      </c>
      <c r="F268" s="1">
        <v>1</v>
      </c>
      <c r="K268" s="15">
        <v>702</v>
      </c>
      <c r="L268">
        <v>4</v>
      </c>
      <c r="Z268" s="17">
        <v>111018.98</v>
      </c>
      <c r="AA268" s="37">
        <v>1</v>
      </c>
      <c r="AL268" s="15">
        <v>46775.28</v>
      </c>
      <c r="AM268">
        <v>1</v>
      </c>
    </row>
    <row r="269" spans="2:39" x14ac:dyDescent="0.2">
      <c r="B269" s="15">
        <v>236</v>
      </c>
      <c r="C269">
        <v>1</v>
      </c>
      <c r="E269" s="16">
        <v>15626900</v>
      </c>
      <c r="F269" s="1">
        <v>1</v>
      </c>
      <c r="K269" s="15">
        <v>703</v>
      </c>
      <c r="L269">
        <v>5</v>
      </c>
      <c r="Z269" s="17">
        <v>111071.36</v>
      </c>
      <c r="AA269" s="37">
        <v>1</v>
      </c>
      <c r="AL269" s="15">
        <v>46824.08</v>
      </c>
      <c r="AM269">
        <v>1</v>
      </c>
    </row>
    <row r="270" spans="2:39" x14ac:dyDescent="0.2">
      <c r="B270" s="15">
        <v>237</v>
      </c>
      <c r="C270">
        <v>1</v>
      </c>
      <c r="E270" s="16">
        <v>15627000</v>
      </c>
      <c r="F270" s="1">
        <v>1</v>
      </c>
      <c r="K270" s="15">
        <v>704</v>
      </c>
      <c r="L270">
        <v>2</v>
      </c>
      <c r="Z270" s="17">
        <v>111201.41</v>
      </c>
      <c r="AA270" s="37">
        <v>1</v>
      </c>
      <c r="AL270" s="15">
        <v>47125.11</v>
      </c>
      <c r="AM270">
        <v>1</v>
      </c>
    </row>
    <row r="271" spans="2:39" x14ac:dyDescent="0.2">
      <c r="B271" s="15">
        <v>238</v>
      </c>
      <c r="C271">
        <v>1</v>
      </c>
      <c r="E271" s="16">
        <v>15627360</v>
      </c>
      <c r="F271" s="1">
        <v>1</v>
      </c>
      <c r="K271" s="15">
        <v>705</v>
      </c>
      <c r="L271">
        <v>2</v>
      </c>
      <c r="Z271" s="17">
        <v>111388.18</v>
      </c>
      <c r="AA271" s="37">
        <v>1</v>
      </c>
      <c r="AL271" s="15">
        <v>47166.55</v>
      </c>
      <c r="AM271">
        <v>1</v>
      </c>
    </row>
    <row r="272" spans="2:39" x14ac:dyDescent="0.2">
      <c r="B272" s="15">
        <v>239</v>
      </c>
      <c r="C272">
        <v>1</v>
      </c>
      <c r="E272" s="16">
        <v>15627801</v>
      </c>
      <c r="F272" s="1">
        <v>1</v>
      </c>
      <c r="K272" s="15">
        <v>706</v>
      </c>
      <c r="L272">
        <v>6</v>
      </c>
      <c r="Z272" s="17">
        <v>111432.77</v>
      </c>
      <c r="AA272" s="37">
        <v>1</v>
      </c>
      <c r="AL272" s="15">
        <v>47251.79</v>
      </c>
      <c r="AM272">
        <v>1</v>
      </c>
    </row>
    <row r="273" spans="2:39" x14ac:dyDescent="0.2">
      <c r="B273" s="15">
        <v>240</v>
      </c>
      <c r="C273">
        <v>1</v>
      </c>
      <c r="E273" s="16">
        <v>15628034</v>
      </c>
      <c r="F273" s="1">
        <v>1</v>
      </c>
      <c r="K273" s="15">
        <v>707</v>
      </c>
      <c r="L273">
        <v>2</v>
      </c>
      <c r="Z273" s="17">
        <v>111574.41</v>
      </c>
      <c r="AA273" s="37">
        <v>1</v>
      </c>
      <c r="AL273" s="15">
        <v>47271.61</v>
      </c>
      <c r="AM273">
        <v>1</v>
      </c>
    </row>
    <row r="274" spans="2:39" x14ac:dyDescent="0.2">
      <c r="B274" s="15">
        <v>241</v>
      </c>
      <c r="C274">
        <v>1</v>
      </c>
      <c r="E274" s="16">
        <v>15628112</v>
      </c>
      <c r="F274" s="1">
        <v>1</v>
      </c>
      <c r="K274" s="15">
        <v>708</v>
      </c>
      <c r="L274">
        <v>2</v>
      </c>
      <c r="Z274" s="17">
        <v>111577.01</v>
      </c>
      <c r="AA274" s="37">
        <v>1</v>
      </c>
      <c r="AL274" s="15">
        <v>47414.15</v>
      </c>
      <c r="AM274">
        <v>1</v>
      </c>
    </row>
    <row r="275" spans="2:39" x14ac:dyDescent="0.2">
      <c r="B275" s="15">
        <v>242</v>
      </c>
      <c r="C275">
        <v>1</v>
      </c>
      <c r="E275" s="16">
        <v>15628145</v>
      </c>
      <c r="F275" s="1">
        <v>1</v>
      </c>
      <c r="K275" s="15">
        <v>709</v>
      </c>
      <c r="L275">
        <v>3</v>
      </c>
      <c r="Z275" s="17">
        <v>111642.08</v>
      </c>
      <c r="AA275" s="37">
        <v>1</v>
      </c>
      <c r="AL275" s="15">
        <v>47472.68</v>
      </c>
      <c r="AM275">
        <v>1</v>
      </c>
    </row>
    <row r="276" spans="2:39" x14ac:dyDescent="0.2">
      <c r="B276" s="15">
        <v>243</v>
      </c>
      <c r="C276">
        <v>1</v>
      </c>
      <c r="E276" s="16">
        <v>15628303</v>
      </c>
      <c r="F276" s="1">
        <v>1</v>
      </c>
      <c r="K276" s="15">
        <v>710</v>
      </c>
      <c r="L276">
        <v>5</v>
      </c>
      <c r="Z276" s="17">
        <v>111681.98</v>
      </c>
      <c r="AA276" s="37">
        <v>1</v>
      </c>
      <c r="AL276" s="15">
        <v>47578.45</v>
      </c>
      <c r="AM276">
        <v>1</v>
      </c>
    </row>
    <row r="277" spans="2:39" x14ac:dyDescent="0.2">
      <c r="B277" s="15">
        <v>244</v>
      </c>
      <c r="C277">
        <v>1</v>
      </c>
      <c r="E277" s="16">
        <v>15628936</v>
      </c>
      <c r="F277" s="1">
        <v>1</v>
      </c>
      <c r="K277" s="15">
        <v>711</v>
      </c>
      <c r="L277">
        <v>3</v>
      </c>
      <c r="Z277" s="17">
        <v>111756.5</v>
      </c>
      <c r="AA277" s="37">
        <v>1</v>
      </c>
      <c r="AL277" s="15">
        <v>47679.14</v>
      </c>
      <c r="AM277">
        <v>1</v>
      </c>
    </row>
    <row r="278" spans="2:39" x14ac:dyDescent="0.2">
      <c r="B278" s="15">
        <v>245</v>
      </c>
      <c r="C278">
        <v>1</v>
      </c>
      <c r="E278" s="16">
        <v>15629117</v>
      </c>
      <c r="F278" s="1">
        <v>1</v>
      </c>
      <c r="K278" s="15">
        <v>712</v>
      </c>
      <c r="L278">
        <v>4</v>
      </c>
      <c r="Z278" s="17">
        <v>111962.99</v>
      </c>
      <c r="AA278" s="37">
        <v>1</v>
      </c>
      <c r="AL278" s="15">
        <v>47847.19</v>
      </c>
      <c r="AM278">
        <v>1</v>
      </c>
    </row>
    <row r="279" spans="2:39" x14ac:dyDescent="0.2">
      <c r="B279" s="15">
        <v>246</v>
      </c>
      <c r="C279">
        <v>1</v>
      </c>
      <c r="E279" s="16">
        <v>15629448</v>
      </c>
      <c r="F279" s="1">
        <v>1</v>
      </c>
      <c r="K279" s="15">
        <v>713</v>
      </c>
      <c r="L279">
        <v>1</v>
      </c>
      <c r="Z279" s="17">
        <v>112013.81</v>
      </c>
      <c r="AA279" s="37">
        <v>1</v>
      </c>
      <c r="AL279" s="15">
        <v>47911.03</v>
      </c>
      <c r="AM279">
        <v>1</v>
      </c>
    </row>
    <row r="280" spans="2:39" x14ac:dyDescent="0.2">
      <c r="B280" s="15">
        <v>247</v>
      </c>
      <c r="C280">
        <v>1</v>
      </c>
      <c r="E280" s="16">
        <v>15629677</v>
      </c>
      <c r="F280" s="1">
        <v>1</v>
      </c>
      <c r="K280" s="15">
        <v>714</v>
      </c>
      <c r="L280">
        <v>6</v>
      </c>
      <c r="Z280" s="17">
        <v>112045.67</v>
      </c>
      <c r="AA280" s="37">
        <v>1</v>
      </c>
      <c r="AL280" s="15">
        <v>48071.61</v>
      </c>
      <c r="AM280">
        <v>1</v>
      </c>
    </row>
    <row r="281" spans="2:39" x14ac:dyDescent="0.2">
      <c r="B281" s="15">
        <v>248</v>
      </c>
      <c r="C281">
        <v>1</v>
      </c>
      <c r="E281" s="16">
        <v>15630053</v>
      </c>
      <c r="F281" s="1">
        <v>1</v>
      </c>
      <c r="K281" s="15">
        <v>715</v>
      </c>
      <c r="L281">
        <v>3</v>
      </c>
      <c r="Z281" s="17">
        <v>112212.14</v>
      </c>
      <c r="AA281" s="37">
        <v>1</v>
      </c>
      <c r="AL281" s="15">
        <v>48559.19</v>
      </c>
      <c r="AM281">
        <v>1</v>
      </c>
    </row>
    <row r="282" spans="2:39" x14ac:dyDescent="0.2">
      <c r="B282" s="15">
        <v>249</v>
      </c>
      <c r="C282">
        <v>1</v>
      </c>
      <c r="E282" s="16">
        <v>15630328</v>
      </c>
      <c r="F282" s="1">
        <v>1</v>
      </c>
      <c r="K282" s="15">
        <v>716</v>
      </c>
      <c r="L282">
        <v>4</v>
      </c>
      <c r="Z282" s="17">
        <v>112373.49</v>
      </c>
      <c r="AA282" s="37">
        <v>1</v>
      </c>
      <c r="AL282" s="15">
        <v>48725.68</v>
      </c>
      <c r="AM282">
        <v>1</v>
      </c>
    </row>
    <row r="283" spans="2:39" x14ac:dyDescent="0.2">
      <c r="B283" s="15">
        <v>250</v>
      </c>
      <c r="C283">
        <v>1</v>
      </c>
      <c r="E283" s="16">
        <v>15630910</v>
      </c>
      <c r="F283" s="1">
        <v>1</v>
      </c>
      <c r="K283" s="15">
        <v>717</v>
      </c>
      <c r="L283">
        <v>4</v>
      </c>
      <c r="Z283" s="17">
        <v>112564.62</v>
      </c>
      <c r="AA283" s="37">
        <v>1</v>
      </c>
      <c r="AL283" s="15">
        <v>48963.59</v>
      </c>
      <c r="AM283">
        <v>1</v>
      </c>
    </row>
    <row r="284" spans="2:39" x14ac:dyDescent="0.2">
      <c r="B284" s="15">
        <v>251</v>
      </c>
      <c r="C284">
        <v>1</v>
      </c>
      <c r="E284" s="16">
        <v>15631681</v>
      </c>
      <c r="F284" s="1">
        <v>1</v>
      </c>
      <c r="K284" s="15">
        <v>718</v>
      </c>
      <c r="L284">
        <v>3</v>
      </c>
      <c r="Z284" s="17">
        <v>112652.08</v>
      </c>
      <c r="AA284" s="37">
        <v>1</v>
      </c>
      <c r="AL284" s="15">
        <v>50051.42</v>
      </c>
      <c r="AM284">
        <v>1</v>
      </c>
    </row>
    <row r="285" spans="2:39" x14ac:dyDescent="0.2">
      <c r="B285" s="15">
        <v>252</v>
      </c>
      <c r="C285">
        <v>1</v>
      </c>
      <c r="E285" s="16">
        <v>15631868</v>
      </c>
      <c r="F285" s="1">
        <v>1</v>
      </c>
      <c r="K285" s="15">
        <v>720</v>
      </c>
      <c r="L285">
        <v>3</v>
      </c>
      <c r="Z285" s="17">
        <v>112822.26</v>
      </c>
      <c r="AA285" s="37">
        <v>1</v>
      </c>
      <c r="AL285" s="15">
        <v>50129.87</v>
      </c>
      <c r="AM285">
        <v>1</v>
      </c>
    </row>
    <row r="286" spans="2:39" x14ac:dyDescent="0.2">
      <c r="B286" s="15">
        <v>253</v>
      </c>
      <c r="C286">
        <v>1</v>
      </c>
      <c r="E286" s="16">
        <v>15632210</v>
      </c>
      <c r="F286" s="1">
        <v>1</v>
      </c>
      <c r="K286" s="15">
        <v>721</v>
      </c>
      <c r="L286">
        <v>5</v>
      </c>
      <c r="Z286" s="17">
        <v>112940.07</v>
      </c>
      <c r="AA286" s="37">
        <v>1</v>
      </c>
      <c r="AL286" s="15">
        <v>50404.72</v>
      </c>
      <c r="AM286">
        <v>1</v>
      </c>
    </row>
    <row r="287" spans="2:39" x14ac:dyDescent="0.2">
      <c r="B287" s="15">
        <v>254</v>
      </c>
      <c r="C287">
        <v>1</v>
      </c>
      <c r="E287" s="16">
        <v>15632264</v>
      </c>
      <c r="F287" s="1">
        <v>1</v>
      </c>
      <c r="K287" s="15">
        <v>722</v>
      </c>
      <c r="L287">
        <v>4</v>
      </c>
      <c r="Z287" s="17">
        <v>113034.22</v>
      </c>
      <c r="AA287" s="37">
        <v>1</v>
      </c>
      <c r="AL287" s="15">
        <v>50457.2</v>
      </c>
      <c r="AM287">
        <v>1</v>
      </c>
    </row>
    <row r="288" spans="2:39" x14ac:dyDescent="0.2">
      <c r="B288" s="15">
        <v>255</v>
      </c>
      <c r="C288">
        <v>1</v>
      </c>
      <c r="E288" s="16">
        <v>15633059</v>
      </c>
      <c r="F288" s="1">
        <v>1</v>
      </c>
      <c r="K288" s="15">
        <v>723</v>
      </c>
      <c r="L288">
        <v>1</v>
      </c>
      <c r="Z288" s="17">
        <v>113157.22</v>
      </c>
      <c r="AA288" s="37">
        <v>1</v>
      </c>
      <c r="AL288" s="15">
        <v>51219.8</v>
      </c>
      <c r="AM288">
        <v>1</v>
      </c>
    </row>
    <row r="289" spans="2:39" x14ac:dyDescent="0.2">
      <c r="B289" s="15">
        <v>256</v>
      </c>
      <c r="C289">
        <v>1</v>
      </c>
      <c r="E289" s="16">
        <v>15633064</v>
      </c>
      <c r="F289" s="1">
        <v>1</v>
      </c>
      <c r="K289" s="15">
        <v>724</v>
      </c>
      <c r="L289">
        <v>2</v>
      </c>
      <c r="Z289" s="17">
        <v>113208.86</v>
      </c>
      <c r="AA289" s="37">
        <v>1</v>
      </c>
      <c r="AL289" s="15">
        <v>51285.49</v>
      </c>
      <c r="AM289">
        <v>1</v>
      </c>
    </row>
    <row r="290" spans="2:39" x14ac:dyDescent="0.2">
      <c r="B290" s="15">
        <v>257</v>
      </c>
      <c r="C290">
        <v>1</v>
      </c>
      <c r="E290" s="16">
        <v>15633283</v>
      </c>
      <c r="F290" s="1">
        <v>1</v>
      </c>
      <c r="K290" s="15">
        <v>725</v>
      </c>
      <c r="L290">
        <v>5</v>
      </c>
      <c r="Z290" s="17">
        <v>113599.74</v>
      </c>
      <c r="AA290" s="37">
        <v>1</v>
      </c>
      <c r="AL290" s="15">
        <v>52615.62</v>
      </c>
      <c r="AM290">
        <v>1</v>
      </c>
    </row>
    <row r="291" spans="2:39" x14ac:dyDescent="0.2">
      <c r="B291" s="15">
        <v>258</v>
      </c>
      <c r="C291">
        <v>1</v>
      </c>
      <c r="E291" s="16">
        <v>15633461</v>
      </c>
      <c r="F291" s="1">
        <v>1</v>
      </c>
      <c r="K291" s="15">
        <v>726</v>
      </c>
      <c r="L291">
        <v>3</v>
      </c>
      <c r="Z291" s="17">
        <v>113755.78</v>
      </c>
      <c r="AA291" s="37">
        <v>1</v>
      </c>
      <c r="AL291" s="15">
        <v>53134.3</v>
      </c>
      <c r="AM291">
        <v>1</v>
      </c>
    </row>
    <row r="292" spans="2:39" x14ac:dyDescent="0.2">
      <c r="B292" s="15">
        <v>259</v>
      </c>
      <c r="C292">
        <v>1</v>
      </c>
      <c r="E292" s="16">
        <v>15633537</v>
      </c>
      <c r="F292" s="1">
        <v>1</v>
      </c>
      <c r="K292" s="15">
        <v>727</v>
      </c>
      <c r="L292">
        <v>4</v>
      </c>
      <c r="Z292" s="17">
        <v>113829.45</v>
      </c>
      <c r="AA292" s="37">
        <v>1</v>
      </c>
      <c r="AL292" s="15">
        <v>53483.21</v>
      </c>
      <c r="AM292">
        <v>1</v>
      </c>
    </row>
    <row r="293" spans="2:39" x14ac:dyDescent="0.2">
      <c r="B293" s="15">
        <v>260</v>
      </c>
      <c r="C293">
        <v>1</v>
      </c>
      <c r="E293" s="16">
        <v>15633648</v>
      </c>
      <c r="F293" s="1">
        <v>1</v>
      </c>
      <c r="K293" s="15">
        <v>728</v>
      </c>
      <c r="L293">
        <v>2</v>
      </c>
      <c r="Z293" s="17">
        <v>113978.97</v>
      </c>
      <c r="AA293" s="37">
        <v>1</v>
      </c>
      <c r="AL293" s="15">
        <v>53512.160000000003</v>
      </c>
      <c r="AM293">
        <v>1</v>
      </c>
    </row>
    <row r="294" spans="2:39" x14ac:dyDescent="0.2">
      <c r="B294" s="15">
        <v>261</v>
      </c>
      <c r="C294">
        <v>1</v>
      </c>
      <c r="E294" s="16">
        <v>15633922</v>
      </c>
      <c r="F294" s="1">
        <v>1</v>
      </c>
      <c r="K294" s="15">
        <v>729</v>
      </c>
      <c r="L294">
        <v>5</v>
      </c>
      <c r="Z294" s="17">
        <v>113980.21</v>
      </c>
      <c r="AA294" s="37">
        <v>1</v>
      </c>
      <c r="AL294" s="15">
        <v>53718.28</v>
      </c>
      <c r="AM294">
        <v>1</v>
      </c>
    </row>
    <row r="295" spans="2:39" x14ac:dyDescent="0.2">
      <c r="B295" s="15">
        <v>262</v>
      </c>
      <c r="C295">
        <v>1</v>
      </c>
      <c r="E295" s="16">
        <v>15633950</v>
      </c>
      <c r="F295" s="1">
        <v>1</v>
      </c>
      <c r="K295" s="15">
        <v>730</v>
      </c>
      <c r="L295">
        <v>6</v>
      </c>
      <c r="Z295" s="17">
        <v>114193.24</v>
      </c>
      <c r="AA295" s="37">
        <v>1</v>
      </c>
      <c r="AL295" s="15">
        <v>54018.93</v>
      </c>
      <c r="AM295">
        <v>1</v>
      </c>
    </row>
    <row r="296" spans="2:39" x14ac:dyDescent="0.2">
      <c r="B296" s="15">
        <v>263</v>
      </c>
      <c r="C296">
        <v>1</v>
      </c>
      <c r="E296" s="16">
        <v>15634141</v>
      </c>
      <c r="F296" s="1">
        <v>1</v>
      </c>
      <c r="K296" s="15">
        <v>731</v>
      </c>
      <c r="L296">
        <v>1</v>
      </c>
      <c r="Z296" s="17">
        <v>114206.84</v>
      </c>
      <c r="AA296" s="37">
        <v>1</v>
      </c>
      <c r="AL296" s="15">
        <v>54141.5</v>
      </c>
      <c r="AM296">
        <v>1</v>
      </c>
    </row>
    <row r="297" spans="2:39" x14ac:dyDescent="0.2">
      <c r="B297" s="15">
        <v>264</v>
      </c>
      <c r="C297">
        <v>1</v>
      </c>
      <c r="E297" s="16">
        <v>15634245</v>
      </c>
      <c r="F297" s="1">
        <v>1</v>
      </c>
      <c r="K297" s="15">
        <v>732</v>
      </c>
      <c r="L297">
        <v>5</v>
      </c>
      <c r="Z297" s="17">
        <v>114292.48</v>
      </c>
      <c r="AA297" s="37">
        <v>1</v>
      </c>
      <c r="AL297" s="15">
        <v>54227.06</v>
      </c>
      <c r="AM297">
        <v>1</v>
      </c>
    </row>
    <row r="298" spans="2:39" x14ac:dyDescent="0.2">
      <c r="B298" s="15">
        <v>265</v>
      </c>
      <c r="C298">
        <v>1</v>
      </c>
      <c r="E298" s="16">
        <v>15634602</v>
      </c>
      <c r="F298" s="1">
        <v>1</v>
      </c>
      <c r="K298" s="15">
        <v>733</v>
      </c>
      <c r="L298">
        <v>4</v>
      </c>
      <c r="Z298" s="17">
        <v>114354.95</v>
      </c>
      <c r="AA298" s="37">
        <v>1</v>
      </c>
      <c r="AL298" s="15">
        <v>54359.02</v>
      </c>
      <c r="AM298">
        <v>1</v>
      </c>
    </row>
    <row r="299" spans="2:39" x14ac:dyDescent="0.2">
      <c r="B299" s="15">
        <v>266</v>
      </c>
      <c r="C299">
        <v>1</v>
      </c>
      <c r="E299" s="16">
        <v>15634632</v>
      </c>
      <c r="F299" s="1">
        <v>1</v>
      </c>
      <c r="K299" s="15">
        <v>734</v>
      </c>
      <c r="L299">
        <v>2</v>
      </c>
      <c r="Z299" s="17">
        <v>114510.85</v>
      </c>
      <c r="AA299" s="37">
        <v>1</v>
      </c>
      <c r="AL299" s="15">
        <v>54405.79</v>
      </c>
      <c r="AM299">
        <v>1</v>
      </c>
    </row>
    <row r="300" spans="2:39" x14ac:dyDescent="0.2">
      <c r="B300" s="15">
        <v>267</v>
      </c>
      <c r="C300">
        <v>1</v>
      </c>
      <c r="E300" s="16">
        <v>15634844</v>
      </c>
      <c r="F300" s="1">
        <v>1</v>
      </c>
      <c r="K300" s="15">
        <v>735</v>
      </c>
      <c r="L300">
        <v>4</v>
      </c>
      <c r="Z300" s="17">
        <v>114540.38</v>
      </c>
      <c r="AA300" s="37">
        <v>1</v>
      </c>
      <c r="AL300" s="15">
        <v>54724.03</v>
      </c>
      <c r="AM300">
        <v>1</v>
      </c>
    </row>
    <row r="301" spans="2:39" x14ac:dyDescent="0.2">
      <c r="B301" s="15">
        <v>268</v>
      </c>
      <c r="C301">
        <v>1</v>
      </c>
      <c r="E301" s="16">
        <v>15635367</v>
      </c>
      <c r="F301" s="1">
        <v>1</v>
      </c>
      <c r="K301" s="15">
        <v>736</v>
      </c>
      <c r="L301">
        <v>1</v>
      </c>
      <c r="Z301" s="17">
        <v>114628.4</v>
      </c>
      <c r="AA301" s="37">
        <v>1</v>
      </c>
      <c r="AL301" s="15">
        <v>54926.51</v>
      </c>
      <c r="AM301">
        <v>1</v>
      </c>
    </row>
    <row r="302" spans="2:39" x14ac:dyDescent="0.2">
      <c r="B302" s="15">
        <v>269</v>
      </c>
      <c r="C302">
        <v>1</v>
      </c>
      <c r="E302" s="16">
        <v>15635905</v>
      </c>
      <c r="F302" s="1">
        <v>1</v>
      </c>
      <c r="K302" s="15">
        <v>737</v>
      </c>
      <c r="L302">
        <v>2</v>
      </c>
      <c r="Z302" s="17">
        <v>114715.71</v>
      </c>
      <c r="AA302" s="37">
        <v>1</v>
      </c>
      <c r="AL302" s="15">
        <v>54954.51</v>
      </c>
      <c r="AM302">
        <v>1</v>
      </c>
    </row>
    <row r="303" spans="2:39" x14ac:dyDescent="0.2">
      <c r="B303" s="15">
        <v>270</v>
      </c>
      <c r="C303">
        <v>1</v>
      </c>
      <c r="E303" s="16">
        <v>15636444</v>
      </c>
      <c r="F303" s="1">
        <v>1</v>
      </c>
      <c r="K303" s="15">
        <v>738</v>
      </c>
      <c r="L303">
        <v>5</v>
      </c>
      <c r="Z303" s="17">
        <v>114722.05</v>
      </c>
      <c r="AA303" s="37">
        <v>1</v>
      </c>
      <c r="AL303" s="15">
        <v>55003.79</v>
      </c>
      <c r="AM303">
        <v>1</v>
      </c>
    </row>
    <row r="304" spans="2:39" x14ac:dyDescent="0.2">
      <c r="B304" s="15">
        <v>271</v>
      </c>
      <c r="C304">
        <v>1</v>
      </c>
      <c r="E304" s="16">
        <v>15636624</v>
      </c>
      <c r="F304" s="1">
        <v>1</v>
      </c>
      <c r="K304" s="15">
        <v>739</v>
      </c>
      <c r="L304">
        <v>3</v>
      </c>
      <c r="Z304" s="17">
        <v>114754.08</v>
      </c>
      <c r="AA304" s="37">
        <v>1</v>
      </c>
      <c r="AL304" s="15">
        <v>55022.43</v>
      </c>
      <c r="AM304">
        <v>1</v>
      </c>
    </row>
    <row r="305" spans="2:39" x14ac:dyDescent="0.2">
      <c r="B305" s="15">
        <v>272</v>
      </c>
      <c r="C305">
        <v>1</v>
      </c>
      <c r="E305" s="16">
        <v>15636673</v>
      </c>
      <c r="F305" s="1">
        <v>1</v>
      </c>
      <c r="K305" s="15">
        <v>741</v>
      </c>
      <c r="L305">
        <v>2</v>
      </c>
      <c r="Z305" s="17">
        <v>114931.35</v>
      </c>
      <c r="AA305" s="37">
        <v>1</v>
      </c>
      <c r="AL305" s="15">
        <v>55470.78</v>
      </c>
      <c r="AM305">
        <v>1</v>
      </c>
    </row>
    <row r="306" spans="2:39" x14ac:dyDescent="0.2">
      <c r="B306" s="15">
        <v>273</v>
      </c>
      <c r="C306">
        <v>1</v>
      </c>
      <c r="E306" s="16">
        <v>15636684</v>
      </c>
      <c r="F306" s="1">
        <v>1</v>
      </c>
      <c r="K306" s="15">
        <v>742</v>
      </c>
      <c r="L306">
        <v>4</v>
      </c>
      <c r="Z306" s="17">
        <v>115046.74</v>
      </c>
      <c r="AA306" s="37">
        <v>1</v>
      </c>
      <c r="AL306" s="15">
        <v>55582.54</v>
      </c>
      <c r="AM306">
        <v>1</v>
      </c>
    </row>
    <row r="307" spans="2:39" x14ac:dyDescent="0.2">
      <c r="B307" s="15">
        <v>274</v>
      </c>
      <c r="C307">
        <v>1</v>
      </c>
      <c r="E307" s="16">
        <v>15636731</v>
      </c>
      <c r="F307" s="1">
        <v>1</v>
      </c>
      <c r="K307" s="15">
        <v>743</v>
      </c>
      <c r="L307">
        <v>1</v>
      </c>
      <c r="Z307" s="17">
        <v>115217.99</v>
      </c>
      <c r="AA307" s="37">
        <v>1</v>
      </c>
      <c r="AL307" s="15">
        <v>55803.96</v>
      </c>
      <c r="AM307">
        <v>1</v>
      </c>
    </row>
    <row r="308" spans="2:39" x14ac:dyDescent="0.2">
      <c r="B308" s="15">
        <v>275</v>
      </c>
      <c r="C308">
        <v>1</v>
      </c>
      <c r="E308" s="16">
        <v>15637414</v>
      </c>
      <c r="F308" s="1">
        <v>1</v>
      </c>
      <c r="K308" s="15">
        <v>744</v>
      </c>
      <c r="L308">
        <v>3</v>
      </c>
      <c r="Z308" s="17">
        <v>115301.31</v>
      </c>
      <c r="AA308" s="37">
        <v>1</v>
      </c>
      <c r="AL308" s="15">
        <v>56297.85</v>
      </c>
      <c r="AM308">
        <v>1</v>
      </c>
    </row>
    <row r="309" spans="2:39" x14ac:dyDescent="0.2">
      <c r="B309" s="15">
        <v>276</v>
      </c>
      <c r="C309">
        <v>1</v>
      </c>
      <c r="E309" s="16">
        <v>15637476</v>
      </c>
      <c r="F309" s="1">
        <v>1</v>
      </c>
      <c r="K309" s="15">
        <v>745</v>
      </c>
      <c r="L309">
        <v>8</v>
      </c>
      <c r="Z309" s="17">
        <v>115888.04</v>
      </c>
      <c r="AA309" s="37">
        <v>1</v>
      </c>
      <c r="AL309" s="15">
        <v>56388.63</v>
      </c>
      <c r="AM309">
        <v>1</v>
      </c>
    </row>
    <row r="310" spans="2:39" x14ac:dyDescent="0.2">
      <c r="B310" s="15">
        <v>277</v>
      </c>
      <c r="C310">
        <v>1</v>
      </c>
      <c r="E310" s="16">
        <v>15637753</v>
      </c>
      <c r="F310" s="1">
        <v>1</v>
      </c>
      <c r="K310" s="15">
        <v>746</v>
      </c>
      <c r="L310">
        <v>1</v>
      </c>
      <c r="Z310" s="17">
        <v>115897.12</v>
      </c>
      <c r="AA310" s="37">
        <v>1</v>
      </c>
      <c r="AL310" s="15">
        <v>56577</v>
      </c>
      <c r="AM310">
        <v>1</v>
      </c>
    </row>
    <row r="311" spans="2:39" x14ac:dyDescent="0.2">
      <c r="B311" s="15">
        <v>278</v>
      </c>
      <c r="C311">
        <v>1</v>
      </c>
      <c r="E311" s="16">
        <v>15637876</v>
      </c>
      <c r="F311" s="1">
        <v>1</v>
      </c>
      <c r="K311" s="15">
        <v>747</v>
      </c>
      <c r="L311">
        <v>2</v>
      </c>
      <c r="Z311" s="17">
        <v>115920.62</v>
      </c>
      <c r="AA311" s="37">
        <v>1</v>
      </c>
      <c r="AL311" s="15">
        <v>56594.36</v>
      </c>
      <c r="AM311">
        <v>1</v>
      </c>
    </row>
    <row r="312" spans="2:39" x14ac:dyDescent="0.2">
      <c r="B312" s="15">
        <v>279</v>
      </c>
      <c r="C312">
        <v>1</v>
      </c>
      <c r="E312" s="16">
        <v>15637954</v>
      </c>
      <c r="F312" s="1">
        <v>1</v>
      </c>
      <c r="K312" s="15">
        <v>748</v>
      </c>
      <c r="L312">
        <v>1</v>
      </c>
      <c r="Z312" s="17">
        <v>115924.89</v>
      </c>
      <c r="AA312" s="37">
        <v>1</v>
      </c>
      <c r="AL312" s="15">
        <v>56937.43</v>
      </c>
      <c r="AM312">
        <v>1</v>
      </c>
    </row>
    <row r="313" spans="2:39" x14ac:dyDescent="0.2">
      <c r="B313" s="15">
        <v>280</v>
      </c>
      <c r="C313">
        <v>1</v>
      </c>
      <c r="E313" s="16">
        <v>15637979</v>
      </c>
      <c r="F313" s="1">
        <v>1</v>
      </c>
      <c r="K313" s="15">
        <v>749</v>
      </c>
      <c r="L313">
        <v>5</v>
      </c>
      <c r="Z313" s="17">
        <v>115988.86</v>
      </c>
      <c r="AA313" s="37">
        <v>1</v>
      </c>
      <c r="AL313" s="15">
        <v>56999.9</v>
      </c>
      <c r="AM313">
        <v>1</v>
      </c>
    </row>
    <row r="314" spans="2:39" x14ac:dyDescent="0.2">
      <c r="B314" s="15">
        <v>281</v>
      </c>
      <c r="C314">
        <v>1</v>
      </c>
      <c r="E314" s="16">
        <v>15638424</v>
      </c>
      <c r="F314" s="1">
        <v>1</v>
      </c>
      <c r="K314" s="15">
        <v>750</v>
      </c>
      <c r="L314">
        <v>6</v>
      </c>
      <c r="Z314" s="17">
        <v>116060.08</v>
      </c>
      <c r="AA314" s="37">
        <v>1</v>
      </c>
      <c r="AL314" s="15">
        <v>57175.32</v>
      </c>
      <c r="AM314">
        <v>1</v>
      </c>
    </row>
    <row r="315" spans="2:39" x14ac:dyDescent="0.2">
      <c r="B315" s="15">
        <v>282</v>
      </c>
      <c r="C315">
        <v>1</v>
      </c>
      <c r="E315" s="16">
        <v>15639314</v>
      </c>
      <c r="F315" s="1">
        <v>1</v>
      </c>
      <c r="K315" s="15">
        <v>751</v>
      </c>
      <c r="L315">
        <v>4</v>
      </c>
      <c r="Z315" s="17">
        <v>116220.5</v>
      </c>
      <c r="AA315" s="37">
        <v>1</v>
      </c>
      <c r="AL315" s="15">
        <v>57236.44</v>
      </c>
      <c r="AM315">
        <v>1</v>
      </c>
    </row>
    <row r="316" spans="2:39" x14ac:dyDescent="0.2">
      <c r="B316" s="15">
        <v>283</v>
      </c>
      <c r="C316">
        <v>1</v>
      </c>
      <c r="E316" s="16">
        <v>15639788</v>
      </c>
      <c r="F316" s="1">
        <v>1</v>
      </c>
      <c r="K316" s="15">
        <v>752</v>
      </c>
      <c r="L316">
        <v>4</v>
      </c>
      <c r="Z316" s="17">
        <v>116229.85</v>
      </c>
      <c r="AA316" s="37">
        <v>1</v>
      </c>
      <c r="AL316" s="15">
        <v>57553.98</v>
      </c>
      <c r="AM316">
        <v>1</v>
      </c>
    </row>
    <row r="317" spans="2:39" x14ac:dyDescent="0.2">
      <c r="B317" s="15">
        <v>284</v>
      </c>
      <c r="C317">
        <v>1</v>
      </c>
      <c r="E317" s="16">
        <v>15640059</v>
      </c>
      <c r="F317" s="1">
        <v>1</v>
      </c>
      <c r="K317" s="15">
        <v>753</v>
      </c>
      <c r="L317">
        <v>1</v>
      </c>
      <c r="Z317" s="17">
        <v>116244.14</v>
      </c>
      <c r="AA317" s="37">
        <v>1</v>
      </c>
      <c r="AL317" s="15">
        <v>57558.95</v>
      </c>
      <c r="AM317">
        <v>1</v>
      </c>
    </row>
    <row r="318" spans="2:39" x14ac:dyDescent="0.2">
      <c r="B318" s="15">
        <v>285</v>
      </c>
      <c r="C318">
        <v>1</v>
      </c>
      <c r="E318" s="16">
        <v>15640078</v>
      </c>
      <c r="F318" s="1">
        <v>1</v>
      </c>
      <c r="K318" s="15">
        <v>754</v>
      </c>
      <c r="L318">
        <v>4</v>
      </c>
      <c r="Z318" s="17">
        <v>116269.01</v>
      </c>
      <c r="AA318" s="37">
        <v>1</v>
      </c>
      <c r="AL318" s="15">
        <v>58137.42</v>
      </c>
      <c r="AM318">
        <v>1</v>
      </c>
    </row>
    <row r="319" spans="2:39" x14ac:dyDescent="0.2">
      <c r="B319" s="15">
        <v>286</v>
      </c>
      <c r="C319">
        <v>1</v>
      </c>
      <c r="E319" s="16">
        <v>15640280</v>
      </c>
      <c r="F319" s="1">
        <v>1</v>
      </c>
      <c r="K319" s="15">
        <v>755</v>
      </c>
      <c r="L319">
        <v>1</v>
      </c>
      <c r="Z319" s="17">
        <v>116313.57</v>
      </c>
      <c r="AA319" s="37">
        <v>1</v>
      </c>
      <c r="AL319" s="15">
        <v>58426.81</v>
      </c>
      <c r="AM319">
        <v>1</v>
      </c>
    </row>
    <row r="320" spans="2:39" x14ac:dyDescent="0.2">
      <c r="B320" s="15">
        <v>287</v>
      </c>
      <c r="C320">
        <v>1</v>
      </c>
      <c r="E320" s="16">
        <v>15640442</v>
      </c>
      <c r="F320" s="1">
        <v>1</v>
      </c>
      <c r="K320" s="15">
        <v>756</v>
      </c>
      <c r="L320">
        <v>5</v>
      </c>
      <c r="Z320" s="17">
        <v>116326.07</v>
      </c>
      <c r="AA320" s="37">
        <v>1</v>
      </c>
      <c r="AL320" s="15">
        <v>58685.59</v>
      </c>
      <c r="AM320">
        <v>1</v>
      </c>
    </row>
    <row r="321" spans="2:39" x14ac:dyDescent="0.2">
      <c r="B321" s="15">
        <v>288</v>
      </c>
      <c r="C321">
        <v>1</v>
      </c>
      <c r="E321" s="16">
        <v>15640635</v>
      </c>
      <c r="F321" s="1">
        <v>1</v>
      </c>
      <c r="K321" s="15">
        <v>757</v>
      </c>
      <c r="L321">
        <v>2</v>
      </c>
      <c r="Z321" s="17">
        <v>116363.37</v>
      </c>
      <c r="AA321" s="37">
        <v>1</v>
      </c>
      <c r="AL321" s="15">
        <v>58803.28</v>
      </c>
      <c r="AM321">
        <v>1</v>
      </c>
    </row>
    <row r="322" spans="2:39" x14ac:dyDescent="0.2">
      <c r="B322" s="15">
        <v>289</v>
      </c>
      <c r="C322">
        <v>1</v>
      </c>
      <c r="E322" s="16">
        <v>15640825</v>
      </c>
      <c r="F322" s="1">
        <v>1</v>
      </c>
      <c r="K322" s="15">
        <v>758</v>
      </c>
      <c r="L322">
        <v>5</v>
      </c>
      <c r="Z322" s="17">
        <v>116528.15</v>
      </c>
      <c r="AA322" s="37">
        <v>1</v>
      </c>
      <c r="AL322" s="15">
        <v>59093.39</v>
      </c>
      <c r="AM322">
        <v>1</v>
      </c>
    </row>
    <row r="323" spans="2:39" x14ac:dyDescent="0.2">
      <c r="B323" s="15">
        <v>290</v>
      </c>
      <c r="C323">
        <v>1</v>
      </c>
      <c r="E323" s="16">
        <v>15640905</v>
      </c>
      <c r="F323" s="1">
        <v>1</v>
      </c>
      <c r="K323" s="15">
        <v>759</v>
      </c>
      <c r="L323">
        <v>1</v>
      </c>
      <c r="Z323" s="17">
        <v>116803.8</v>
      </c>
      <c r="AA323" s="37">
        <v>1</v>
      </c>
      <c r="AL323" s="15">
        <v>59280.79</v>
      </c>
      <c r="AM323">
        <v>1</v>
      </c>
    </row>
    <row r="324" spans="2:39" x14ac:dyDescent="0.2">
      <c r="B324" s="15">
        <v>291</v>
      </c>
      <c r="C324">
        <v>1</v>
      </c>
      <c r="E324" s="16">
        <v>15641009</v>
      </c>
      <c r="F324" s="1">
        <v>1</v>
      </c>
      <c r="K324" s="15">
        <v>760</v>
      </c>
      <c r="L324">
        <v>1</v>
      </c>
      <c r="Z324" s="17">
        <v>116854.71</v>
      </c>
      <c r="AA324" s="37">
        <v>1</v>
      </c>
      <c r="AL324" s="15">
        <v>59747.63</v>
      </c>
      <c r="AM324">
        <v>1</v>
      </c>
    </row>
    <row r="325" spans="2:39" x14ac:dyDescent="0.2">
      <c r="B325" s="15">
        <v>292</v>
      </c>
      <c r="C325">
        <v>1</v>
      </c>
      <c r="E325" s="16">
        <v>15641122</v>
      </c>
      <c r="F325" s="1">
        <v>1</v>
      </c>
      <c r="K325" s="15">
        <v>761</v>
      </c>
      <c r="L325">
        <v>2</v>
      </c>
      <c r="Z325" s="17">
        <v>116922.25</v>
      </c>
      <c r="AA325" s="37">
        <v>1</v>
      </c>
      <c r="AL325" s="15">
        <v>59887.15</v>
      </c>
      <c r="AM325">
        <v>1</v>
      </c>
    </row>
    <row r="326" spans="2:39" x14ac:dyDescent="0.2">
      <c r="B326" s="15">
        <v>293</v>
      </c>
      <c r="C326">
        <v>1</v>
      </c>
      <c r="E326" s="16">
        <v>15641582</v>
      </c>
      <c r="F326" s="1">
        <v>1</v>
      </c>
      <c r="K326" s="15">
        <v>762</v>
      </c>
      <c r="L326">
        <v>3</v>
      </c>
      <c r="Z326" s="17">
        <v>116927.89</v>
      </c>
      <c r="AA326" s="37">
        <v>1</v>
      </c>
      <c r="AL326" s="15">
        <v>60536.56</v>
      </c>
      <c r="AM326">
        <v>1</v>
      </c>
    </row>
    <row r="327" spans="2:39" x14ac:dyDescent="0.2">
      <c r="B327" s="15">
        <v>294</v>
      </c>
      <c r="C327">
        <v>1</v>
      </c>
      <c r="E327" s="16">
        <v>15641655</v>
      </c>
      <c r="F327" s="1">
        <v>1</v>
      </c>
      <c r="K327" s="15">
        <v>763</v>
      </c>
      <c r="L327">
        <v>2</v>
      </c>
      <c r="Z327" s="17">
        <v>117028.6</v>
      </c>
      <c r="AA327" s="37">
        <v>1</v>
      </c>
      <c r="AL327" s="15">
        <v>60887.58</v>
      </c>
      <c r="AM327">
        <v>1</v>
      </c>
    </row>
    <row r="328" spans="2:39" x14ac:dyDescent="0.2">
      <c r="B328" s="15">
        <v>295</v>
      </c>
      <c r="C328">
        <v>1</v>
      </c>
      <c r="E328" s="16">
        <v>15641675</v>
      </c>
      <c r="F328" s="1">
        <v>1</v>
      </c>
      <c r="K328" s="15">
        <v>764</v>
      </c>
      <c r="L328">
        <v>1</v>
      </c>
      <c r="Z328" s="17">
        <v>117231.63</v>
      </c>
      <c r="AA328" s="37">
        <v>1</v>
      </c>
      <c r="AL328" s="15">
        <v>60917.24</v>
      </c>
      <c r="AM328">
        <v>1</v>
      </c>
    </row>
    <row r="329" spans="2:39" x14ac:dyDescent="0.2">
      <c r="B329" s="15">
        <v>296</v>
      </c>
      <c r="C329">
        <v>1</v>
      </c>
      <c r="E329" s="16">
        <v>15641732</v>
      </c>
      <c r="F329" s="1">
        <v>1</v>
      </c>
      <c r="K329" s="15">
        <v>765</v>
      </c>
      <c r="L329">
        <v>1</v>
      </c>
      <c r="Z329" s="17">
        <v>117301.66</v>
      </c>
      <c r="AA329" s="37">
        <v>1</v>
      </c>
      <c r="AL329" s="15">
        <v>61048.53</v>
      </c>
      <c r="AM329">
        <v>1</v>
      </c>
    </row>
    <row r="330" spans="2:39" x14ac:dyDescent="0.2">
      <c r="B330" s="15">
        <v>297</v>
      </c>
      <c r="C330">
        <v>1</v>
      </c>
      <c r="E330" s="16">
        <v>15642004</v>
      </c>
      <c r="F330" s="1">
        <v>1</v>
      </c>
      <c r="K330" s="15">
        <v>766</v>
      </c>
      <c r="L330">
        <v>1</v>
      </c>
      <c r="Z330" s="17">
        <v>117411.6</v>
      </c>
      <c r="AA330" s="37">
        <v>1</v>
      </c>
      <c r="AL330" s="15">
        <v>61108.56</v>
      </c>
      <c r="AM330">
        <v>1</v>
      </c>
    </row>
    <row r="331" spans="2:39" x14ac:dyDescent="0.2">
      <c r="B331" s="15">
        <v>298</v>
      </c>
      <c r="C331">
        <v>1</v>
      </c>
      <c r="E331" s="16">
        <v>15642041</v>
      </c>
      <c r="F331" s="1">
        <v>1</v>
      </c>
      <c r="K331" s="15">
        <v>767</v>
      </c>
      <c r="L331">
        <v>3</v>
      </c>
      <c r="Z331" s="17">
        <v>117419.35</v>
      </c>
      <c r="AA331" s="37">
        <v>1</v>
      </c>
      <c r="AL331" s="15">
        <v>61936.22</v>
      </c>
      <c r="AM331">
        <v>1</v>
      </c>
    </row>
    <row r="332" spans="2:39" x14ac:dyDescent="0.2">
      <c r="B332" s="15">
        <v>299</v>
      </c>
      <c r="C332">
        <v>1</v>
      </c>
      <c r="E332" s="16">
        <v>15642291</v>
      </c>
      <c r="F332" s="1">
        <v>1</v>
      </c>
      <c r="K332" s="15">
        <v>769</v>
      </c>
      <c r="L332">
        <v>4</v>
      </c>
      <c r="Z332" s="17">
        <v>117992.59</v>
      </c>
      <c r="AA332" s="37">
        <v>1</v>
      </c>
      <c r="AL332" s="15">
        <v>62030.06</v>
      </c>
      <c r="AM332">
        <v>1</v>
      </c>
    </row>
    <row r="333" spans="2:39" x14ac:dyDescent="0.2">
      <c r="B333" s="15">
        <v>300</v>
      </c>
      <c r="C333">
        <v>1</v>
      </c>
      <c r="E333" s="16">
        <v>15642394</v>
      </c>
      <c r="F333" s="1">
        <v>1</v>
      </c>
      <c r="K333" s="15">
        <v>770</v>
      </c>
      <c r="L333">
        <v>1</v>
      </c>
      <c r="Z333" s="17">
        <v>118082.89</v>
      </c>
      <c r="AA333" s="37">
        <v>1</v>
      </c>
      <c r="AL333" s="15">
        <v>62222.81</v>
      </c>
      <c r="AM333">
        <v>1</v>
      </c>
    </row>
    <row r="334" spans="2:39" x14ac:dyDescent="0.2">
      <c r="B334" s="15">
        <v>301</v>
      </c>
      <c r="C334">
        <v>1</v>
      </c>
      <c r="E334" s="16">
        <v>15642937</v>
      </c>
      <c r="F334" s="1">
        <v>1</v>
      </c>
      <c r="K334" s="15">
        <v>771</v>
      </c>
      <c r="L334">
        <v>2</v>
      </c>
      <c r="Z334" s="17">
        <v>118274.71</v>
      </c>
      <c r="AA334" s="37">
        <v>1</v>
      </c>
      <c r="AL334" s="15">
        <v>62232.6</v>
      </c>
      <c r="AM334">
        <v>1</v>
      </c>
    </row>
    <row r="335" spans="2:39" x14ac:dyDescent="0.2">
      <c r="B335" s="15">
        <v>302</v>
      </c>
      <c r="C335">
        <v>1</v>
      </c>
      <c r="E335" s="16">
        <v>15643024</v>
      </c>
      <c r="F335" s="1">
        <v>1</v>
      </c>
      <c r="K335" s="15">
        <v>772</v>
      </c>
      <c r="L335">
        <v>1</v>
      </c>
      <c r="Z335" s="17">
        <v>118287.01</v>
      </c>
      <c r="AA335" s="37">
        <v>1</v>
      </c>
      <c r="AL335" s="15">
        <v>62256.87</v>
      </c>
      <c r="AM335">
        <v>1</v>
      </c>
    </row>
    <row r="336" spans="2:39" x14ac:dyDescent="0.2">
      <c r="B336" s="15">
        <v>303</v>
      </c>
      <c r="C336">
        <v>1</v>
      </c>
      <c r="E336" s="16">
        <v>15643696</v>
      </c>
      <c r="F336" s="1">
        <v>1</v>
      </c>
      <c r="K336" s="15">
        <v>773</v>
      </c>
      <c r="L336">
        <v>4</v>
      </c>
      <c r="Z336" s="17">
        <v>118342.26</v>
      </c>
      <c r="AA336" s="37">
        <v>1</v>
      </c>
      <c r="AL336" s="15">
        <v>62674.42</v>
      </c>
      <c r="AM336">
        <v>1</v>
      </c>
    </row>
    <row r="337" spans="2:39" x14ac:dyDescent="0.2">
      <c r="B337" s="15">
        <v>304</v>
      </c>
      <c r="C337">
        <v>1</v>
      </c>
      <c r="E337" s="16">
        <v>15643966</v>
      </c>
      <c r="F337" s="1">
        <v>1</v>
      </c>
      <c r="K337" s="15">
        <v>774</v>
      </c>
      <c r="L337">
        <v>3</v>
      </c>
      <c r="Z337" s="17">
        <v>118590.41</v>
      </c>
      <c r="AA337" s="37">
        <v>1</v>
      </c>
      <c r="AL337" s="15">
        <v>62678.53</v>
      </c>
      <c r="AM337">
        <v>1</v>
      </c>
    </row>
    <row r="338" spans="2:39" x14ac:dyDescent="0.2">
      <c r="B338" s="15">
        <v>305</v>
      </c>
      <c r="C338">
        <v>1</v>
      </c>
      <c r="E338" s="16">
        <v>15644572</v>
      </c>
      <c r="F338" s="1">
        <v>1</v>
      </c>
      <c r="K338" s="15">
        <v>775</v>
      </c>
      <c r="L338">
        <v>2</v>
      </c>
      <c r="Z338" s="17">
        <v>118626.55</v>
      </c>
      <c r="AA338" s="37">
        <v>1</v>
      </c>
      <c r="AL338" s="15">
        <v>63082.879999999997</v>
      </c>
      <c r="AM338">
        <v>1</v>
      </c>
    </row>
    <row r="339" spans="2:39" x14ac:dyDescent="0.2">
      <c r="B339" s="15">
        <v>306</v>
      </c>
      <c r="C339">
        <v>1</v>
      </c>
      <c r="E339" s="16">
        <v>15644753</v>
      </c>
      <c r="F339" s="1">
        <v>1</v>
      </c>
      <c r="K339" s="15">
        <v>776</v>
      </c>
      <c r="L339">
        <v>4</v>
      </c>
      <c r="Z339" s="17">
        <v>118879.35</v>
      </c>
      <c r="AA339" s="37">
        <v>1</v>
      </c>
      <c r="AL339" s="15">
        <v>63163.99</v>
      </c>
      <c r="AM339">
        <v>1</v>
      </c>
    </row>
    <row r="340" spans="2:39" x14ac:dyDescent="0.2">
      <c r="B340" s="15">
        <v>307</v>
      </c>
      <c r="C340">
        <v>1</v>
      </c>
      <c r="E340" s="16">
        <v>15645248</v>
      </c>
      <c r="F340" s="1">
        <v>1</v>
      </c>
      <c r="K340" s="15">
        <v>777</v>
      </c>
      <c r="L340">
        <v>2</v>
      </c>
      <c r="Z340" s="17">
        <v>118945.09</v>
      </c>
      <c r="AA340" s="37">
        <v>1</v>
      </c>
      <c r="AL340" s="15">
        <v>64166.7</v>
      </c>
      <c r="AM340">
        <v>1</v>
      </c>
    </row>
    <row r="341" spans="2:39" x14ac:dyDescent="0.2">
      <c r="B341" s="15">
        <v>308</v>
      </c>
      <c r="C341">
        <v>1</v>
      </c>
      <c r="E341" s="16">
        <v>15645569</v>
      </c>
      <c r="F341" s="1">
        <v>1</v>
      </c>
      <c r="K341" s="15">
        <v>778</v>
      </c>
      <c r="L341">
        <v>2</v>
      </c>
      <c r="Z341" s="17">
        <v>119023.28</v>
      </c>
      <c r="AA341" s="37">
        <v>1</v>
      </c>
      <c r="AL341" s="15">
        <v>64323.24</v>
      </c>
      <c r="AM341">
        <v>1</v>
      </c>
    </row>
    <row r="342" spans="2:39" x14ac:dyDescent="0.2">
      <c r="B342" s="15">
        <v>309</v>
      </c>
      <c r="C342">
        <v>1</v>
      </c>
      <c r="E342" s="16">
        <v>15645772</v>
      </c>
      <c r="F342" s="1">
        <v>1</v>
      </c>
      <c r="K342" s="15">
        <v>779</v>
      </c>
      <c r="L342">
        <v>2</v>
      </c>
      <c r="Z342" s="17">
        <v>119035.35</v>
      </c>
      <c r="AA342" s="37">
        <v>1</v>
      </c>
      <c r="AL342" s="15">
        <v>64327.26</v>
      </c>
      <c r="AM342">
        <v>1</v>
      </c>
    </row>
    <row r="343" spans="2:39" x14ac:dyDescent="0.2">
      <c r="B343" s="15">
        <v>310</v>
      </c>
      <c r="C343">
        <v>1</v>
      </c>
      <c r="E343" s="16">
        <v>15646161</v>
      </c>
      <c r="F343" s="1">
        <v>1</v>
      </c>
      <c r="K343" s="15">
        <v>782</v>
      </c>
      <c r="L343">
        <v>1</v>
      </c>
      <c r="Z343" s="17">
        <v>119182.73</v>
      </c>
      <c r="AA343" s="37">
        <v>1</v>
      </c>
      <c r="AL343" s="15">
        <v>64420.5</v>
      </c>
      <c r="AM343">
        <v>1</v>
      </c>
    </row>
    <row r="344" spans="2:39" x14ac:dyDescent="0.2">
      <c r="B344" s="15">
        <v>311</v>
      </c>
      <c r="C344">
        <v>1</v>
      </c>
      <c r="E344" s="16">
        <v>15646372</v>
      </c>
      <c r="F344" s="1">
        <v>1</v>
      </c>
      <c r="K344" s="15">
        <v>784</v>
      </c>
      <c r="L344">
        <v>1</v>
      </c>
      <c r="Z344" s="17">
        <v>119266.69</v>
      </c>
      <c r="AA344" s="37">
        <v>1</v>
      </c>
      <c r="AL344" s="15">
        <v>64448.36</v>
      </c>
      <c r="AM344">
        <v>1</v>
      </c>
    </row>
    <row r="345" spans="2:39" x14ac:dyDescent="0.2">
      <c r="B345" s="15">
        <v>312</v>
      </c>
      <c r="C345">
        <v>1</v>
      </c>
      <c r="E345" s="16">
        <v>15646558</v>
      </c>
      <c r="F345" s="1">
        <v>1</v>
      </c>
      <c r="K345" s="15">
        <v>785</v>
      </c>
      <c r="L345">
        <v>4</v>
      </c>
      <c r="Z345" s="17">
        <v>119714.25</v>
      </c>
      <c r="AA345" s="37">
        <v>1</v>
      </c>
      <c r="AL345" s="15">
        <v>64595.25</v>
      </c>
      <c r="AM345">
        <v>1</v>
      </c>
    </row>
    <row r="346" spans="2:39" x14ac:dyDescent="0.2">
      <c r="B346" s="15">
        <v>313</v>
      </c>
      <c r="C346">
        <v>1</v>
      </c>
      <c r="E346" s="16">
        <v>15646810</v>
      </c>
      <c r="F346" s="1">
        <v>1</v>
      </c>
      <c r="K346" s="15">
        <v>786</v>
      </c>
      <c r="L346">
        <v>1</v>
      </c>
      <c r="Z346" s="17">
        <v>119741.77</v>
      </c>
      <c r="AA346" s="37">
        <v>1</v>
      </c>
      <c r="AL346" s="15">
        <v>64833.279999999999</v>
      </c>
      <c r="AM346">
        <v>1</v>
      </c>
    </row>
    <row r="347" spans="2:39" x14ac:dyDescent="0.2">
      <c r="B347" s="15">
        <v>314</v>
      </c>
      <c r="C347">
        <v>1</v>
      </c>
      <c r="E347" s="16">
        <v>15647091</v>
      </c>
      <c r="F347" s="1">
        <v>1</v>
      </c>
      <c r="K347" s="15">
        <v>787</v>
      </c>
      <c r="L347">
        <v>1</v>
      </c>
      <c r="Z347" s="17">
        <v>119782.72</v>
      </c>
      <c r="AA347" s="37">
        <v>1</v>
      </c>
      <c r="AL347" s="15">
        <v>65170.66</v>
      </c>
      <c r="AM347">
        <v>1</v>
      </c>
    </row>
    <row r="348" spans="2:39" x14ac:dyDescent="0.2">
      <c r="B348" s="15">
        <v>315</v>
      </c>
      <c r="C348">
        <v>1</v>
      </c>
      <c r="E348" s="16">
        <v>15647099</v>
      </c>
      <c r="F348" s="1">
        <v>1</v>
      </c>
      <c r="K348" s="15">
        <v>788</v>
      </c>
      <c r="L348">
        <v>4</v>
      </c>
      <c r="Z348" s="17">
        <v>120092.52</v>
      </c>
      <c r="AA348" s="37">
        <v>1</v>
      </c>
      <c r="AL348" s="15">
        <v>65323.11</v>
      </c>
      <c r="AM348">
        <v>1</v>
      </c>
    </row>
    <row r="349" spans="2:39" x14ac:dyDescent="0.2">
      <c r="B349" s="15">
        <v>316</v>
      </c>
      <c r="C349">
        <v>1</v>
      </c>
      <c r="E349" s="16">
        <v>15647311</v>
      </c>
      <c r="F349" s="1">
        <v>1</v>
      </c>
      <c r="K349" s="15">
        <v>789</v>
      </c>
      <c r="L349">
        <v>2</v>
      </c>
      <c r="Z349" s="17">
        <v>120193.42</v>
      </c>
      <c r="AA349" s="37">
        <v>1</v>
      </c>
      <c r="AL349" s="15">
        <v>65951.649999999994</v>
      </c>
      <c r="AM349">
        <v>1</v>
      </c>
    </row>
    <row r="350" spans="2:39" x14ac:dyDescent="0.2">
      <c r="B350" s="15">
        <v>317</v>
      </c>
      <c r="C350">
        <v>1</v>
      </c>
      <c r="E350" s="16">
        <v>15648064</v>
      </c>
      <c r="F350" s="1">
        <v>1</v>
      </c>
      <c r="K350" s="15">
        <v>790</v>
      </c>
      <c r="L350">
        <v>2</v>
      </c>
      <c r="Z350" s="17">
        <v>120320.54</v>
      </c>
      <c r="AA350" s="37">
        <v>1</v>
      </c>
      <c r="AL350" s="15">
        <v>66013.27</v>
      </c>
      <c r="AM350">
        <v>1</v>
      </c>
    </row>
    <row r="351" spans="2:39" x14ac:dyDescent="0.2">
      <c r="B351" s="15">
        <v>318</v>
      </c>
      <c r="C351">
        <v>1</v>
      </c>
      <c r="E351" s="16">
        <v>15649423</v>
      </c>
      <c r="F351" s="1">
        <v>1</v>
      </c>
      <c r="K351" s="15">
        <v>791</v>
      </c>
      <c r="L351">
        <v>1</v>
      </c>
      <c r="Z351" s="17">
        <v>120599.21</v>
      </c>
      <c r="AA351" s="37">
        <v>1</v>
      </c>
      <c r="AL351" s="15">
        <v>66088.83</v>
      </c>
      <c r="AM351">
        <v>1</v>
      </c>
    </row>
    <row r="352" spans="2:39" x14ac:dyDescent="0.2">
      <c r="B352" s="15">
        <v>319</v>
      </c>
      <c r="C352">
        <v>1</v>
      </c>
      <c r="E352" s="16">
        <v>15649992</v>
      </c>
      <c r="F352" s="1">
        <v>1</v>
      </c>
      <c r="K352" s="15">
        <v>792</v>
      </c>
      <c r="L352">
        <v>1</v>
      </c>
      <c r="Z352" s="17">
        <v>120599.38</v>
      </c>
      <c r="AA352" s="37">
        <v>1</v>
      </c>
      <c r="AL352" s="15">
        <v>66214.13</v>
      </c>
      <c r="AM352">
        <v>1</v>
      </c>
    </row>
    <row r="353" spans="2:39" x14ac:dyDescent="0.2">
      <c r="B353" s="15">
        <v>320</v>
      </c>
      <c r="C353">
        <v>1</v>
      </c>
      <c r="E353" s="16">
        <v>15650068</v>
      </c>
      <c r="F353" s="1">
        <v>1</v>
      </c>
      <c r="K353" s="15">
        <v>793</v>
      </c>
      <c r="L353">
        <v>3</v>
      </c>
      <c r="Z353" s="17">
        <v>120681.63</v>
      </c>
      <c r="AA353" s="37">
        <v>1</v>
      </c>
      <c r="AL353" s="15">
        <v>67020.03</v>
      </c>
      <c r="AM353">
        <v>1</v>
      </c>
    </row>
    <row r="354" spans="2:39" x14ac:dyDescent="0.2">
      <c r="B354" s="15">
        <v>321</v>
      </c>
      <c r="C354">
        <v>1</v>
      </c>
      <c r="E354" s="16">
        <v>15650237</v>
      </c>
      <c r="F354" s="1">
        <v>1</v>
      </c>
      <c r="K354" s="15">
        <v>795</v>
      </c>
      <c r="L354">
        <v>2</v>
      </c>
      <c r="Z354" s="17">
        <v>121021.05</v>
      </c>
      <c r="AA354" s="37">
        <v>1</v>
      </c>
      <c r="AL354" s="15">
        <v>67046.83</v>
      </c>
      <c r="AM354">
        <v>1</v>
      </c>
    </row>
    <row r="355" spans="2:39" x14ac:dyDescent="0.2">
      <c r="B355" s="15">
        <v>322</v>
      </c>
      <c r="C355">
        <v>1</v>
      </c>
      <c r="E355" s="16">
        <v>15650288</v>
      </c>
      <c r="F355" s="1">
        <v>1</v>
      </c>
      <c r="K355" s="15">
        <v>796</v>
      </c>
      <c r="L355">
        <v>1</v>
      </c>
      <c r="Z355" s="17">
        <v>121152.05</v>
      </c>
      <c r="AA355" s="37">
        <v>1</v>
      </c>
      <c r="AL355" s="15">
        <v>67110.59</v>
      </c>
      <c r="AM355">
        <v>1</v>
      </c>
    </row>
    <row r="356" spans="2:39" x14ac:dyDescent="0.2">
      <c r="B356" s="15">
        <v>323</v>
      </c>
      <c r="C356">
        <v>1</v>
      </c>
      <c r="E356" s="16">
        <v>15651001</v>
      </c>
      <c r="F356" s="1">
        <v>1</v>
      </c>
      <c r="K356" s="15">
        <v>798</v>
      </c>
      <c r="L356">
        <v>1</v>
      </c>
      <c r="Z356" s="17">
        <v>121192.22</v>
      </c>
      <c r="AA356" s="37">
        <v>1</v>
      </c>
      <c r="AL356" s="15">
        <v>67468.67</v>
      </c>
      <c r="AM356">
        <v>1</v>
      </c>
    </row>
    <row r="357" spans="2:39" x14ac:dyDescent="0.2">
      <c r="B357" s="15">
        <v>324</v>
      </c>
      <c r="C357">
        <v>1</v>
      </c>
      <c r="E357" s="16">
        <v>15651022</v>
      </c>
      <c r="F357" s="1">
        <v>1</v>
      </c>
      <c r="K357" s="15">
        <v>799</v>
      </c>
      <c r="L357">
        <v>2</v>
      </c>
      <c r="Z357" s="17">
        <v>121326.42</v>
      </c>
      <c r="AA357" s="37">
        <v>1</v>
      </c>
      <c r="AL357" s="15">
        <v>67611.360000000001</v>
      </c>
      <c r="AM357">
        <v>1</v>
      </c>
    </row>
    <row r="358" spans="2:39" x14ac:dyDescent="0.2">
      <c r="B358" s="15">
        <v>325</v>
      </c>
      <c r="C358">
        <v>1</v>
      </c>
      <c r="E358" s="16">
        <v>15651280</v>
      </c>
      <c r="F358" s="1">
        <v>1</v>
      </c>
      <c r="K358" s="15">
        <v>800</v>
      </c>
      <c r="L358">
        <v>2</v>
      </c>
      <c r="Z358" s="17">
        <v>121551.58</v>
      </c>
      <c r="AA358" s="37">
        <v>1</v>
      </c>
      <c r="AL358" s="15">
        <v>67740.08</v>
      </c>
      <c r="AM358">
        <v>1</v>
      </c>
    </row>
    <row r="359" spans="2:39" x14ac:dyDescent="0.2">
      <c r="B359" s="15">
        <v>326</v>
      </c>
      <c r="C359">
        <v>1</v>
      </c>
      <c r="E359" s="16">
        <v>15651674</v>
      </c>
      <c r="F359" s="1">
        <v>1</v>
      </c>
      <c r="K359" s="15">
        <v>801</v>
      </c>
      <c r="L359">
        <v>1</v>
      </c>
      <c r="Z359" s="17">
        <v>121581.56</v>
      </c>
      <c r="AA359" s="37">
        <v>1</v>
      </c>
      <c r="AL359" s="15">
        <v>67789.990000000005</v>
      </c>
      <c r="AM359">
        <v>1</v>
      </c>
    </row>
    <row r="360" spans="2:39" x14ac:dyDescent="0.2">
      <c r="B360" s="15">
        <v>327</v>
      </c>
      <c r="C360">
        <v>1</v>
      </c>
      <c r="E360" s="16">
        <v>15652266</v>
      </c>
      <c r="F360" s="1">
        <v>1</v>
      </c>
      <c r="K360" s="15">
        <v>802</v>
      </c>
      <c r="L360">
        <v>1</v>
      </c>
      <c r="Z360" s="17">
        <v>121681.82</v>
      </c>
      <c r="AA360" s="37">
        <v>1</v>
      </c>
      <c r="AL360" s="15">
        <v>68052.08</v>
      </c>
      <c r="AM360">
        <v>1</v>
      </c>
    </row>
    <row r="361" spans="2:39" x14ac:dyDescent="0.2">
      <c r="B361" s="15">
        <v>328</v>
      </c>
      <c r="C361">
        <v>1</v>
      </c>
      <c r="E361" s="16">
        <v>15652883</v>
      </c>
      <c r="F361" s="1">
        <v>1</v>
      </c>
      <c r="K361" s="15">
        <v>803</v>
      </c>
      <c r="L361">
        <v>1</v>
      </c>
      <c r="Z361" s="17">
        <v>121702.73</v>
      </c>
      <c r="AA361" s="37">
        <v>1</v>
      </c>
      <c r="AL361" s="15">
        <v>68143.929999999993</v>
      </c>
      <c r="AM361">
        <v>1</v>
      </c>
    </row>
    <row r="362" spans="2:39" x14ac:dyDescent="0.2">
      <c r="B362" s="15">
        <v>329</v>
      </c>
      <c r="C362">
        <v>1</v>
      </c>
      <c r="E362" s="16">
        <v>15653253</v>
      </c>
      <c r="F362" s="1">
        <v>1</v>
      </c>
      <c r="K362" s="15">
        <v>804</v>
      </c>
      <c r="L362">
        <v>2</v>
      </c>
      <c r="Z362" s="17">
        <v>122189.66</v>
      </c>
      <c r="AA362" s="37">
        <v>1</v>
      </c>
      <c r="AL362" s="15">
        <v>68487.509999999995</v>
      </c>
      <c r="AM362">
        <v>1</v>
      </c>
    </row>
    <row r="363" spans="2:39" x14ac:dyDescent="0.2">
      <c r="B363" s="15">
        <v>330</v>
      </c>
      <c r="C363">
        <v>1</v>
      </c>
      <c r="E363" s="16">
        <v>15653547</v>
      </c>
      <c r="F363" s="1">
        <v>1</v>
      </c>
      <c r="K363" s="15">
        <v>805</v>
      </c>
      <c r="L363">
        <v>1</v>
      </c>
      <c r="Z363" s="17">
        <v>122220.19</v>
      </c>
      <c r="AA363" s="37">
        <v>1</v>
      </c>
      <c r="AL363" s="15">
        <v>68600.36</v>
      </c>
      <c r="AM363">
        <v>1</v>
      </c>
    </row>
    <row r="364" spans="2:39" x14ac:dyDescent="0.2">
      <c r="B364" s="15">
        <v>331</v>
      </c>
      <c r="C364">
        <v>1</v>
      </c>
      <c r="E364" s="16">
        <v>15653620</v>
      </c>
      <c r="F364" s="1">
        <v>1</v>
      </c>
      <c r="K364" s="15">
        <v>806</v>
      </c>
      <c r="L364">
        <v>3</v>
      </c>
      <c r="Z364" s="17">
        <v>122311.21</v>
      </c>
      <c r="AA364" s="37">
        <v>1</v>
      </c>
      <c r="AL364" s="15">
        <v>68759.570000000007</v>
      </c>
      <c r="AM364">
        <v>1</v>
      </c>
    </row>
    <row r="365" spans="2:39" x14ac:dyDescent="0.2">
      <c r="B365" s="15">
        <v>332</v>
      </c>
      <c r="C365">
        <v>1</v>
      </c>
      <c r="E365" s="16">
        <v>15653762</v>
      </c>
      <c r="F365" s="1">
        <v>1</v>
      </c>
      <c r="K365" s="15">
        <v>807</v>
      </c>
      <c r="L365">
        <v>4</v>
      </c>
      <c r="Z365" s="17">
        <v>122384.22</v>
      </c>
      <c r="AA365" s="37">
        <v>1</v>
      </c>
      <c r="AL365" s="15">
        <v>68777.259999999995</v>
      </c>
      <c r="AM365">
        <v>1</v>
      </c>
    </row>
    <row r="366" spans="2:39" x14ac:dyDescent="0.2">
      <c r="B366" s="15">
        <v>333</v>
      </c>
      <c r="C366">
        <v>1</v>
      </c>
      <c r="E366" s="16">
        <v>15653780</v>
      </c>
      <c r="F366" s="1">
        <v>1</v>
      </c>
      <c r="K366" s="15">
        <v>808</v>
      </c>
      <c r="L366">
        <v>1</v>
      </c>
      <c r="Z366" s="17">
        <v>122388.38</v>
      </c>
      <c r="AA366" s="37">
        <v>1</v>
      </c>
      <c r="AL366" s="15">
        <v>69454.240000000005</v>
      </c>
      <c r="AM366">
        <v>1</v>
      </c>
    </row>
    <row r="367" spans="2:39" x14ac:dyDescent="0.2">
      <c r="B367" s="15">
        <v>334</v>
      </c>
      <c r="C367">
        <v>1</v>
      </c>
      <c r="E367" s="16">
        <v>15653849</v>
      </c>
      <c r="F367" s="1">
        <v>1</v>
      </c>
      <c r="K367" s="15">
        <v>811</v>
      </c>
      <c r="L367">
        <v>1</v>
      </c>
      <c r="Z367" s="17">
        <v>122451.46</v>
      </c>
      <c r="AA367" s="37">
        <v>1</v>
      </c>
      <c r="AL367" s="15">
        <v>69829.399999999994</v>
      </c>
      <c r="AM367">
        <v>1</v>
      </c>
    </row>
    <row r="368" spans="2:39" x14ac:dyDescent="0.2">
      <c r="B368" s="15">
        <v>335</v>
      </c>
      <c r="C368">
        <v>1</v>
      </c>
      <c r="E368" s="16">
        <v>15653857</v>
      </c>
      <c r="F368" s="1">
        <v>1</v>
      </c>
      <c r="K368" s="15">
        <v>813</v>
      </c>
      <c r="L368">
        <v>1</v>
      </c>
      <c r="Z368" s="17">
        <v>122453.37</v>
      </c>
      <c r="AA368" s="37">
        <v>1</v>
      </c>
      <c r="AL368" s="15">
        <v>69865.490000000005</v>
      </c>
      <c r="AM368">
        <v>1</v>
      </c>
    </row>
    <row r="369" spans="2:39" x14ac:dyDescent="0.2">
      <c r="B369" s="15">
        <v>336</v>
      </c>
      <c r="C369">
        <v>1</v>
      </c>
      <c r="E369" s="16">
        <v>15654060</v>
      </c>
      <c r="F369" s="1">
        <v>1</v>
      </c>
      <c r="K369" s="15">
        <v>814</v>
      </c>
      <c r="L369">
        <v>1</v>
      </c>
      <c r="Z369" s="17">
        <v>122522.32</v>
      </c>
      <c r="AA369" s="37">
        <v>1</v>
      </c>
      <c r="AL369" s="15">
        <v>70154.22</v>
      </c>
      <c r="AM369">
        <v>1</v>
      </c>
    </row>
    <row r="370" spans="2:39" x14ac:dyDescent="0.2">
      <c r="B370" s="15">
        <v>337</v>
      </c>
      <c r="C370">
        <v>1</v>
      </c>
      <c r="E370" s="16">
        <v>15654238</v>
      </c>
      <c r="F370" s="1">
        <v>1</v>
      </c>
      <c r="K370" s="15">
        <v>815</v>
      </c>
      <c r="L370">
        <v>1</v>
      </c>
      <c r="Z370" s="17">
        <v>122549.64</v>
      </c>
      <c r="AA370" s="37">
        <v>1</v>
      </c>
      <c r="AL370" s="15">
        <v>70179</v>
      </c>
      <c r="AM370">
        <v>1</v>
      </c>
    </row>
    <row r="371" spans="2:39" x14ac:dyDescent="0.2">
      <c r="B371" s="15">
        <v>338</v>
      </c>
      <c r="C371">
        <v>1</v>
      </c>
      <c r="E371" s="16">
        <v>15654506</v>
      </c>
      <c r="F371" s="1">
        <v>1</v>
      </c>
      <c r="K371" s="15">
        <v>816</v>
      </c>
      <c r="L371">
        <v>2</v>
      </c>
      <c r="Z371" s="17">
        <v>122552.34</v>
      </c>
      <c r="AA371" s="37">
        <v>1</v>
      </c>
      <c r="AL371" s="15">
        <v>70649.64</v>
      </c>
      <c r="AM371">
        <v>1</v>
      </c>
    </row>
    <row r="372" spans="2:39" x14ac:dyDescent="0.2">
      <c r="B372" s="15">
        <v>339</v>
      </c>
      <c r="C372">
        <v>1</v>
      </c>
      <c r="E372" s="16">
        <v>15654700</v>
      </c>
      <c r="F372" s="1">
        <v>1</v>
      </c>
      <c r="K372" s="15">
        <v>818</v>
      </c>
      <c r="L372">
        <v>2</v>
      </c>
      <c r="Z372" s="17">
        <v>122570.87</v>
      </c>
      <c r="AA372" s="37">
        <v>1</v>
      </c>
      <c r="AL372" s="15">
        <v>70899.27</v>
      </c>
      <c r="AM372">
        <v>1</v>
      </c>
    </row>
    <row r="373" spans="2:39" x14ac:dyDescent="0.2">
      <c r="B373" s="15">
        <v>340</v>
      </c>
      <c r="C373">
        <v>1</v>
      </c>
      <c r="E373" s="16">
        <v>15655007</v>
      </c>
      <c r="F373" s="1">
        <v>1</v>
      </c>
      <c r="K373" s="15">
        <v>819</v>
      </c>
      <c r="L373">
        <v>1</v>
      </c>
      <c r="Z373" s="17">
        <v>122874.74</v>
      </c>
      <c r="AA373" s="37">
        <v>1</v>
      </c>
      <c r="AL373" s="15">
        <v>71095.41</v>
      </c>
      <c r="AM373">
        <v>1</v>
      </c>
    </row>
    <row r="374" spans="2:39" x14ac:dyDescent="0.2">
      <c r="B374" s="15">
        <v>341</v>
      </c>
      <c r="C374">
        <v>1</v>
      </c>
      <c r="E374" s="16">
        <v>15655339</v>
      </c>
      <c r="F374" s="1">
        <v>1</v>
      </c>
      <c r="K374" s="15">
        <v>822</v>
      </c>
      <c r="L374">
        <v>1</v>
      </c>
      <c r="Z374" s="17">
        <v>123180.01</v>
      </c>
      <c r="AA374" s="37">
        <v>1</v>
      </c>
      <c r="AL374" s="15">
        <v>71154.100000000006</v>
      </c>
      <c r="AM374">
        <v>1</v>
      </c>
    </row>
    <row r="375" spans="2:39" x14ac:dyDescent="0.2">
      <c r="B375" s="15">
        <v>342</v>
      </c>
      <c r="C375">
        <v>1</v>
      </c>
      <c r="E375" s="16">
        <v>15655774</v>
      </c>
      <c r="F375" s="1">
        <v>1</v>
      </c>
      <c r="K375" s="15">
        <v>828</v>
      </c>
      <c r="L375">
        <v>2</v>
      </c>
      <c r="Z375" s="17">
        <v>123217.66</v>
      </c>
      <c r="AA375" s="37">
        <v>1</v>
      </c>
      <c r="AL375" s="15">
        <v>71244.59</v>
      </c>
      <c r="AM375">
        <v>1</v>
      </c>
    </row>
    <row r="376" spans="2:39" x14ac:dyDescent="0.2">
      <c r="B376" s="15">
        <v>343</v>
      </c>
      <c r="C376">
        <v>1</v>
      </c>
      <c r="E376" s="16">
        <v>15655961</v>
      </c>
      <c r="F376" s="1">
        <v>1</v>
      </c>
      <c r="K376" s="15">
        <v>829</v>
      </c>
      <c r="L376">
        <v>1</v>
      </c>
      <c r="Z376" s="17">
        <v>123246.7</v>
      </c>
      <c r="AA376" s="37">
        <v>1</v>
      </c>
      <c r="AL376" s="15">
        <v>71405.17</v>
      </c>
      <c r="AM376">
        <v>1</v>
      </c>
    </row>
    <row r="377" spans="2:39" x14ac:dyDescent="0.2">
      <c r="B377" s="15">
        <v>344</v>
      </c>
      <c r="C377">
        <v>1</v>
      </c>
      <c r="E377" s="16">
        <v>15656148</v>
      </c>
      <c r="F377" s="1">
        <v>1</v>
      </c>
      <c r="K377" s="15">
        <v>833</v>
      </c>
      <c r="L377">
        <v>1</v>
      </c>
      <c r="Z377" s="17">
        <v>123331.36</v>
      </c>
      <c r="AA377" s="37">
        <v>1</v>
      </c>
      <c r="AL377" s="15">
        <v>71557.119999999995</v>
      </c>
      <c r="AM377">
        <v>1</v>
      </c>
    </row>
    <row r="378" spans="2:39" x14ac:dyDescent="0.2">
      <c r="B378" s="15">
        <v>345</v>
      </c>
      <c r="C378">
        <v>1</v>
      </c>
      <c r="E378" s="16">
        <v>15656176</v>
      </c>
      <c r="F378" s="1">
        <v>1</v>
      </c>
      <c r="K378" s="15">
        <v>834</v>
      </c>
      <c r="L378">
        <v>1</v>
      </c>
      <c r="Z378" s="17">
        <v>123497.58</v>
      </c>
      <c r="AA378" s="37">
        <v>1</v>
      </c>
      <c r="AL378" s="15">
        <v>71709.119999999995</v>
      </c>
      <c r="AM378">
        <v>1</v>
      </c>
    </row>
    <row r="379" spans="2:39" x14ac:dyDescent="0.2">
      <c r="B379" s="15">
        <v>346</v>
      </c>
      <c r="C379">
        <v>1</v>
      </c>
      <c r="E379" s="16">
        <v>15656300</v>
      </c>
      <c r="F379" s="1">
        <v>1</v>
      </c>
      <c r="K379" s="15">
        <v>838</v>
      </c>
      <c r="L379">
        <v>1</v>
      </c>
      <c r="Z379" s="17">
        <v>123709.46</v>
      </c>
      <c r="AA379" s="37">
        <v>1</v>
      </c>
      <c r="AL379" s="15">
        <v>71725.73</v>
      </c>
      <c r="AM379">
        <v>1</v>
      </c>
    </row>
    <row r="380" spans="2:39" x14ac:dyDescent="0.2">
      <c r="B380" s="15">
        <v>347</v>
      </c>
      <c r="C380">
        <v>1</v>
      </c>
      <c r="E380" s="16">
        <v>15656333</v>
      </c>
      <c r="F380" s="1">
        <v>1</v>
      </c>
      <c r="K380" s="15">
        <v>839</v>
      </c>
      <c r="L380">
        <v>1</v>
      </c>
      <c r="Z380" s="17">
        <v>123971.51</v>
      </c>
      <c r="AA380" s="37">
        <v>1</v>
      </c>
      <c r="AL380" s="15">
        <v>71862.789999999994</v>
      </c>
      <c r="AM380">
        <v>1</v>
      </c>
    </row>
    <row r="381" spans="2:39" x14ac:dyDescent="0.2">
      <c r="B381" s="15">
        <v>348</v>
      </c>
      <c r="C381">
        <v>1</v>
      </c>
      <c r="E381" s="16">
        <v>15657284</v>
      </c>
      <c r="F381" s="1">
        <v>1</v>
      </c>
      <c r="K381" s="15">
        <v>840</v>
      </c>
      <c r="L381">
        <v>1</v>
      </c>
      <c r="Z381" s="17">
        <v>124151.09</v>
      </c>
      <c r="AA381" s="37">
        <v>1</v>
      </c>
      <c r="AL381" s="15">
        <v>71865.31</v>
      </c>
      <c r="AM381">
        <v>1</v>
      </c>
    </row>
    <row r="382" spans="2:39" x14ac:dyDescent="0.2">
      <c r="B382" s="15">
        <v>349</v>
      </c>
      <c r="C382">
        <v>1</v>
      </c>
      <c r="E382" s="16">
        <v>15657566</v>
      </c>
      <c r="F382" s="1">
        <v>1</v>
      </c>
      <c r="K382" s="15">
        <v>841</v>
      </c>
      <c r="L382">
        <v>1</v>
      </c>
      <c r="Z382" s="17">
        <v>124328.84</v>
      </c>
      <c r="AA382" s="37">
        <v>1</v>
      </c>
      <c r="AL382" s="15">
        <v>71905.77</v>
      </c>
      <c r="AM382">
        <v>1</v>
      </c>
    </row>
    <row r="383" spans="2:39" x14ac:dyDescent="0.2">
      <c r="B383" s="15">
        <v>350</v>
      </c>
      <c r="C383">
        <v>1</v>
      </c>
      <c r="E383" s="16">
        <v>15658032</v>
      </c>
      <c r="F383" s="1">
        <v>1</v>
      </c>
      <c r="K383" s="15">
        <v>842</v>
      </c>
      <c r="L383">
        <v>1</v>
      </c>
      <c r="Z383" s="17">
        <v>124525.52</v>
      </c>
      <c r="AA383" s="37">
        <v>1</v>
      </c>
      <c r="AL383" s="15">
        <v>72008.61</v>
      </c>
      <c r="AM383">
        <v>1</v>
      </c>
    </row>
    <row r="384" spans="2:39" x14ac:dyDescent="0.2">
      <c r="B384" s="15">
        <v>351</v>
      </c>
      <c r="C384">
        <v>1</v>
      </c>
      <c r="E384" s="16">
        <v>15658169</v>
      </c>
      <c r="F384" s="1">
        <v>1</v>
      </c>
      <c r="K384" s="15">
        <v>844</v>
      </c>
      <c r="L384">
        <v>1</v>
      </c>
      <c r="Z384" s="17">
        <v>124532.78</v>
      </c>
      <c r="AA384" s="37">
        <v>1</v>
      </c>
      <c r="AL384" s="15">
        <v>72085.100000000006</v>
      </c>
      <c r="AM384">
        <v>1</v>
      </c>
    </row>
    <row r="385" spans="2:39" x14ac:dyDescent="0.2">
      <c r="B385" s="15">
        <v>352</v>
      </c>
      <c r="C385">
        <v>1</v>
      </c>
      <c r="E385" s="16">
        <v>15658485</v>
      </c>
      <c r="F385" s="1">
        <v>1</v>
      </c>
      <c r="K385" s="15">
        <v>846</v>
      </c>
      <c r="L385">
        <v>1</v>
      </c>
      <c r="Z385" s="17">
        <v>124576.65</v>
      </c>
      <c r="AA385" s="37">
        <v>1</v>
      </c>
      <c r="AL385" s="15">
        <v>72143.44</v>
      </c>
      <c r="AM385">
        <v>1</v>
      </c>
    </row>
    <row r="386" spans="2:39" x14ac:dyDescent="0.2">
      <c r="B386" s="15">
        <v>353</v>
      </c>
      <c r="C386">
        <v>1</v>
      </c>
      <c r="E386" s="16">
        <v>15658929</v>
      </c>
      <c r="F386" s="1">
        <v>1</v>
      </c>
      <c r="K386" s="15">
        <v>848</v>
      </c>
      <c r="L386">
        <v>1</v>
      </c>
      <c r="Z386" s="17">
        <v>124626.07</v>
      </c>
      <c r="AA386" s="37">
        <v>1</v>
      </c>
      <c r="AL386" s="15">
        <v>72467.990000000005</v>
      </c>
      <c r="AM386">
        <v>1</v>
      </c>
    </row>
    <row r="387" spans="2:39" x14ac:dyDescent="0.2">
      <c r="B387" s="15">
        <v>354</v>
      </c>
      <c r="C387">
        <v>1</v>
      </c>
      <c r="E387" s="16">
        <v>15658935</v>
      </c>
      <c r="F387" s="1">
        <v>1</v>
      </c>
      <c r="K387" s="38">
        <v>850</v>
      </c>
      <c r="L387" s="39">
        <v>19</v>
      </c>
      <c r="Z387" s="17">
        <v>124695.72</v>
      </c>
      <c r="AA387" s="37">
        <v>1</v>
      </c>
      <c r="AL387" s="15">
        <v>72814.31</v>
      </c>
      <c r="AM387">
        <v>1</v>
      </c>
    </row>
    <row r="388" spans="2:39" x14ac:dyDescent="0.2">
      <c r="B388" s="15">
        <v>355</v>
      </c>
      <c r="C388">
        <v>1</v>
      </c>
      <c r="E388" s="16">
        <v>15659098</v>
      </c>
      <c r="F388" s="1">
        <v>1</v>
      </c>
      <c r="K388" s="15" t="s">
        <v>797</v>
      </c>
      <c r="Z388" s="17">
        <v>124828.46</v>
      </c>
      <c r="AA388" s="37">
        <v>1</v>
      </c>
      <c r="AL388" s="15">
        <v>72924.56</v>
      </c>
      <c r="AM388">
        <v>1</v>
      </c>
    </row>
    <row r="389" spans="2:39" x14ac:dyDescent="0.2">
      <c r="B389" s="15">
        <v>356</v>
      </c>
      <c r="C389">
        <v>1</v>
      </c>
      <c r="E389" s="16">
        <v>15659366</v>
      </c>
      <c r="F389" s="1">
        <v>1</v>
      </c>
      <c r="K389" s="15" t="s">
        <v>796</v>
      </c>
      <c r="L389">
        <v>988</v>
      </c>
      <c r="Z389" s="17">
        <v>125013.72</v>
      </c>
      <c r="AA389" s="37">
        <v>1</v>
      </c>
      <c r="AL389" s="15">
        <v>73275.960000000006</v>
      </c>
      <c r="AM389">
        <v>1</v>
      </c>
    </row>
    <row r="390" spans="2:39" x14ac:dyDescent="0.2">
      <c r="B390" s="15">
        <v>357</v>
      </c>
      <c r="C390">
        <v>1</v>
      </c>
      <c r="E390" s="16">
        <v>15659420</v>
      </c>
      <c r="F390" s="1">
        <v>1</v>
      </c>
      <c r="Z390" s="17">
        <v>125167.02</v>
      </c>
      <c r="AA390" s="37">
        <v>1</v>
      </c>
      <c r="AL390" s="15">
        <v>73294.48</v>
      </c>
      <c r="AM390">
        <v>1</v>
      </c>
    </row>
    <row r="391" spans="2:39" x14ac:dyDescent="0.2">
      <c r="B391" s="15">
        <v>358</v>
      </c>
      <c r="C391">
        <v>1</v>
      </c>
      <c r="E391" s="16">
        <v>15659428</v>
      </c>
      <c r="F391" s="1">
        <v>1</v>
      </c>
      <c r="Z391" s="17">
        <v>125169.26</v>
      </c>
      <c r="AA391" s="37">
        <v>1</v>
      </c>
      <c r="AL391" s="15">
        <v>73418.289999999994</v>
      </c>
      <c r="AM391">
        <v>1</v>
      </c>
    </row>
    <row r="392" spans="2:39" x14ac:dyDescent="0.2">
      <c r="B392" s="15">
        <v>359</v>
      </c>
      <c r="C392">
        <v>1</v>
      </c>
      <c r="E392" s="16">
        <v>15659843</v>
      </c>
      <c r="F392" s="1">
        <v>1</v>
      </c>
      <c r="Z392" s="17">
        <v>125189.75</v>
      </c>
      <c r="AA392" s="37">
        <v>1</v>
      </c>
      <c r="AL392" s="15">
        <v>73564.44</v>
      </c>
      <c r="AM392">
        <v>1</v>
      </c>
    </row>
    <row r="393" spans="2:39" x14ac:dyDescent="0.2">
      <c r="B393" s="15">
        <v>360</v>
      </c>
      <c r="C393">
        <v>1</v>
      </c>
      <c r="E393" s="16">
        <v>15660101</v>
      </c>
      <c r="F393" s="1">
        <v>1</v>
      </c>
      <c r="Z393" s="17">
        <v>125211.92</v>
      </c>
      <c r="AA393" s="37">
        <v>1</v>
      </c>
      <c r="AL393" s="15">
        <v>73656.38</v>
      </c>
      <c r="AM393">
        <v>1</v>
      </c>
    </row>
    <row r="394" spans="2:39" x14ac:dyDescent="0.2">
      <c r="B394" s="15">
        <v>361</v>
      </c>
      <c r="C394">
        <v>1</v>
      </c>
      <c r="E394" s="16">
        <v>15660155</v>
      </c>
      <c r="F394" s="1">
        <v>1</v>
      </c>
      <c r="Z394" s="17">
        <v>125406.58</v>
      </c>
      <c r="AA394" s="37">
        <v>1</v>
      </c>
      <c r="AL394" s="15">
        <v>74077.91</v>
      </c>
      <c r="AM394">
        <v>1</v>
      </c>
    </row>
    <row r="395" spans="2:39" x14ac:dyDescent="0.2">
      <c r="B395" s="15">
        <v>362</v>
      </c>
      <c r="C395">
        <v>1</v>
      </c>
      <c r="E395" s="16">
        <v>15660211</v>
      </c>
      <c r="F395" s="1">
        <v>1</v>
      </c>
      <c r="Z395" s="17">
        <v>125510.82</v>
      </c>
      <c r="AA395" s="37">
        <v>1</v>
      </c>
      <c r="AL395" s="15">
        <v>74135.48</v>
      </c>
      <c r="AM395">
        <v>1</v>
      </c>
    </row>
    <row r="396" spans="2:39" x14ac:dyDescent="0.2">
      <c r="B396" s="15">
        <v>363</v>
      </c>
      <c r="C396">
        <v>1</v>
      </c>
      <c r="E396" s="16">
        <v>15660271</v>
      </c>
      <c r="F396" s="1">
        <v>1</v>
      </c>
      <c r="Z396" s="17">
        <v>125561.97</v>
      </c>
      <c r="AA396" s="37">
        <v>1</v>
      </c>
      <c r="AL396" s="15">
        <v>74158.8</v>
      </c>
      <c r="AM396">
        <v>1</v>
      </c>
    </row>
    <row r="397" spans="2:39" x14ac:dyDescent="0.2">
      <c r="B397" s="15">
        <v>364</v>
      </c>
      <c r="C397">
        <v>1</v>
      </c>
      <c r="E397" s="16">
        <v>15660429</v>
      </c>
      <c r="F397" s="1">
        <v>1</v>
      </c>
      <c r="Z397" s="17">
        <v>125832.2</v>
      </c>
      <c r="AA397" s="37">
        <v>1</v>
      </c>
      <c r="AL397" s="15">
        <v>74169.13</v>
      </c>
      <c r="AM397">
        <v>1</v>
      </c>
    </row>
    <row r="398" spans="2:39" x14ac:dyDescent="0.2">
      <c r="B398" s="15">
        <v>365</v>
      </c>
      <c r="C398">
        <v>1</v>
      </c>
      <c r="E398" s="16">
        <v>15660535</v>
      </c>
      <c r="F398" s="1">
        <v>1</v>
      </c>
      <c r="Z398" s="17">
        <v>125851.93</v>
      </c>
      <c r="AA398" s="37">
        <v>1</v>
      </c>
      <c r="AL398" s="15">
        <v>74835.649999999994</v>
      </c>
      <c r="AM398">
        <v>1</v>
      </c>
    </row>
    <row r="399" spans="2:39" x14ac:dyDescent="0.2">
      <c r="B399" s="15">
        <v>366</v>
      </c>
      <c r="C399">
        <v>1</v>
      </c>
      <c r="E399" s="16">
        <v>15660602</v>
      </c>
      <c r="F399" s="1">
        <v>1</v>
      </c>
      <c r="Z399" s="17">
        <v>125884.95</v>
      </c>
      <c r="AA399" s="37">
        <v>1</v>
      </c>
      <c r="AL399" s="15">
        <v>74836.34</v>
      </c>
      <c r="AM399">
        <v>1</v>
      </c>
    </row>
    <row r="400" spans="2:39" x14ac:dyDescent="0.2">
      <c r="B400" s="15">
        <v>367</v>
      </c>
      <c r="C400">
        <v>1</v>
      </c>
      <c r="E400" s="16">
        <v>15661036</v>
      </c>
      <c r="F400" s="1">
        <v>1</v>
      </c>
      <c r="Z400" s="17">
        <v>126384.42</v>
      </c>
      <c r="AA400" s="37">
        <v>1</v>
      </c>
      <c r="AL400" s="15">
        <v>74890.58</v>
      </c>
      <c r="AM400">
        <v>1</v>
      </c>
    </row>
    <row r="401" spans="2:39" x14ac:dyDescent="0.2">
      <c r="B401" s="15">
        <v>368</v>
      </c>
      <c r="C401">
        <v>1</v>
      </c>
      <c r="E401" s="16">
        <v>15661249</v>
      </c>
      <c r="F401" s="1">
        <v>1</v>
      </c>
      <c r="Z401" s="17">
        <v>126418.14</v>
      </c>
      <c r="AA401" s="37">
        <v>1</v>
      </c>
      <c r="AL401" s="15">
        <v>74940.5</v>
      </c>
      <c r="AM401">
        <v>1</v>
      </c>
    </row>
    <row r="402" spans="2:39" x14ac:dyDescent="0.2">
      <c r="B402" s="15">
        <v>369</v>
      </c>
      <c r="C402">
        <v>1</v>
      </c>
      <c r="E402" s="16">
        <v>15661507</v>
      </c>
      <c r="F402" s="1">
        <v>1</v>
      </c>
      <c r="Z402" s="17">
        <v>126436.29</v>
      </c>
      <c r="AA402" s="37">
        <v>1</v>
      </c>
      <c r="AL402" s="15">
        <v>75161.25</v>
      </c>
      <c r="AM402">
        <v>1</v>
      </c>
    </row>
    <row r="403" spans="2:39" x14ac:dyDescent="0.2">
      <c r="B403" s="15">
        <v>370</v>
      </c>
      <c r="C403">
        <v>1</v>
      </c>
      <c r="E403" s="16">
        <v>15661526</v>
      </c>
      <c r="F403" s="1">
        <v>1</v>
      </c>
      <c r="Z403" s="17">
        <v>126615.94</v>
      </c>
      <c r="AA403" s="37">
        <v>1</v>
      </c>
      <c r="AL403" s="15">
        <v>75248.3</v>
      </c>
      <c r="AM403">
        <v>1</v>
      </c>
    </row>
    <row r="404" spans="2:39" x14ac:dyDescent="0.2">
      <c r="B404" s="15">
        <v>371</v>
      </c>
      <c r="C404">
        <v>1</v>
      </c>
      <c r="E404" s="16">
        <v>15661629</v>
      </c>
      <c r="F404" s="1">
        <v>1</v>
      </c>
      <c r="Z404" s="17">
        <v>126674.81</v>
      </c>
      <c r="AA404" s="37">
        <v>1</v>
      </c>
      <c r="AL404" s="15">
        <v>75685.97</v>
      </c>
      <c r="AM404">
        <v>1</v>
      </c>
    </row>
    <row r="405" spans="2:39" x14ac:dyDescent="0.2">
      <c r="B405" s="15">
        <v>372</v>
      </c>
      <c r="C405">
        <v>1</v>
      </c>
      <c r="E405" s="16">
        <v>15661670</v>
      </c>
      <c r="F405" s="1">
        <v>1</v>
      </c>
      <c r="Z405" s="17">
        <v>126776.3</v>
      </c>
      <c r="AA405" s="37">
        <v>1</v>
      </c>
      <c r="AL405" s="15">
        <v>75808.100000000006</v>
      </c>
      <c r="AM405">
        <v>1</v>
      </c>
    </row>
    <row r="406" spans="2:39" x14ac:dyDescent="0.2">
      <c r="B406" s="15">
        <v>373</v>
      </c>
      <c r="C406">
        <v>1</v>
      </c>
      <c r="E406" s="16">
        <v>15662085</v>
      </c>
      <c r="F406" s="1">
        <v>1</v>
      </c>
      <c r="Z406" s="17">
        <v>127070.73</v>
      </c>
      <c r="AA406" s="37">
        <v>1</v>
      </c>
      <c r="AL406" s="15">
        <v>75888.649999999994</v>
      </c>
      <c r="AM406">
        <v>1</v>
      </c>
    </row>
    <row r="407" spans="2:39" x14ac:dyDescent="0.2">
      <c r="B407" s="15">
        <v>374</v>
      </c>
      <c r="C407">
        <v>1</v>
      </c>
      <c r="E407" s="16">
        <v>15662100</v>
      </c>
      <c r="F407" s="1">
        <v>1</v>
      </c>
      <c r="Z407" s="17">
        <v>127160.78</v>
      </c>
      <c r="AA407" s="37">
        <v>1</v>
      </c>
      <c r="AL407" s="15">
        <v>75937.47</v>
      </c>
      <c r="AM407">
        <v>1</v>
      </c>
    </row>
    <row r="408" spans="2:39" x14ac:dyDescent="0.2">
      <c r="B408" s="15">
        <v>375</v>
      </c>
      <c r="C408">
        <v>1</v>
      </c>
      <c r="E408" s="16">
        <v>15662397</v>
      </c>
      <c r="F408" s="1">
        <v>1</v>
      </c>
      <c r="Z408" s="17">
        <v>127209</v>
      </c>
      <c r="AA408" s="37">
        <v>1</v>
      </c>
      <c r="AL408" s="15">
        <v>76192.210000000006</v>
      </c>
      <c r="AM408">
        <v>1</v>
      </c>
    </row>
    <row r="409" spans="2:39" x14ac:dyDescent="0.2">
      <c r="B409" s="15">
        <v>376</v>
      </c>
      <c r="C409">
        <v>1</v>
      </c>
      <c r="E409" s="16">
        <v>15662403</v>
      </c>
      <c r="F409" s="1">
        <v>1</v>
      </c>
      <c r="Z409" s="17">
        <v>127299.34</v>
      </c>
      <c r="AA409" s="37">
        <v>1</v>
      </c>
      <c r="AL409" s="15">
        <v>76390.009999999995</v>
      </c>
      <c r="AM409">
        <v>1</v>
      </c>
    </row>
    <row r="410" spans="2:39" x14ac:dyDescent="0.2">
      <c r="B410" s="15">
        <v>377</v>
      </c>
      <c r="C410">
        <v>1</v>
      </c>
      <c r="E410" s="16">
        <v>15662736</v>
      </c>
      <c r="F410" s="1">
        <v>1</v>
      </c>
      <c r="Z410" s="17">
        <v>127357.75999999999</v>
      </c>
      <c r="AA410" s="37">
        <v>1</v>
      </c>
      <c r="AL410" s="15">
        <v>76569.64</v>
      </c>
      <c r="AM410">
        <v>1</v>
      </c>
    </row>
    <row r="411" spans="2:39" x14ac:dyDescent="0.2">
      <c r="B411" s="15">
        <v>378</v>
      </c>
      <c r="C411">
        <v>1</v>
      </c>
      <c r="E411" s="16">
        <v>15662976</v>
      </c>
      <c r="F411" s="1">
        <v>1</v>
      </c>
      <c r="Z411" s="17">
        <v>127559.97</v>
      </c>
      <c r="AA411" s="37">
        <v>1</v>
      </c>
      <c r="AL411" s="15">
        <v>76744.72</v>
      </c>
      <c r="AM411">
        <v>1</v>
      </c>
    </row>
    <row r="412" spans="2:39" x14ac:dyDescent="0.2">
      <c r="B412" s="15">
        <v>379</v>
      </c>
      <c r="C412">
        <v>1</v>
      </c>
      <c r="E412" s="16">
        <v>15663252</v>
      </c>
      <c r="F412" s="1">
        <v>1</v>
      </c>
      <c r="Z412" s="17">
        <v>127609.59</v>
      </c>
      <c r="AA412" s="37">
        <v>1</v>
      </c>
      <c r="AL412" s="15">
        <v>76773.53</v>
      </c>
      <c r="AM412">
        <v>1</v>
      </c>
    </row>
    <row r="413" spans="2:39" x14ac:dyDescent="0.2">
      <c r="B413" s="15">
        <v>380</v>
      </c>
      <c r="C413">
        <v>1</v>
      </c>
      <c r="E413" s="16">
        <v>15663478</v>
      </c>
      <c r="F413" s="1">
        <v>1</v>
      </c>
      <c r="Z413" s="17">
        <v>127771.35</v>
      </c>
      <c r="AA413" s="37">
        <v>1</v>
      </c>
      <c r="AL413" s="15">
        <v>77077.14</v>
      </c>
      <c r="AM413">
        <v>1</v>
      </c>
    </row>
    <row r="414" spans="2:39" x14ac:dyDescent="0.2">
      <c r="B414" s="15">
        <v>381</v>
      </c>
      <c r="C414">
        <v>1</v>
      </c>
      <c r="E414" s="16">
        <v>15663706</v>
      </c>
      <c r="F414" s="1">
        <v>1</v>
      </c>
      <c r="Z414" s="17">
        <v>127864.4</v>
      </c>
      <c r="AA414" s="37">
        <v>1</v>
      </c>
      <c r="AL414" s="15">
        <v>77108.66</v>
      </c>
      <c r="AM414">
        <v>1</v>
      </c>
    </row>
    <row r="415" spans="2:39" x14ac:dyDescent="0.2">
      <c r="B415" s="15">
        <v>382</v>
      </c>
      <c r="C415">
        <v>1</v>
      </c>
      <c r="E415" s="16">
        <v>15664521</v>
      </c>
      <c r="F415" s="1">
        <v>1</v>
      </c>
      <c r="Z415" s="17">
        <v>127892.57</v>
      </c>
      <c r="AA415" s="37">
        <v>1</v>
      </c>
      <c r="AL415" s="15">
        <v>77206.25</v>
      </c>
      <c r="AM415">
        <v>1</v>
      </c>
    </row>
    <row r="416" spans="2:39" x14ac:dyDescent="0.2">
      <c r="B416" s="15">
        <v>383</v>
      </c>
      <c r="C416">
        <v>1</v>
      </c>
      <c r="E416" s="16">
        <v>15664610</v>
      </c>
      <c r="F416" s="1">
        <v>1</v>
      </c>
      <c r="Z416" s="17">
        <v>127992.25</v>
      </c>
      <c r="AA416" s="37">
        <v>1</v>
      </c>
      <c r="AL416" s="15">
        <v>77231.27</v>
      </c>
      <c r="AM416">
        <v>1</v>
      </c>
    </row>
    <row r="417" spans="2:39" x14ac:dyDescent="0.2">
      <c r="B417" s="15">
        <v>384</v>
      </c>
      <c r="C417">
        <v>1</v>
      </c>
      <c r="E417" s="16">
        <v>15665238</v>
      </c>
      <c r="F417" s="1">
        <v>1</v>
      </c>
      <c r="Z417" s="17">
        <v>128100.28</v>
      </c>
      <c r="AA417" s="37">
        <v>1</v>
      </c>
      <c r="AL417" s="15">
        <v>77294.559999999998</v>
      </c>
      <c r="AM417">
        <v>1</v>
      </c>
    </row>
    <row r="418" spans="2:39" x14ac:dyDescent="0.2">
      <c r="B418" s="15">
        <v>385</v>
      </c>
      <c r="C418">
        <v>1</v>
      </c>
      <c r="E418" s="16">
        <v>15665678</v>
      </c>
      <c r="F418" s="1">
        <v>1</v>
      </c>
      <c r="Z418" s="17">
        <v>128173.9</v>
      </c>
      <c r="AA418" s="37">
        <v>1</v>
      </c>
      <c r="AL418" s="15">
        <v>77405.95</v>
      </c>
      <c r="AM418">
        <v>1</v>
      </c>
    </row>
    <row r="419" spans="2:39" x14ac:dyDescent="0.2">
      <c r="B419" s="15">
        <v>386</v>
      </c>
      <c r="C419">
        <v>1</v>
      </c>
      <c r="E419" s="16">
        <v>15665790</v>
      </c>
      <c r="F419" s="1">
        <v>1</v>
      </c>
      <c r="Z419" s="17">
        <v>128366.44</v>
      </c>
      <c r="AA419" s="37">
        <v>1</v>
      </c>
      <c r="AL419" s="15">
        <v>77764.37</v>
      </c>
      <c r="AM419">
        <v>1</v>
      </c>
    </row>
    <row r="420" spans="2:39" x14ac:dyDescent="0.2">
      <c r="B420" s="15">
        <v>387</v>
      </c>
      <c r="C420">
        <v>1</v>
      </c>
      <c r="E420" s="16">
        <v>15665834</v>
      </c>
      <c r="F420" s="1">
        <v>1</v>
      </c>
      <c r="Z420" s="17">
        <v>128468.69</v>
      </c>
      <c r="AA420" s="37">
        <v>1</v>
      </c>
      <c r="AL420" s="15">
        <v>77783.350000000006</v>
      </c>
      <c r="AM420">
        <v>1</v>
      </c>
    </row>
    <row r="421" spans="2:39" x14ac:dyDescent="0.2">
      <c r="B421" s="15">
        <v>388</v>
      </c>
      <c r="C421">
        <v>1</v>
      </c>
      <c r="E421" s="16">
        <v>15665956</v>
      </c>
      <c r="F421" s="1">
        <v>1</v>
      </c>
      <c r="Z421" s="17">
        <v>128509.63</v>
      </c>
      <c r="AA421" s="37">
        <v>1</v>
      </c>
      <c r="AL421" s="15">
        <v>77837.63</v>
      </c>
      <c r="AM421">
        <v>1</v>
      </c>
    </row>
    <row r="422" spans="2:39" x14ac:dyDescent="0.2">
      <c r="B422" s="15">
        <v>389</v>
      </c>
      <c r="C422">
        <v>1</v>
      </c>
      <c r="E422" s="16">
        <v>15666252</v>
      </c>
      <c r="F422" s="1">
        <v>1</v>
      </c>
      <c r="Z422" s="17">
        <v>128605.32</v>
      </c>
      <c r="AA422" s="37">
        <v>1</v>
      </c>
      <c r="AL422" s="15">
        <v>77866.91</v>
      </c>
      <c r="AM422">
        <v>1</v>
      </c>
    </row>
    <row r="423" spans="2:39" x14ac:dyDescent="0.2">
      <c r="B423" s="15">
        <v>390</v>
      </c>
      <c r="C423">
        <v>1</v>
      </c>
      <c r="E423" s="16">
        <v>15666633</v>
      </c>
      <c r="F423" s="1">
        <v>1</v>
      </c>
      <c r="Z423" s="17">
        <v>128736.39</v>
      </c>
      <c r="AA423" s="37">
        <v>1</v>
      </c>
      <c r="AL423" s="15">
        <v>78004.5</v>
      </c>
      <c r="AM423">
        <v>1</v>
      </c>
    </row>
    <row r="424" spans="2:39" x14ac:dyDescent="0.2">
      <c r="B424" s="15">
        <v>391</v>
      </c>
      <c r="C424">
        <v>1</v>
      </c>
      <c r="E424" s="16">
        <v>15667215</v>
      </c>
      <c r="F424" s="1">
        <v>1</v>
      </c>
      <c r="Z424" s="17">
        <v>128981.07</v>
      </c>
      <c r="AA424" s="37">
        <v>1</v>
      </c>
      <c r="AL424" s="15">
        <v>78140.75</v>
      </c>
      <c r="AM424">
        <v>1</v>
      </c>
    </row>
    <row r="425" spans="2:39" x14ac:dyDescent="0.2">
      <c r="B425" s="15">
        <v>392</v>
      </c>
      <c r="C425">
        <v>1</v>
      </c>
      <c r="E425" s="16">
        <v>15667871</v>
      </c>
      <c r="F425" s="1">
        <v>1</v>
      </c>
      <c r="Z425" s="17">
        <v>129022.06</v>
      </c>
      <c r="AA425" s="37">
        <v>1</v>
      </c>
      <c r="AL425" s="15">
        <v>78358.94</v>
      </c>
      <c r="AM425">
        <v>1</v>
      </c>
    </row>
    <row r="426" spans="2:39" x14ac:dyDescent="0.2">
      <c r="B426" s="15">
        <v>393</v>
      </c>
      <c r="C426">
        <v>1</v>
      </c>
      <c r="E426" s="16">
        <v>15667896</v>
      </c>
      <c r="F426" s="1">
        <v>1</v>
      </c>
      <c r="Z426" s="17">
        <v>129101.3</v>
      </c>
      <c r="AA426" s="37">
        <v>1</v>
      </c>
      <c r="AL426" s="15">
        <v>78397.240000000005</v>
      </c>
      <c r="AM426">
        <v>1</v>
      </c>
    </row>
    <row r="427" spans="2:39" x14ac:dyDescent="0.2">
      <c r="B427" s="15">
        <v>394</v>
      </c>
      <c r="C427">
        <v>1</v>
      </c>
      <c r="E427" s="16">
        <v>15668032</v>
      </c>
      <c r="F427" s="1">
        <v>1</v>
      </c>
      <c r="Z427" s="17">
        <v>129120.64</v>
      </c>
      <c r="AA427" s="37">
        <v>1</v>
      </c>
      <c r="AL427" s="15">
        <v>78416.14</v>
      </c>
      <c r="AM427">
        <v>1</v>
      </c>
    </row>
    <row r="428" spans="2:39" x14ac:dyDescent="0.2">
      <c r="B428" s="15">
        <v>395</v>
      </c>
      <c r="C428">
        <v>1</v>
      </c>
      <c r="E428" s="16">
        <v>15668444</v>
      </c>
      <c r="F428" s="1">
        <v>1</v>
      </c>
      <c r="Z428" s="17">
        <v>129433.34</v>
      </c>
      <c r="AA428" s="37">
        <v>1</v>
      </c>
      <c r="AL428" s="15">
        <v>79078.91</v>
      </c>
      <c r="AM428">
        <v>1</v>
      </c>
    </row>
    <row r="429" spans="2:39" x14ac:dyDescent="0.2">
      <c r="B429" s="15">
        <v>396</v>
      </c>
      <c r="C429">
        <v>1</v>
      </c>
      <c r="E429" s="16">
        <v>15668747</v>
      </c>
      <c r="F429" s="1">
        <v>1</v>
      </c>
      <c r="Z429" s="17">
        <v>129490.36</v>
      </c>
      <c r="AA429" s="37">
        <v>1</v>
      </c>
      <c r="AL429" s="15">
        <v>79084.100000000006</v>
      </c>
      <c r="AM429">
        <v>1</v>
      </c>
    </row>
    <row r="430" spans="2:39" x14ac:dyDescent="0.2">
      <c r="B430" s="15">
        <v>397</v>
      </c>
      <c r="C430">
        <v>1</v>
      </c>
      <c r="E430" s="16">
        <v>15668886</v>
      </c>
      <c r="F430" s="1">
        <v>1</v>
      </c>
      <c r="Z430" s="17">
        <v>129499.42</v>
      </c>
      <c r="AA430" s="37">
        <v>1</v>
      </c>
      <c r="AL430" s="15">
        <v>79414</v>
      </c>
      <c r="AM430">
        <v>1</v>
      </c>
    </row>
    <row r="431" spans="2:39" x14ac:dyDescent="0.2">
      <c r="B431" s="15">
        <v>398</v>
      </c>
      <c r="C431">
        <v>1</v>
      </c>
      <c r="E431" s="16">
        <v>15668893</v>
      </c>
      <c r="F431" s="1">
        <v>1</v>
      </c>
      <c r="Z431" s="17">
        <v>129502.49</v>
      </c>
      <c r="AA431" s="37">
        <v>1</v>
      </c>
      <c r="AL431" s="15">
        <v>79510.37</v>
      </c>
      <c r="AM431">
        <v>1</v>
      </c>
    </row>
    <row r="432" spans="2:39" x14ac:dyDescent="0.2">
      <c r="B432" s="15">
        <v>399</v>
      </c>
      <c r="C432">
        <v>1</v>
      </c>
      <c r="E432" s="16">
        <v>15669064</v>
      </c>
      <c r="F432" s="1">
        <v>1</v>
      </c>
      <c r="Z432" s="17">
        <v>129555.7</v>
      </c>
      <c r="AA432" s="37">
        <v>1</v>
      </c>
      <c r="AL432" s="15">
        <v>79616.37</v>
      </c>
      <c r="AM432">
        <v>1</v>
      </c>
    </row>
    <row r="433" spans="2:39" x14ac:dyDescent="0.2">
      <c r="B433" s="15">
        <v>400</v>
      </c>
      <c r="C433">
        <v>1</v>
      </c>
      <c r="E433" s="16">
        <v>15669169</v>
      </c>
      <c r="F433" s="1">
        <v>1</v>
      </c>
      <c r="Z433" s="17">
        <v>129605.99</v>
      </c>
      <c r="AA433" s="37">
        <v>1</v>
      </c>
      <c r="AL433" s="15">
        <v>79633.38</v>
      </c>
      <c r="AM433">
        <v>1</v>
      </c>
    </row>
    <row r="434" spans="2:39" x14ac:dyDescent="0.2">
      <c r="B434" s="15">
        <v>401</v>
      </c>
      <c r="C434">
        <v>1</v>
      </c>
      <c r="E434" s="16">
        <v>15669516</v>
      </c>
      <c r="F434" s="1">
        <v>1</v>
      </c>
      <c r="Z434" s="17">
        <v>129608.57</v>
      </c>
      <c r="AA434" s="37">
        <v>1</v>
      </c>
      <c r="AL434" s="15">
        <v>79881.39</v>
      </c>
      <c r="AM434">
        <v>1</v>
      </c>
    </row>
    <row r="435" spans="2:39" x14ac:dyDescent="0.2">
      <c r="B435" s="15">
        <v>402</v>
      </c>
      <c r="C435">
        <v>1</v>
      </c>
      <c r="E435" s="16">
        <v>15669987</v>
      </c>
      <c r="F435" s="1">
        <v>1</v>
      </c>
      <c r="Z435" s="17">
        <v>129634.25</v>
      </c>
      <c r="AA435" s="37">
        <v>1</v>
      </c>
      <c r="AL435" s="15">
        <v>79919.13</v>
      </c>
      <c r="AM435">
        <v>1</v>
      </c>
    </row>
    <row r="436" spans="2:39" x14ac:dyDescent="0.2">
      <c r="B436" s="15">
        <v>403</v>
      </c>
      <c r="C436">
        <v>1</v>
      </c>
      <c r="E436" s="16">
        <v>15670039</v>
      </c>
      <c r="F436" s="1">
        <v>1</v>
      </c>
      <c r="Z436" s="17">
        <v>129722.57</v>
      </c>
      <c r="AA436" s="37">
        <v>1</v>
      </c>
      <c r="AL436" s="15">
        <v>79972.09</v>
      </c>
      <c r="AM436">
        <v>1</v>
      </c>
    </row>
    <row r="437" spans="2:39" x14ac:dyDescent="0.2">
      <c r="B437" s="15">
        <v>404</v>
      </c>
      <c r="C437">
        <v>1</v>
      </c>
      <c r="E437" s="16">
        <v>15670080</v>
      </c>
      <c r="F437" s="1">
        <v>1</v>
      </c>
      <c r="Z437" s="17">
        <v>129748.54</v>
      </c>
      <c r="AA437" s="37">
        <v>1</v>
      </c>
      <c r="AL437" s="15">
        <v>80006.649999999994</v>
      </c>
      <c r="AM437">
        <v>1</v>
      </c>
    </row>
    <row r="438" spans="2:39" x14ac:dyDescent="0.2">
      <c r="B438" s="15">
        <v>405</v>
      </c>
      <c r="C438">
        <v>1</v>
      </c>
      <c r="E438" s="16">
        <v>15670755</v>
      </c>
      <c r="F438" s="1">
        <v>1</v>
      </c>
      <c r="Z438" s="17">
        <v>129755.99</v>
      </c>
      <c r="AA438" s="37">
        <v>1</v>
      </c>
      <c r="AL438" s="15">
        <v>80181.119999999995</v>
      </c>
      <c r="AM438">
        <v>1</v>
      </c>
    </row>
    <row r="439" spans="2:39" x14ac:dyDescent="0.2">
      <c r="B439" s="15">
        <v>406</v>
      </c>
      <c r="C439">
        <v>1</v>
      </c>
      <c r="E439" s="16">
        <v>15671137</v>
      </c>
      <c r="F439" s="1">
        <v>1</v>
      </c>
      <c r="Z439" s="17">
        <v>129818.39</v>
      </c>
      <c r="AA439" s="37">
        <v>1</v>
      </c>
      <c r="AL439" s="15">
        <v>80190.36</v>
      </c>
      <c r="AM439">
        <v>1</v>
      </c>
    </row>
    <row r="440" spans="2:39" x14ac:dyDescent="0.2">
      <c r="B440" s="15">
        <v>407</v>
      </c>
      <c r="C440">
        <v>1</v>
      </c>
      <c r="E440" s="16">
        <v>15671139</v>
      </c>
      <c r="F440" s="1">
        <v>1</v>
      </c>
      <c r="Z440" s="17">
        <v>129834.67</v>
      </c>
      <c r="AA440" s="37">
        <v>1</v>
      </c>
      <c r="AL440" s="15">
        <v>80393.27</v>
      </c>
      <c r="AM440">
        <v>1</v>
      </c>
    </row>
    <row r="441" spans="2:39" x14ac:dyDescent="0.2">
      <c r="B441" s="15">
        <v>408</v>
      </c>
      <c r="C441">
        <v>1</v>
      </c>
      <c r="E441" s="16">
        <v>15671256</v>
      </c>
      <c r="F441" s="1">
        <v>1</v>
      </c>
      <c r="Z441" s="17">
        <v>130114.39</v>
      </c>
      <c r="AA441" s="37">
        <v>1</v>
      </c>
      <c r="AL441" s="15">
        <v>80553.87</v>
      </c>
      <c r="AM441">
        <v>1</v>
      </c>
    </row>
    <row r="442" spans="2:39" x14ac:dyDescent="0.2">
      <c r="B442" s="15">
        <v>409</v>
      </c>
      <c r="C442">
        <v>1</v>
      </c>
      <c r="E442" s="16">
        <v>15672012</v>
      </c>
      <c r="F442" s="1">
        <v>1</v>
      </c>
      <c r="Z442" s="17">
        <v>130170.82</v>
      </c>
      <c r="AA442" s="37">
        <v>1</v>
      </c>
      <c r="AL442" s="15">
        <v>81259.25</v>
      </c>
      <c r="AM442">
        <v>1</v>
      </c>
    </row>
    <row r="443" spans="2:39" x14ac:dyDescent="0.2">
      <c r="B443" s="15">
        <v>410</v>
      </c>
      <c r="C443">
        <v>1</v>
      </c>
      <c r="E443" s="16">
        <v>15672056</v>
      </c>
      <c r="F443" s="1">
        <v>1</v>
      </c>
      <c r="Z443" s="17">
        <v>130796.33</v>
      </c>
      <c r="AA443" s="37">
        <v>1</v>
      </c>
      <c r="AL443" s="15">
        <v>81483.64</v>
      </c>
      <c r="AM443">
        <v>1</v>
      </c>
    </row>
    <row r="444" spans="2:39" x14ac:dyDescent="0.2">
      <c r="B444" s="15">
        <v>411</v>
      </c>
      <c r="C444">
        <v>1</v>
      </c>
      <c r="E444" s="16">
        <v>15672145</v>
      </c>
      <c r="F444" s="1">
        <v>1</v>
      </c>
      <c r="Z444" s="17">
        <v>130830.22</v>
      </c>
      <c r="AA444" s="37">
        <v>1</v>
      </c>
      <c r="AL444" s="15">
        <v>81753.919999999998</v>
      </c>
      <c r="AM444">
        <v>1</v>
      </c>
    </row>
    <row r="445" spans="2:39" x14ac:dyDescent="0.2">
      <c r="B445" s="15">
        <v>412</v>
      </c>
      <c r="C445">
        <v>1</v>
      </c>
      <c r="E445" s="16">
        <v>15672692</v>
      </c>
      <c r="F445" s="1">
        <v>1</v>
      </c>
      <c r="Z445" s="17">
        <v>130862.43</v>
      </c>
      <c r="AA445" s="37">
        <v>1</v>
      </c>
      <c r="AL445" s="15">
        <v>81898.81</v>
      </c>
      <c r="AM445">
        <v>1</v>
      </c>
    </row>
    <row r="446" spans="2:39" x14ac:dyDescent="0.2">
      <c r="B446" s="15">
        <v>413</v>
      </c>
      <c r="C446">
        <v>1</v>
      </c>
      <c r="E446" s="16">
        <v>15673481</v>
      </c>
      <c r="F446" s="1">
        <v>1</v>
      </c>
      <c r="Z446" s="17">
        <v>130878.75</v>
      </c>
      <c r="AA446" s="37">
        <v>1</v>
      </c>
      <c r="AL446" s="15">
        <v>82463.69</v>
      </c>
      <c r="AM446">
        <v>1</v>
      </c>
    </row>
    <row r="447" spans="2:39" x14ac:dyDescent="0.2">
      <c r="B447" s="15">
        <v>414</v>
      </c>
      <c r="C447">
        <v>1</v>
      </c>
      <c r="E447" s="16">
        <v>15673570</v>
      </c>
      <c r="F447" s="1">
        <v>1</v>
      </c>
      <c r="Z447" s="17">
        <v>131039.97</v>
      </c>
      <c r="AA447" s="37">
        <v>1</v>
      </c>
      <c r="AL447" s="15">
        <v>82526.92</v>
      </c>
      <c r="AM447">
        <v>1</v>
      </c>
    </row>
    <row r="448" spans="2:39" x14ac:dyDescent="0.2">
      <c r="B448" s="15">
        <v>415</v>
      </c>
      <c r="C448">
        <v>1</v>
      </c>
      <c r="E448" s="16">
        <v>15673693</v>
      </c>
      <c r="F448" s="1">
        <v>1</v>
      </c>
      <c r="Z448" s="17">
        <v>131317.48000000001</v>
      </c>
      <c r="AA448" s="37">
        <v>1</v>
      </c>
      <c r="AL448" s="15">
        <v>82970.69</v>
      </c>
      <c r="AM448">
        <v>1</v>
      </c>
    </row>
    <row r="449" spans="2:39" x14ac:dyDescent="0.2">
      <c r="B449" s="15">
        <v>416</v>
      </c>
      <c r="C449">
        <v>1</v>
      </c>
      <c r="E449" s="16">
        <v>15674398</v>
      </c>
      <c r="F449" s="1">
        <v>1</v>
      </c>
      <c r="Z449" s="17">
        <v>131394.56</v>
      </c>
      <c r="AA449" s="37">
        <v>1</v>
      </c>
      <c r="AL449" s="15">
        <v>82996.47</v>
      </c>
      <c r="AM449">
        <v>1</v>
      </c>
    </row>
    <row r="450" spans="2:39" x14ac:dyDescent="0.2">
      <c r="B450" s="15">
        <v>417</v>
      </c>
      <c r="C450">
        <v>1</v>
      </c>
      <c r="E450" s="16">
        <v>15674551</v>
      </c>
      <c r="F450" s="1">
        <v>1</v>
      </c>
      <c r="Z450" s="17">
        <v>131736.88</v>
      </c>
      <c r="AA450" s="37">
        <v>1</v>
      </c>
      <c r="AL450" s="15">
        <v>83473.820000000007</v>
      </c>
      <c r="AM450">
        <v>1</v>
      </c>
    </row>
    <row r="451" spans="2:39" x14ac:dyDescent="0.2">
      <c r="B451" s="15">
        <v>418</v>
      </c>
      <c r="C451">
        <v>1</v>
      </c>
      <c r="E451" s="16">
        <v>15674840</v>
      </c>
      <c r="F451" s="1">
        <v>1</v>
      </c>
      <c r="Z451" s="17">
        <v>131899</v>
      </c>
      <c r="AA451" s="37">
        <v>1</v>
      </c>
      <c r="AL451" s="15">
        <v>84126.75</v>
      </c>
      <c r="AM451">
        <v>1</v>
      </c>
    </row>
    <row r="452" spans="2:39" x14ac:dyDescent="0.2">
      <c r="B452" s="15">
        <v>419</v>
      </c>
      <c r="C452">
        <v>1</v>
      </c>
      <c r="E452" s="16">
        <v>15674991</v>
      </c>
      <c r="F452" s="1">
        <v>1</v>
      </c>
      <c r="Z452" s="17">
        <v>132311.71</v>
      </c>
      <c r="AA452" s="37">
        <v>1</v>
      </c>
      <c r="AL452" s="15">
        <v>84174.81</v>
      </c>
      <c r="AM452">
        <v>1</v>
      </c>
    </row>
    <row r="453" spans="2:39" x14ac:dyDescent="0.2">
      <c r="B453" s="15">
        <v>420</v>
      </c>
      <c r="C453">
        <v>1</v>
      </c>
      <c r="E453" s="16">
        <v>15675316</v>
      </c>
      <c r="F453" s="1">
        <v>1</v>
      </c>
      <c r="Z453" s="17">
        <v>132351.29</v>
      </c>
      <c r="AA453" s="37">
        <v>1</v>
      </c>
      <c r="AL453" s="15">
        <v>84294.82</v>
      </c>
      <c r="AM453">
        <v>1</v>
      </c>
    </row>
    <row r="454" spans="2:39" x14ac:dyDescent="0.2">
      <c r="B454" s="15">
        <v>421</v>
      </c>
      <c r="C454">
        <v>1</v>
      </c>
      <c r="E454" s="16">
        <v>15675522</v>
      </c>
      <c r="F454" s="1">
        <v>1</v>
      </c>
      <c r="Z454" s="17">
        <v>132558.26</v>
      </c>
      <c r="AA454" s="37">
        <v>1</v>
      </c>
      <c r="AL454" s="15">
        <v>84320.94</v>
      </c>
      <c r="AM454">
        <v>1</v>
      </c>
    </row>
    <row r="455" spans="2:39" x14ac:dyDescent="0.2">
      <c r="B455" s="15">
        <v>422</v>
      </c>
      <c r="C455">
        <v>1</v>
      </c>
      <c r="E455" s="16">
        <v>15675964</v>
      </c>
      <c r="F455" s="1">
        <v>1</v>
      </c>
      <c r="Z455" s="17">
        <v>132576.25</v>
      </c>
      <c r="AA455" s="37">
        <v>1</v>
      </c>
      <c r="AL455" s="15">
        <v>84509.57</v>
      </c>
      <c r="AM455">
        <v>1</v>
      </c>
    </row>
    <row r="456" spans="2:39" x14ac:dyDescent="0.2">
      <c r="B456" s="15">
        <v>423</v>
      </c>
      <c r="C456">
        <v>1</v>
      </c>
      <c r="E456" s="16">
        <v>15676519</v>
      </c>
      <c r="F456" s="1">
        <v>1</v>
      </c>
      <c r="Z456" s="17">
        <v>132578.92000000001</v>
      </c>
      <c r="AA456" s="37">
        <v>1</v>
      </c>
      <c r="AL456" s="15">
        <v>84569.13</v>
      </c>
      <c r="AM456">
        <v>1</v>
      </c>
    </row>
    <row r="457" spans="2:39" x14ac:dyDescent="0.2">
      <c r="B457" s="15">
        <v>424</v>
      </c>
      <c r="C457">
        <v>1</v>
      </c>
      <c r="E457" s="16">
        <v>15676521</v>
      </c>
      <c r="F457" s="1">
        <v>1</v>
      </c>
      <c r="Z457" s="17">
        <v>132602.88</v>
      </c>
      <c r="AA457" s="37">
        <v>1</v>
      </c>
      <c r="AL457" s="15">
        <v>84699.56</v>
      </c>
      <c r="AM457">
        <v>1</v>
      </c>
    </row>
    <row r="458" spans="2:39" x14ac:dyDescent="0.2">
      <c r="B458" s="15">
        <v>425</v>
      </c>
      <c r="C458">
        <v>1</v>
      </c>
      <c r="E458" s="16">
        <v>15676715</v>
      </c>
      <c r="F458" s="1">
        <v>1</v>
      </c>
      <c r="Z458" s="17">
        <v>132628.98000000001</v>
      </c>
      <c r="AA458" s="37">
        <v>1</v>
      </c>
      <c r="AL458" s="15">
        <v>84932.4</v>
      </c>
      <c r="AM458">
        <v>1</v>
      </c>
    </row>
    <row r="459" spans="2:39" x14ac:dyDescent="0.2">
      <c r="B459" s="15">
        <v>426</v>
      </c>
      <c r="C459">
        <v>1</v>
      </c>
      <c r="E459" s="16">
        <v>15676895</v>
      </c>
      <c r="F459" s="1">
        <v>1</v>
      </c>
      <c r="Z459" s="17">
        <v>133102.92000000001</v>
      </c>
      <c r="AA459" s="37">
        <v>1</v>
      </c>
      <c r="AL459" s="15">
        <v>85426.28</v>
      </c>
      <c r="AM459">
        <v>1</v>
      </c>
    </row>
    <row r="460" spans="2:39" x14ac:dyDescent="0.2">
      <c r="B460" s="15">
        <v>427</v>
      </c>
      <c r="C460">
        <v>1</v>
      </c>
      <c r="E460" s="16">
        <v>15676966</v>
      </c>
      <c r="F460" s="1">
        <v>1</v>
      </c>
      <c r="Z460" s="17">
        <v>133297.24</v>
      </c>
      <c r="AA460" s="37">
        <v>1</v>
      </c>
      <c r="AL460" s="15">
        <v>85523.24</v>
      </c>
      <c r="AM460">
        <v>1</v>
      </c>
    </row>
    <row r="461" spans="2:39" x14ac:dyDescent="0.2">
      <c r="B461" s="15">
        <v>428</v>
      </c>
      <c r="C461">
        <v>1</v>
      </c>
      <c r="E461" s="16">
        <v>15677020</v>
      </c>
      <c r="F461" s="1">
        <v>1</v>
      </c>
      <c r="Z461" s="17">
        <v>133432.59</v>
      </c>
      <c r="AA461" s="37">
        <v>1</v>
      </c>
      <c r="AL461" s="15">
        <v>85578.63</v>
      </c>
      <c r="AM461">
        <v>1</v>
      </c>
    </row>
    <row r="462" spans="2:39" x14ac:dyDescent="0.2">
      <c r="B462" s="15">
        <v>429</v>
      </c>
      <c r="C462">
        <v>1</v>
      </c>
      <c r="E462" s="16">
        <v>15677135</v>
      </c>
      <c r="F462" s="1">
        <v>1</v>
      </c>
      <c r="Z462" s="17">
        <v>133463.1</v>
      </c>
      <c r="AA462" s="37">
        <v>1</v>
      </c>
      <c r="AL462" s="15">
        <v>85746.52</v>
      </c>
      <c r="AM462">
        <v>1</v>
      </c>
    </row>
    <row r="463" spans="2:39" x14ac:dyDescent="0.2">
      <c r="B463" s="15">
        <v>430</v>
      </c>
      <c r="C463">
        <v>1</v>
      </c>
      <c r="E463" s="16">
        <v>15677305</v>
      </c>
      <c r="F463" s="1">
        <v>1</v>
      </c>
      <c r="Z463" s="17">
        <v>133598.39999999999</v>
      </c>
      <c r="AA463" s="37">
        <v>1</v>
      </c>
      <c r="AL463" s="15">
        <v>85982.47</v>
      </c>
      <c r="AM463">
        <v>1</v>
      </c>
    </row>
    <row r="464" spans="2:39" x14ac:dyDescent="0.2">
      <c r="B464" s="15">
        <v>431</v>
      </c>
      <c r="C464">
        <v>1</v>
      </c>
      <c r="E464" s="16">
        <v>15677307</v>
      </c>
      <c r="F464" s="1">
        <v>1</v>
      </c>
      <c r="Z464" s="17">
        <v>133636.16</v>
      </c>
      <c r="AA464" s="37">
        <v>1</v>
      </c>
      <c r="AL464" s="15">
        <v>86099.23</v>
      </c>
      <c r="AM464">
        <v>1</v>
      </c>
    </row>
    <row r="465" spans="2:39" x14ac:dyDescent="0.2">
      <c r="B465" s="15">
        <v>432</v>
      </c>
      <c r="C465">
        <v>1</v>
      </c>
      <c r="E465" s="16">
        <v>15677369</v>
      </c>
      <c r="F465" s="1">
        <v>1</v>
      </c>
      <c r="Z465" s="17">
        <v>133702.89000000001</v>
      </c>
      <c r="AA465" s="37">
        <v>1</v>
      </c>
      <c r="AL465" s="15">
        <v>86333.63</v>
      </c>
      <c r="AM465">
        <v>1</v>
      </c>
    </row>
    <row r="466" spans="2:39" x14ac:dyDescent="0.2">
      <c r="B466" s="15">
        <v>433</v>
      </c>
      <c r="C466">
        <v>1</v>
      </c>
      <c r="E466" s="16">
        <v>15677371</v>
      </c>
      <c r="F466" s="1">
        <v>1</v>
      </c>
      <c r="Z466" s="17">
        <v>133745.44</v>
      </c>
      <c r="AA466" s="37">
        <v>1</v>
      </c>
      <c r="AL466" s="15">
        <v>86410.28</v>
      </c>
      <c r="AM466">
        <v>1</v>
      </c>
    </row>
    <row r="467" spans="2:39" x14ac:dyDescent="0.2">
      <c r="B467" s="15">
        <v>434</v>
      </c>
      <c r="C467">
        <v>1</v>
      </c>
      <c r="E467" s="16">
        <v>15677512</v>
      </c>
      <c r="F467" s="1">
        <v>1</v>
      </c>
      <c r="Z467" s="17">
        <v>133802.29</v>
      </c>
      <c r="AA467" s="37">
        <v>1</v>
      </c>
      <c r="AL467" s="15">
        <v>86424.57</v>
      </c>
      <c r="AM467">
        <v>1</v>
      </c>
    </row>
    <row r="468" spans="2:39" x14ac:dyDescent="0.2">
      <c r="B468" s="15">
        <v>435</v>
      </c>
      <c r="C468">
        <v>1</v>
      </c>
      <c r="E468" s="16">
        <v>15677538</v>
      </c>
      <c r="F468" s="1">
        <v>1</v>
      </c>
      <c r="Z468" s="17">
        <v>133868.21</v>
      </c>
      <c r="AA468" s="37">
        <v>1</v>
      </c>
      <c r="AL468" s="15">
        <v>86797.41</v>
      </c>
      <c r="AM468">
        <v>1</v>
      </c>
    </row>
    <row r="469" spans="2:39" x14ac:dyDescent="0.2">
      <c r="B469" s="15">
        <v>436</v>
      </c>
      <c r="C469">
        <v>1</v>
      </c>
      <c r="E469" s="16">
        <v>15677610</v>
      </c>
      <c r="F469" s="1">
        <v>1</v>
      </c>
      <c r="Z469" s="17">
        <v>133950.37</v>
      </c>
      <c r="AA469" s="37">
        <v>1</v>
      </c>
      <c r="AL469" s="15">
        <v>86945</v>
      </c>
      <c r="AM469">
        <v>1</v>
      </c>
    </row>
    <row r="470" spans="2:39" x14ac:dyDescent="0.2">
      <c r="B470" s="15">
        <v>437</v>
      </c>
      <c r="C470">
        <v>1</v>
      </c>
      <c r="E470" s="16">
        <v>15677871</v>
      </c>
      <c r="F470" s="1">
        <v>1</v>
      </c>
      <c r="Z470" s="17">
        <v>133994.51999999999</v>
      </c>
      <c r="AA470" s="37">
        <v>1</v>
      </c>
      <c r="AL470" s="15">
        <v>86957.42</v>
      </c>
      <c r="AM470">
        <v>1</v>
      </c>
    </row>
    <row r="471" spans="2:39" x14ac:dyDescent="0.2">
      <c r="B471" s="15">
        <v>438</v>
      </c>
      <c r="C471">
        <v>1</v>
      </c>
      <c r="E471" s="16">
        <v>15677921</v>
      </c>
      <c r="F471" s="1">
        <v>1</v>
      </c>
      <c r="Z471" s="17">
        <v>134022.06</v>
      </c>
      <c r="AA471" s="37">
        <v>1</v>
      </c>
      <c r="AL471" s="15">
        <v>87107.57</v>
      </c>
      <c r="AM471">
        <v>1</v>
      </c>
    </row>
    <row r="472" spans="2:39" x14ac:dyDescent="0.2">
      <c r="B472" s="15">
        <v>439</v>
      </c>
      <c r="C472">
        <v>1</v>
      </c>
      <c r="E472" s="16">
        <v>15678910</v>
      </c>
      <c r="F472" s="1">
        <v>1</v>
      </c>
      <c r="Z472" s="17">
        <v>134169.62</v>
      </c>
      <c r="AA472" s="37">
        <v>1</v>
      </c>
      <c r="AL472" s="15">
        <v>87168.46</v>
      </c>
      <c r="AM472">
        <v>1</v>
      </c>
    </row>
    <row r="473" spans="2:39" x14ac:dyDescent="0.2">
      <c r="B473" s="15">
        <v>440</v>
      </c>
      <c r="C473">
        <v>1</v>
      </c>
      <c r="E473" s="16">
        <v>15679145</v>
      </c>
      <c r="F473" s="1">
        <v>1</v>
      </c>
      <c r="Z473" s="17">
        <v>134264.04</v>
      </c>
      <c r="AA473" s="37">
        <v>1</v>
      </c>
      <c r="AL473" s="15">
        <v>87213.33</v>
      </c>
      <c r="AM473">
        <v>1</v>
      </c>
    </row>
    <row r="474" spans="2:39" x14ac:dyDescent="0.2">
      <c r="B474" s="15">
        <v>441</v>
      </c>
      <c r="C474">
        <v>1</v>
      </c>
      <c r="E474" s="16">
        <v>15679200</v>
      </c>
      <c r="F474" s="1">
        <v>1</v>
      </c>
      <c r="Z474" s="17">
        <v>134348.57</v>
      </c>
      <c r="AA474" s="37">
        <v>1</v>
      </c>
      <c r="AL474" s="15">
        <v>87822.14</v>
      </c>
      <c r="AM474">
        <v>1</v>
      </c>
    </row>
    <row r="475" spans="2:39" x14ac:dyDescent="0.2">
      <c r="B475" s="15">
        <v>442</v>
      </c>
      <c r="C475">
        <v>1</v>
      </c>
      <c r="E475" s="16">
        <v>15679531</v>
      </c>
      <c r="F475" s="1">
        <v>1</v>
      </c>
      <c r="Z475" s="17">
        <v>134603.88</v>
      </c>
      <c r="AA475" s="37">
        <v>1</v>
      </c>
      <c r="AL475" s="15">
        <v>88225.02</v>
      </c>
      <c r="AM475">
        <v>1</v>
      </c>
    </row>
    <row r="476" spans="2:39" x14ac:dyDescent="0.2">
      <c r="B476" s="15">
        <v>443</v>
      </c>
      <c r="C476">
        <v>1</v>
      </c>
      <c r="E476" s="16">
        <v>15679587</v>
      </c>
      <c r="F476" s="1">
        <v>1</v>
      </c>
      <c r="Z476" s="17">
        <v>134714.70000000001</v>
      </c>
      <c r="AA476" s="37">
        <v>1</v>
      </c>
      <c r="AL476" s="15">
        <v>88705.14</v>
      </c>
      <c r="AM476">
        <v>1</v>
      </c>
    </row>
    <row r="477" spans="2:39" x14ac:dyDescent="0.2">
      <c r="B477" s="15">
        <v>444</v>
      </c>
      <c r="C477">
        <v>1</v>
      </c>
      <c r="E477" s="16">
        <v>15680772</v>
      </c>
      <c r="F477" s="1">
        <v>1</v>
      </c>
      <c r="Z477" s="17">
        <v>134811.29999999999</v>
      </c>
      <c r="AA477" s="37">
        <v>1</v>
      </c>
      <c r="AL477" s="15">
        <v>88721.84</v>
      </c>
      <c r="AM477">
        <v>1</v>
      </c>
    </row>
    <row r="478" spans="2:39" x14ac:dyDescent="0.2">
      <c r="B478" s="15">
        <v>445</v>
      </c>
      <c r="C478">
        <v>1</v>
      </c>
      <c r="E478" s="16">
        <v>15680920</v>
      </c>
      <c r="F478" s="1">
        <v>1</v>
      </c>
      <c r="Z478" s="17">
        <v>134944</v>
      </c>
      <c r="AA478" s="37">
        <v>1</v>
      </c>
      <c r="AL478" s="15">
        <v>88852.47</v>
      </c>
      <c r="AM478">
        <v>1</v>
      </c>
    </row>
    <row r="479" spans="2:39" x14ac:dyDescent="0.2">
      <c r="B479" s="15">
        <v>446</v>
      </c>
      <c r="C479">
        <v>1</v>
      </c>
      <c r="E479" s="16">
        <v>15680970</v>
      </c>
      <c r="F479" s="1">
        <v>1</v>
      </c>
      <c r="Z479" s="17">
        <v>134954.53</v>
      </c>
      <c r="AA479" s="37">
        <v>1</v>
      </c>
      <c r="AL479" s="15">
        <v>89017.38</v>
      </c>
      <c r="AM479">
        <v>1</v>
      </c>
    </row>
    <row r="480" spans="2:39" x14ac:dyDescent="0.2">
      <c r="B480" s="15">
        <v>447</v>
      </c>
      <c r="C480">
        <v>1</v>
      </c>
      <c r="E480" s="16">
        <v>15680998</v>
      </c>
      <c r="F480" s="1">
        <v>1</v>
      </c>
      <c r="Z480" s="17">
        <v>134956.01999999999</v>
      </c>
      <c r="AA480" s="37">
        <v>1</v>
      </c>
      <c r="AL480" s="15">
        <v>89048.46</v>
      </c>
      <c r="AM480">
        <v>1</v>
      </c>
    </row>
    <row r="481" spans="2:39" x14ac:dyDescent="0.2">
      <c r="B481" s="15">
        <v>448</v>
      </c>
      <c r="C481">
        <v>1</v>
      </c>
      <c r="E481" s="16">
        <v>15681068</v>
      </c>
      <c r="F481" s="1">
        <v>1</v>
      </c>
      <c r="Z481" s="17">
        <v>135096.76999999999</v>
      </c>
      <c r="AA481" s="37">
        <v>1</v>
      </c>
      <c r="AL481" s="15">
        <v>89520.75</v>
      </c>
      <c r="AM481">
        <v>1</v>
      </c>
    </row>
    <row r="482" spans="2:39" x14ac:dyDescent="0.2">
      <c r="B482" s="15">
        <v>449</v>
      </c>
      <c r="C482">
        <v>1</v>
      </c>
      <c r="E482" s="16">
        <v>15681081</v>
      </c>
      <c r="F482" s="1">
        <v>1</v>
      </c>
      <c r="Z482" s="17">
        <v>135125.28</v>
      </c>
      <c r="AA482" s="37">
        <v>1</v>
      </c>
      <c r="AL482" s="15">
        <v>89566.74</v>
      </c>
      <c r="AM482">
        <v>1</v>
      </c>
    </row>
    <row r="483" spans="2:39" x14ac:dyDescent="0.2">
      <c r="B483" s="15">
        <v>450</v>
      </c>
      <c r="C483">
        <v>1</v>
      </c>
      <c r="E483" s="16">
        <v>15681206</v>
      </c>
      <c r="F483" s="1">
        <v>1</v>
      </c>
      <c r="Z483" s="17">
        <v>135134.99</v>
      </c>
      <c r="AA483" s="37">
        <v>1</v>
      </c>
      <c r="AL483" s="15">
        <v>89593.26</v>
      </c>
      <c r="AM483">
        <v>1</v>
      </c>
    </row>
    <row r="484" spans="2:39" x14ac:dyDescent="0.2">
      <c r="B484" s="15">
        <v>451</v>
      </c>
      <c r="C484">
        <v>1</v>
      </c>
      <c r="E484" s="16">
        <v>15681554</v>
      </c>
      <c r="F484" s="1">
        <v>1</v>
      </c>
      <c r="Z484" s="17">
        <v>135213.71</v>
      </c>
      <c r="AA484" s="37">
        <v>1</v>
      </c>
      <c r="AL484" s="15">
        <v>89801.9</v>
      </c>
      <c r="AM484">
        <v>1</v>
      </c>
    </row>
    <row r="485" spans="2:39" x14ac:dyDescent="0.2">
      <c r="B485" s="15">
        <v>452</v>
      </c>
      <c r="C485">
        <v>1</v>
      </c>
      <c r="E485" s="16">
        <v>15681705</v>
      </c>
      <c r="F485" s="1">
        <v>1</v>
      </c>
      <c r="Z485" s="17">
        <v>135219.57</v>
      </c>
      <c r="AA485" s="37">
        <v>1</v>
      </c>
      <c r="AL485" s="15">
        <v>90055.08</v>
      </c>
      <c r="AM485">
        <v>1</v>
      </c>
    </row>
    <row r="486" spans="2:39" x14ac:dyDescent="0.2">
      <c r="B486" s="15">
        <v>453</v>
      </c>
      <c r="C486">
        <v>1</v>
      </c>
      <c r="E486" s="16">
        <v>15682048</v>
      </c>
      <c r="F486" s="1">
        <v>1</v>
      </c>
      <c r="Z486" s="17">
        <v>135277.96</v>
      </c>
      <c r="AA486" s="37">
        <v>1</v>
      </c>
      <c r="AL486" s="15">
        <v>90304.01</v>
      </c>
      <c r="AM486">
        <v>1</v>
      </c>
    </row>
    <row r="487" spans="2:39" x14ac:dyDescent="0.2">
      <c r="B487" s="15">
        <v>454</v>
      </c>
      <c r="C487">
        <v>1</v>
      </c>
      <c r="E487" s="16">
        <v>15682472</v>
      </c>
      <c r="F487" s="1">
        <v>1</v>
      </c>
      <c r="Z487" s="17">
        <v>135296.32999999999</v>
      </c>
      <c r="AA487" s="37">
        <v>1</v>
      </c>
      <c r="AL487" s="15">
        <v>90878.13</v>
      </c>
      <c r="AM487">
        <v>1</v>
      </c>
    </row>
    <row r="488" spans="2:39" x14ac:dyDescent="0.2">
      <c r="B488" s="15">
        <v>455</v>
      </c>
      <c r="C488">
        <v>1</v>
      </c>
      <c r="E488" s="16">
        <v>15682541</v>
      </c>
      <c r="F488" s="1">
        <v>1</v>
      </c>
      <c r="Z488" s="17">
        <v>135438.39999999999</v>
      </c>
      <c r="AA488" s="37">
        <v>1</v>
      </c>
      <c r="AL488" s="15">
        <v>90908.95</v>
      </c>
      <c r="AM488">
        <v>1</v>
      </c>
    </row>
    <row r="489" spans="2:39" x14ac:dyDescent="0.2">
      <c r="B489" s="15">
        <v>456</v>
      </c>
      <c r="C489">
        <v>1</v>
      </c>
      <c r="E489" s="16">
        <v>15682585</v>
      </c>
      <c r="F489" s="1">
        <v>1</v>
      </c>
      <c r="Z489" s="17">
        <v>135842.41</v>
      </c>
      <c r="AA489" s="37">
        <v>1</v>
      </c>
      <c r="AL489" s="15">
        <v>91565.25</v>
      </c>
      <c r="AM489">
        <v>1</v>
      </c>
    </row>
    <row r="490" spans="2:39" x14ac:dyDescent="0.2">
      <c r="B490" s="15">
        <v>457</v>
      </c>
      <c r="C490">
        <v>1</v>
      </c>
      <c r="E490" s="16">
        <v>15682757</v>
      </c>
      <c r="F490" s="1">
        <v>1</v>
      </c>
      <c r="Z490" s="17">
        <v>135903.32999999999</v>
      </c>
      <c r="AA490" s="37">
        <v>1</v>
      </c>
      <c r="AL490" s="15">
        <v>91936.1</v>
      </c>
      <c r="AM490">
        <v>1</v>
      </c>
    </row>
    <row r="491" spans="2:39" x14ac:dyDescent="0.2">
      <c r="B491" s="15">
        <v>458</v>
      </c>
      <c r="C491">
        <v>1</v>
      </c>
      <c r="E491" s="16">
        <v>15683503</v>
      </c>
      <c r="F491" s="1">
        <v>1</v>
      </c>
      <c r="Z491" s="17">
        <v>136188.78</v>
      </c>
      <c r="AA491" s="37">
        <v>1</v>
      </c>
      <c r="AL491" s="15">
        <v>92027.69</v>
      </c>
      <c r="AM491">
        <v>1</v>
      </c>
    </row>
    <row r="492" spans="2:39" x14ac:dyDescent="0.2">
      <c r="B492" s="15">
        <v>459</v>
      </c>
      <c r="C492">
        <v>1</v>
      </c>
      <c r="E492" s="16">
        <v>15683553</v>
      </c>
      <c r="F492" s="1">
        <v>1</v>
      </c>
      <c r="Z492" s="17">
        <v>136294.97</v>
      </c>
      <c r="AA492" s="37">
        <v>1</v>
      </c>
      <c r="AL492" s="15">
        <v>92067.35</v>
      </c>
      <c r="AM492">
        <v>1</v>
      </c>
    </row>
    <row r="493" spans="2:39" x14ac:dyDescent="0.2">
      <c r="B493" s="15">
        <v>460</v>
      </c>
      <c r="C493">
        <v>1</v>
      </c>
      <c r="E493" s="16">
        <v>15683562</v>
      </c>
      <c r="F493" s="1">
        <v>1</v>
      </c>
      <c r="Z493" s="17">
        <v>136815.64000000001</v>
      </c>
      <c r="AA493" s="37">
        <v>1</v>
      </c>
      <c r="AL493" s="15">
        <v>92381.01</v>
      </c>
      <c r="AM493">
        <v>1</v>
      </c>
    </row>
    <row r="494" spans="2:39" x14ac:dyDescent="0.2">
      <c r="B494" s="15">
        <v>461</v>
      </c>
      <c r="C494">
        <v>1</v>
      </c>
      <c r="E494" s="16">
        <v>15683625</v>
      </c>
      <c r="F494" s="1">
        <v>1</v>
      </c>
      <c r="Z494" s="17">
        <v>136857</v>
      </c>
      <c r="AA494" s="37">
        <v>1</v>
      </c>
      <c r="AL494" s="15">
        <v>92568.07</v>
      </c>
      <c r="AM494">
        <v>1</v>
      </c>
    </row>
    <row r="495" spans="2:39" x14ac:dyDescent="0.2">
      <c r="B495" s="15">
        <v>462</v>
      </c>
      <c r="C495">
        <v>1</v>
      </c>
      <c r="E495" s="16">
        <v>15684042</v>
      </c>
      <c r="F495" s="1">
        <v>1</v>
      </c>
      <c r="Z495" s="17">
        <v>136925.09</v>
      </c>
      <c r="AA495" s="37">
        <v>1</v>
      </c>
      <c r="AL495" s="15">
        <v>92816.86</v>
      </c>
      <c r="AM495">
        <v>1</v>
      </c>
    </row>
    <row r="496" spans="2:39" x14ac:dyDescent="0.2">
      <c r="B496" s="15">
        <v>463</v>
      </c>
      <c r="C496">
        <v>1</v>
      </c>
      <c r="E496" s="16">
        <v>15684171</v>
      </c>
      <c r="F496" s="1">
        <v>1</v>
      </c>
      <c r="Z496" s="17">
        <v>137104.47</v>
      </c>
      <c r="AA496" s="37">
        <v>1</v>
      </c>
      <c r="AL496" s="15">
        <v>92840.67</v>
      </c>
      <c r="AM496">
        <v>1</v>
      </c>
    </row>
    <row r="497" spans="2:39" x14ac:dyDescent="0.2">
      <c r="B497" s="15">
        <v>464</v>
      </c>
      <c r="C497">
        <v>1</v>
      </c>
      <c r="E497" s="16">
        <v>15684173</v>
      </c>
      <c r="F497" s="1">
        <v>1</v>
      </c>
      <c r="Z497" s="17">
        <v>137148.68</v>
      </c>
      <c r="AA497" s="37">
        <v>1</v>
      </c>
      <c r="AL497" s="15">
        <v>92982.61</v>
      </c>
      <c r="AM497">
        <v>1</v>
      </c>
    </row>
    <row r="498" spans="2:39" x14ac:dyDescent="0.2">
      <c r="B498" s="15">
        <v>465</v>
      </c>
      <c r="C498">
        <v>1</v>
      </c>
      <c r="E498" s="16">
        <v>15684181</v>
      </c>
      <c r="F498" s="1">
        <v>1</v>
      </c>
      <c r="Z498" s="17">
        <v>137326.65</v>
      </c>
      <c r="AA498" s="37">
        <v>1</v>
      </c>
      <c r="AL498" s="15">
        <v>93146.11</v>
      </c>
      <c r="AM498">
        <v>1</v>
      </c>
    </row>
    <row r="499" spans="2:39" x14ac:dyDescent="0.2">
      <c r="B499" s="15">
        <v>466</v>
      </c>
      <c r="C499">
        <v>1</v>
      </c>
      <c r="E499" s="16">
        <v>15684484</v>
      </c>
      <c r="F499" s="1">
        <v>1</v>
      </c>
      <c r="Z499" s="17">
        <v>137390.10999999999</v>
      </c>
      <c r="AA499" s="37">
        <v>1</v>
      </c>
      <c r="AL499" s="15">
        <v>93165.34</v>
      </c>
      <c r="AM499">
        <v>1</v>
      </c>
    </row>
    <row r="500" spans="2:39" x14ac:dyDescent="0.2">
      <c r="B500" s="15">
        <v>467</v>
      </c>
      <c r="C500">
        <v>1</v>
      </c>
      <c r="E500" s="16">
        <v>15684548</v>
      </c>
      <c r="F500" s="1">
        <v>1</v>
      </c>
      <c r="Z500" s="17">
        <v>137452.09</v>
      </c>
      <c r="AA500" s="37">
        <v>1</v>
      </c>
      <c r="AL500" s="15">
        <v>93249.26</v>
      </c>
      <c r="AM500">
        <v>1</v>
      </c>
    </row>
    <row r="501" spans="2:39" x14ac:dyDescent="0.2">
      <c r="B501" s="15">
        <v>468</v>
      </c>
      <c r="C501">
        <v>1</v>
      </c>
      <c r="E501" s="16">
        <v>15685226</v>
      </c>
      <c r="F501" s="1">
        <v>1</v>
      </c>
      <c r="Z501" s="17">
        <v>137453.43</v>
      </c>
      <c r="AA501" s="37">
        <v>1</v>
      </c>
      <c r="AL501" s="15">
        <v>93251.42</v>
      </c>
      <c r="AM501">
        <v>1</v>
      </c>
    </row>
    <row r="502" spans="2:39" x14ac:dyDescent="0.2">
      <c r="B502" s="15">
        <v>469</v>
      </c>
      <c r="C502">
        <v>1</v>
      </c>
      <c r="E502" s="16">
        <v>15685320</v>
      </c>
      <c r="F502" s="1">
        <v>1</v>
      </c>
      <c r="Z502" s="17">
        <v>137494.28</v>
      </c>
      <c r="AA502" s="37">
        <v>1</v>
      </c>
      <c r="AL502" s="15">
        <v>93302.29</v>
      </c>
      <c r="AM502">
        <v>1</v>
      </c>
    </row>
    <row r="503" spans="2:39" x14ac:dyDescent="0.2">
      <c r="B503" s="15">
        <v>470</v>
      </c>
      <c r="C503">
        <v>1</v>
      </c>
      <c r="E503" s="16">
        <v>15685329</v>
      </c>
      <c r="F503" s="1">
        <v>1</v>
      </c>
      <c r="Z503" s="17">
        <v>137715.66</v>
      </c>
      <c r="AA503" s="37">
        <v>1</v>
      </c>
      <c r="AL503" s="15">
        <v>93524.19</v>
      </c>
      <c r="AM503">
        <v>1</v>
      </c>
    </row>
    <row r="504" spans="2:39" x14ac:dyDescent="0.2">
      <c r="B504" s="15">
        <v>471</v>
      </c>
      <c r="C504">
        <v>1</v>
      </c>
      <c r="E504" s="16">
        <v>15685357</v>
      </c>
      <c r="F504" s="1">
        <v>1</v>
      </c>
      <c r="Z504" s="17">
        <v>137824.03</v>
      </c>
      <c r="AA504" s="37">
        <v>1</v>
      </c>
      <c r="AL504" s="15">
        <v>93826.63</v>
      </c>
      <c r="AM504">
        <v>1</v>
      </c>
    </row>
    <row r="505" spans="2:39" x14ac:dyDescent="0.2">
      <c r="B505" s="15">
        <v>472</v>
      </c>
      <c r="C505">
        <v>1</v>
      </c>
      <c r="E505" s="16">
        <v>15685500</v>
      </c>
      <c r="F505" s="1">
        <v>1</v>
      </c>
      <c r="Z505" s="17">
        <v>137843.79999999999</v>
      </c>
      <c r="AA505" s="37">
        <v>1</v>
      </c>
      <c r="AL505" s="15">
        <v>93839.3</v>
      </c>
      <c r="AM505">
        <v>1</v>
      </c>
    </row>
    <row r="506" spans="2:39" x14ac:dyDescent="0.2">
      <c r="B506" s="15">
        <v>473</v>
      </c>
      <c r="C506">
        <v>1</v>
      </c>
      <c r="E506" s="16">
        <v>15685997</v>
      </c>
      <c r="F506" s="1">
        <v>1</v>
      </c>
      <c r="Z506" s="17">
        <v>137946.39000000001</v>
      </c>
      <c r="AA506" s="37">
        <v>1</v>
      </c>
      <c r="AL506" s="15">
        <v>93883.53</v>
      </c>
      <c r="AM506">
        <v>1</v>
      </c>
    </row>
    <row r="507" spans="2:39" x14ac:dyDescent="0.2">
      <c r="B507" s="15">
        <v>474</v>
      </c>
      <c r="C507">
        <v>1</v>
      </c>
      <c r="E507" s="16">
        <v>15686137</v>
      </c>
      <c r="F507" s="1">
        <v>1</v>
      </c>
      <c r="Z507" s="17">
        <v>137948.51</v>
      </c>
      <c r="AA507" s="37">
        <v>1</v>
      </c>
      <c r="AL507" s="15">
        <v>93953.84</v>
      </c>
      <c r="AM507">
        <v>1</v>
      </c>
    </row>
    <row r="508" spans="2:39" x14ac:dyDescent="0.2">
      <c r="B508" s="15">
        <v>475</v>
      </c>
      <c r="C508">
        <v>1</v>
      </c>
      <c r="E508" s="16">
        <v>15686164</v>
      </c>
      <c r="F508" s="1">
        <v>1</v>
      </c>
      <c r="Z508" s="17">
        <v>138241.9</v>
      </c>
      <c r="AA508" s="37">
        <v>1</v>
      </c>
      <c r="AL508" s="15">
        <v>94153.83</v>
      </c>
      <c r="AM508">
        <v>1</v>
      </c>
    </row>
    <row r="509" spans="2:39" x14ac:dyDescent="0.2">
      <c r="B509" s="15">
        <v>476</v>
      </c>
      <c r="C509">
        <v>1</v>
      </c>
      <c r="E509" s="16">
        <v>15686302</v>
      </c>
      <c r="F509" s="1">
        <v>1</v>
      </c>
      <c r="Z509" s="17">
        <v>138296.94</v>
      </c>
      <c r="AA509" s="37">
        <v>1</v>
      </c>
      <c r="AL509" s="15">
        <v>94440.45</v>
      </c>
      <c r="AM509">
        <v>1</v>
      </c>
    </row>
    <row r="510" spans="2:39" x14ac:dyDescent="0.2">
      <c r="B510" s="15">
        <v>477</v>
      </c>
      <c r="C510">
        <v>1</v>
      </c>
      <c r="E510" s="16">
        <v>15686436</v>
      </c>
      <c r="F510" s="1">
        <v>1</v>
      </c>
      <c r="Z510" s="17">
        <v>138306.34</v>
      </c>
      <c r="AA510" s="37">
        <v>1</v>
      </c>
      <c r="AL510" s="15">
        <v>94670.77</v>
      </c>
      <c r="AM510">
        <v>1</v>
      </c>
    </row>
    <row r="511" spans="2:39" x14ac:dyDescent="0.2">
      <c r="B511" s="15">
        <v>478</v>
      </c>
      <c r="C511">
        <v>1</v>
      </c>
      <c r="E511" s="16">
        <v>15686611</v>
      </c>
      <c r="F511" s="1">
        <v>1</v>
      </c>
      <c r="Z511" s="17">
        <v>138333.03</v>
      </c>
      <c r="AA511" s="37">
        <v>1</v>
      </c>
      <c r="AL511" s="15">
        <v>94728.49</v>
      </c>
      <c r="AM511">
        <v>1</v>
      </c>
    </row>
    <row r="512" spans="2:39" x14ac:dyDescent="0.2">
      <c r="B512" s="15">
        <v>479</v>
      </c>
      <c r="C512">
        <v>1</v>
      </c>
      <c r="E512" s="16">
        <v>15686776</v>
      </c>
      <c r="F512" s="1">
        <v>1</v>
      </c>
      <c r="Z512" s="17">
        <v>138657.07999999999</v>
      </c>
      <c r="AA512" s="37">
        <v>1</v>
      </c>
      <c r="AL512" s="15">
        <v>94739.199999999997</v>
      </c>
      <c r="AM512">
        <v>1</v>
      </c>
    </row>
    <row r="513" spans="2:39" x14ac:dyDescent="0.2">
      <c r="B513" s="15">
        <v>480</v>
      </c>
      <c r="C513">
        <v>1</v>
      </c>
      <c r="E513" s="16">
        <v>15686870</v>
      </c>
      <c r="F513" s="1">
        <v>1</v>
      </c>
      <c r="Z513" s="17">
        <v>138718.92000000001</v>
      </c>
      <c r="AA513" s="37">
        <v>1</v>
      </c>
      <c r="AL513" s="15">
        <v>94774.12</v>
      </c>
      <c r="AM513">
        <v>1</v>
      </c>
    </row>
    <row r="514" spans="2:39" x14ac:dyDescent="0.2">
      <c r="B514" s="15">
        <v>481</v>
      </c>
      <c r="C514">
        <v>1</v>
      </c>
      <c r="E514" s="16">
        <v>15686983</v>
      </c>
      <c r="F514" s="1">
        <v>1</v>
      </c>
      <c r="Z514" s="17">
        <v>138778.15</v>
      </c>
      <c r="AA514" s="37">
        <v>1</v>
      </c>
      <c r="AL514" s="15">
        <v>94820.85</v>
      </c>
      <c r="AM514">
        <v>1</v>
      </c>
    </row>
    <row r="515" spans="2:39" x14ac:dyDescent="0.2">
      <c r="B515" s="15">
        <v>482</v>
      </c>
      <c r="C515">
        <v>1</v>
      </c>
      <c r="E515" s="16">
        <v>15687946</v>
      </c>
      <c r="F515" s="1">
        <v>1</v>
      </c>
      <c r="Z515" s="17">
        <v>138901.60999999999</v>
      </c>
      <c r="AA515" s="37">
        <v>1</v>
      </c>
      <c r="AL515" s="15">
        <v>94898.1</v>
      </c>
      <c r="AM515">
        <v>1</v>
      </c>
    </row>
    <row r="516" spans="2:39" x14ac:dyDescent="0.2">
      <c r="B516" s="15">
        <v>483</v>
      </c>
      <c r="C516">
        <v>1</v>
      </c>
      <c r="E516" s="16">
        <v>15688074</v>
      </c>
      <c r="F516" s="1">
        <v>1</v>
      </c>
      <c r="Z516" s="17">
        <v>139070.51</v>
      </c>
      <c r="AA516" s="37">
        <v>1</v>
      </c>
      <c r="AL516" s="15">
        <v>95145.14</v>
      </c>
      <c r="AM516">
        <v>1</v>
      </c>
    </row>
    <row r="517" spans="2:39" x14ac:dyDescent="0.2">
      <c r="B517" s="15">
        <v>484</v>
      </c>
      <c r="C517">
        <v>1</v>
      </c>
      <c r="E517" s="16">
        <v>15688251</v>
      </c>
      <c r="F517" s="1">
        <v>1</v>
      </c>
      <c r="Z517" s="17">
        <v>139180.20000000001</v>
      </c>
      <c r="AA517" s="37">
        <v>1</v>
      </c>
      <c r="AL517" s="15">
        <v>95463.29</v>
      </c>
      <c r="AM517">
        <v>1</v>
      </c>
    </row>
    <row r="518" spans="2:39" x14ac:dyDescent="0.2">
      <c r="B518" s="15">
        <v>485</v>
      </c>
      <c r="C518">
        <v>1</v>
      </c>
      <c r="E518" s="16">
        <v>15689044</v>
      </c>
      <c r="F518" s="1">
        <v>1</v>
      </c>
      <c r="Z518" s="17">
        <v>139290.41</v>
      </c>
      <c r="AA518" s="37">
        <v>1</v>
      </c>
      <c r="AL518" s="15">
        <v>95611.47</v>
      </c>
      <c r="AM518">
        <v>1</v>
      </c>
    </row>
    <row r="519" spans="2:39" x14ac:dyDescent="0.2">
      <c r="B519" s="15">
        <v>486</v>
      </c>
      <c r="C519">
        <v>1</v>
      </c>
      <c r="E519" s="16">
        <v>15689294</v>
      </c>
      <c r="F519" s="1">
        <v>1</v>
      </c>
      <c r="Z519" s="17">
        <v>139432.37</v>
      </c>
      <c r="AA519" s="37">
        <v>1</v>
      </c>
      <c r="AL519" s="15">
        <v>95857.18</v>
      </c>
      <c r="AM519">
        <v>1</v>
      </c>
    </row>
    <row r="520" spans="2:39" x14ac:dyDescent="0.2">
      <c r="B520" s="15">
        <v>487</v>
      </c>
      <c r="C520">
        <v>1</v>
      </c>
      <c r="E520" s="16">
        <v>15689614</v>
      </c>
      <c r="F520" s="1">
        <v>1</v>
      </c>
      <c r="Z520" s="17">
        <v>139810.34</v>
      </c>
      <c r="AA520" s="37">
        <v>1</v>
      </c>
      <c r="AL520" s="15">
        <v>96463.25</v>
      </c>
      <c r="AM520">
        <v>1</v>
      </c>
    </row>
    <row r="521" spans="2:39" x14ac:dyDescent="0.2">
      <c r="B521" s="15">
        <v>488</v>
      </c>
      <c r="C521">
        <v>1</v>
      </c>
      <c r="E521" s="16">
        <v>15690134</v>
      </c>
      <c r="F521" s="1">
        <v>1</v>
      </c>
      <c r="Z521" s="17">
        <v>140080.32000000001</v>
      </c>
      <c r="AA521" s="37">
        <v>1</v>
      </c>
      <c r="AL521" s="15">
        <v>96823.32</v>
      </c>
      <c r="AM521">
        <v>1</v>
      </c>
    </row>
    <row r="522" spans="2:39" x14ac:dyDescent="0.2">
      <c r="B522" s="15">
        <v>489</v>
      </c>
      <c r="C522">
        <v>1</v>
      </c>
      <c r="E522" s="16">
        <v>15690452</v>
      </c>
      <c r="F522" s="1">
        <v>1</v>
      </c>
      <c r="Z522" s="17">
        <v>140745.32999999999</v>
      </c>
      <c r="AA522" s="37">
        <v>1</v>
      </c>
      <c r="AL522" s="15">
        <v>97508.04</v>
      </c>
      <c r="AM522">
        <v>1</v>
      </c>
    </row>
    <row r="523" spans="2:39" x14ac:dyDescent="0.2">
      <c r="B523" s="15">
        <v>490</v>
      </c>
      <c r="C523">
        <v>1</v>
      </c>
      <c r="E523" s="16">
        <v>15690673</v>
      </c>
      <c r="F523" s="1">
        <v>1</v>
      </c>
      <c r="Z523" s="17">
        <v>141040.01</v>
      </c>
      <c r="AA523" s="37">
        <v>1</v>
      </c>
      <c r="AL523" s="15">
        <v>97614.87</v>
      </c>
      <c r="AM523">
        <v>1</v>
      </c>
    </row>
    <row r="524" spans="2:39" x14ac:dyDescent="0.2">
      <c r="B524" s="15">
        <v>491</v>
      </c>
      <c r="C524">
        <v>1</v>
      </c>
      <c r="E524" s="16">
        <v>15691483</v>
      </c>
      <c r="F524" s="1">
        <v>1</v>
      </c>
      <c r="Z524" s="17">
        <v>141078.37</v>
      </c>
      <c r="AA524" s="37">
        <v>1</v>
      </c>
      <c r="AL524" s="15">
        <v>97932.68</v>
      </c>
      <c r="AM524">
        <v>1</v>
      </c>
    </row>
    <row r="525" spans="2:39" x14ac:dyDescent="0.2">
      <c r="B525" s="15">
        <v>492</v>
      </c>
      <c r="C525">
        <v>1</v>
      </c>
      <c r="E525" s="16">
        <v>15691625</v>
      </c>
      <c r="F525" s="1">
        <v>1</v>
      </c>
      <c r="Z525" s="17">
        <v>141325.56</v>
      </c>
      <c r="AA525" s="37">
        <v>1</v>
      </c>
      <c r="AL525" s="15">
        <v>98090.91</v>
      </c>
      <c r="AM525">
        <v>1</v>
      </c>
    </row>
    <row r="526" spans="2:39" x14ac:dyDescent="0.2">
      <c r="B526" s="15">
        <v>493</v>
      </c>
      <c r="C526">
        <v>1</v>
      </c>
      <c r="E526" s="16">
        <v>15692132</v>
      </c>
      <c r="F526" s="1">
        <v>1</v>
      </c>
      <c r="Z526" s="17">
        <v>141349.43</v>
      </c>
      <c r="AA526" s="37">
        <v>1</v>
      </c>
      <c r="AL526" s="15">
        <v>98178.57</v>
      </c>
      <c r="AM526">
        <v>1</v>
      </c>
    </row>
    <row r="527" spans="2:39" x14ac:dyDescent="0.2">
      <c r="B527" s="15">
        <v>494</v>
      </c>
      <c r="C527">
        <v>1</v>
      </c>
      <c r="E527" s="16">
        <v>15692463</v>
      </c>
      <c r="F527" s="1">
        <v>1</v>
      </c>
      <c r="Z527" s="17">
        <v>141434.04</v>
      </c>
      <c r="AA527" s="37">
        <v>1</v>
      </c>
      <c r="AL527" s="15">
        <v>98301.61</v>
      </c>
      <c r="AM527">
        <v>1</v>
      </c>
    </row>
    <row r="528" spans="2:39" x14ac:dyDescent="0.2">
      <c r="B528" s="15">
        <v>495</v>
      </c>
      <c r="C528">
        <v>1</v>
      </c>
      <c r="E528" s="16">
        <v>15692671</v>
      </c>
      <c r="F528" s="1">
        <v>1</v>
      </c>
      <c r="Z528" s="17">
        <v>141441.75</v>
      </c>
      <c r="AA528" s="37">
        <v>1</v>
      </c>
      <c r="AL528" s="15">
        <v>98368.24</v>
      </c>
      <c r="AM528">
        <v>1</v>
      </c>
    </row>
    <row r="529" spans="2:39" x14ac:dyDescent="0.2">
      <c r="B529" s="15">
        <v>496</v>
      </c>
      <c r="C529">
        <v>1</v>
      </c>
      <c r="E529" s="16">
        <v>15692750</v>
      </c>
      <c r="F529" s="1">
        <v>1</v>
      </c>
      <c r="Z529" s="17">
        <v>141541.25</v>
      </c>
      <c r="AA529" s="37">
        <v>1</v>
      </c>
      <c r="AL529" s="15">
        <v>98453.45</v>
      </c>
      <c r="AM529">
        <v>1</v>
      </c>
    </row>
    <row r="530" spans="2:39" x14ac:dyDescent="0.2">
      <c r="B530" s="15">
        <v>497</v>
      </c>
      <c r="C530">
        <v>1</v>
      </c>
      <c r="E530" s="16">
        <v>15692761</v>
      </c>
      <c r="F530" s="1">
        <v>1</v>
      </c>
      <c r="Z530" s="17">
        <v>141616.54999999999</v>
      </c>
      <c r="AA530" s="37">
        <v>1</v>
      </c>
      <c r="AL530" s="15">
        <v>98646.22</v>
      </c>
      <c r="AM530">
        <v>1</v>
      </c>
    </row>
    <row r="531" spans="2:39" x14ac:dyDescent="0.2">
      <c r="B531" s="15">
        <v>498</v>
      </c>
      <c r="C531">
        <v>1</v>
      </c>
      <c r="E531" s="16">
        <v>15692926</v>
      </c>
      <c r="F531" s="1">
        <v>1</v>
      </c>
      <c r="Z531" s="17">
        <v>141782.57</v>
      </c>
      <c r="AA531" s="37">
        <v>1</v>
      </c>
      <c r="AL531" s="15">
        <v>98820.39</v>
      </c>
      <c r="AM531">
        <v>1</v>
      </c>
    </row>
    <row r="532" spans="2:39" x14ac:dyDescent="0.2">
      <c r="B532" s="15">
        <v>499</v>
      </c>
      <c r="C532">
        <v>1</v>
      </c>
      <c r="E532" s="16">
        <v>15693683</v>
      </c>
      <c r="F532" s="1">
        <v>1</v>
      </c>
      <c r="Z532" s="17">
        <v>141947.67000000001</v>
      </c>
      <c r="AA532" s="37">
        <v>1</v>
      </c>
      <c r="AL532" s="15">
        <v>99398.36</v>
      </c>
      <c r="AM532">
        <v>1</v>
      </c>
    </row>
    <row r="533" spans="2:39" x14ac:dyDescent="0.2">
      <c r="B533" s="15">
        <v>500</v>
      </c>
      <c r="C533">
        <v>1</v>
      </c>
      <c r="E533" s="16">
        <v>15693737</v>
      </c>
      <c r="F533" s="1">
        <v>1</v>
      </c>
      <c r="Z533" s="17">
        <v>142051.07</v>
      </c>
      <c r="AA533" s="37">
        <v>1</v>
      </c>
      <c r="AL533" s="15">
        <v>99444.02</v>
      </c>
      <c r="AM533">
        <v>1</v>
      </c>
    </row>
    <row r="534" spans="2:39" x14ac:dyDescent="0.2">
      <c r="B534" s="15">
        <v>501</v>
      </c>
      <c r="C534">
        <v>1</v>
      </c>
      <c r="E534" s="16">
        <v>15693814</v>
      </c>
      <c r="F534" s="1">
        <v>1</v>
      </c>
      <c r="Z534" s="17">
        <v>142120.91</v>
      </c>
      <c r="AA534" s="37">
        <v>1</v>
      </c>
      <c r="AL534" s="15">
        <v>99449.86</v>
      </c>
      <c r="AM534">
        <v>1</v>
      </c>
    </row>
    <row r="535" spans="2:39" x14ac:dyDescent="0.2">
      <c r="B535" s="15">
        <v>502</v>
      </c>
      <c r="C535">
        <v>1</v>
      </c>
      <c r="E535" s="16">
        <v>15693864</v>
      </c>
      <c r="F535" s="1">
        <v>1</v>
      </c>
      <c r="Z535" s="17">
        <v>142253.65</v>
      </c>
      <c r="AA535" s="37">
        <v>1</v>
      </c>
      <c r="AL535" s="15">
        <v>99645.04</v>
      </c>
      <c r="AM535">
        <v>1</v>
      </c>
    </row>
    <row r="536" spans="2:39" x14ac:dyDescent="0.2">
      <c r="B536" s="15">
        <v>503</v>
      </c>
      <c r="C536">
        <v>1</v>
      </c>
      <c r="E536" s="16">
        <v>15694272</v>
      </c>
      <c r="F536" s="1">
        <v>1</v>
      </c>
      <c r="Z536" s="17">
        <v>143129.41</v>
      </c>
      <c r="AA536" s="37">
        <v>1</v>
      </c>
      <c r="AL536" s="15">
        <v>99805.99</v>
      </c>
      <c r="AM536">
        <v>1</v>
      </c>
    </row>
    <row r="537" spans="2:39" x14ac:dyDescent="0.2">
      <c r="B537" s="15">
        <v>504</v>
      </c>
      <c r="C537">
        <v>1</v>
      </c>
      <c r="E537" s="16">
        <v>15694366</v>
      </c>
      <c r="F537" s="1">
        <v>1</v>
      </c>
      <c r="Z537" s="17">
        <v>143637.57999999999</v>
      </c>
      <c r="AA537" s="37">
        <v>1</v>
      </c>
      <c r="AL537" s="15">
        <v>100127.71</v>
      </c>
      <c r="AM537">
        <v>1</v>
      </c>
    </row>
    <row r="538" spans="2:39" x14ac:dyDescent="0.2">
      <c r="B538" s="15">
        <v>505</v>
      </c>
      <c r="C538">
        <v>1</v>
      </c>
      <c r="E538" s="16">
        <v>15694408</v>
      </c>
      <c r="F538" s="1">
        <v>1</v>
      </c>
      <c r="Z538" s="17">
        <v>143964.35999999999</v>
      </c>
      <c r="AA538" s="37">
        <v>1</v>
      </c>
      <c r="AL538" s="15">
        <v>100130.95</v>
      </c>
      <c r="AM538">
        <v>1</v>
      </c>
    </row>
    <row r="539" spans="2:39" x14ac:dyDescent="0.2">
      <c r="B539" s="15">
        <v>506</v>
      </c>
      <c r="C539">
        <v>1</v>
      </c>
      <c r="E539" s="16">
        <v>15694456</v>
      </c>
      <c r="F539" s="1">
        <v>1</v>
      </c>
      <c r="Z539" s="17">
        <v>144260.5</v>
      </c>
      <c r="AA539" s="37">
        <v>1</v>
      </c>
      <c r="AL539" s="15">
        <v>100187.43</v>
      </c>
      <c r="AM539">
        <v>1</v>
      </c>
    </row>
    <row r="540" spans="2:39" x14ac:dyDescent="0.2">
      <c r="B540" s="15">
        <v>507</v>
      </c>
      <c r="C540">
        <v>1</v>
      </c>
      <c r="E540" s="16">
        <v>15694506</v>
      </c>
      <c r="F540" s="1">
        <v>1</v>
      </c>
      <c r="Z540" s="17">
        <v>144428.87</v>
      </c>
      <c r="AA540" s="37">
        <v>1</v>
      </c>
      <c r="AL540" s="15">
        <v>100433.83</v>
      </c>
      <c r="AM540">
        <v>1</v>
      </c>
    </row>
    <row r="541" spans="2:39" x14ac:dyDescent="0.2">
      <c r="B541" s="15">
        <v>508</v>
      </c>
      <c r="C541">
        <v>1</v>
      </c>
      <c r="E541" s="16">
        <v>15694717</v>
      </c>
      <c r="F541" s="1">
        <v>1</v>
      </c>
      <c r="Z541" s="17">
        <v>144606.22</v>
      </c>
      <c r="AA541" s="37">
        <v>1</v>
      </c>
      <c r="AL541" s="15">
        <v>100816.29</v>
      </c>
      <c r="AM541">
        <v>1</v>
      </c>
    </row>
    <row r="542" spans="2:39" x14ac:dyDescent="0.2">
      <c r="B542" s="15">
        <v>509</v>
      </c>
      <c r="C542">
        <v>1</v>
      </c>
      <c r="E542" s="16">
        <v>15694860</v>
      </c>
      <c r="F542" s="1">
        <v>1</v>
      </c>
      <c r="Z542" s="17">
        <v>144848.74</v>
      </c>
      <c r="AA542" s="37">
        <v>1</v>
      </c>
      <c r="AL542" s="15">
        <v>101057.95</v>
      </c>
      <c r="AM542">
        <v>1</v>
      </c>
    </row>
    <row r="543" spans="2:39" x14ac:dyDescent="0.2">
      <c r="B543" s="15">
        <v>510</v>
      </c>
      <c r="C543">
        <v>1</v>
      </c>
      <c r="E543" s="16">
        <v>15695585</v>
      </c>
      <c r="F543" s="1">
        <v>1</v>
      </c>
      <c r="Z543" s="17">
        <v>144895.04999999999</v>
      </c>
      <c r="AA543" s="37">
        <v>1</v>
      </c>
      <c r="AL543" s="15">
        <v>101300.94</v>
      </c>
      <c r="AM543">
        <v>1</v>
      </c>
    </row>
    <row r="544" spans="2:39" x14ac:dyDescent="0.2">
      <c r="B544" s="15">
        <v>511</v>
      </c>
      <c r="C544">
        <v>1</v>
      </c>
      <c r="E544" s="16">
        <v>15695632</v>
      </c>
      <c r="F544" s="1">
        <v>1</v>
      </c>
      <c r="Z544" s="17">
        <v>145071.24</v>
      </c>
      <c r="AA544" s="37">
        <v>1</v>
      </c>
      <c r="AL544" s="15">
        <v>101348.88</v>
      </c>
      <c r="AM544">
        <v>1</v>
      </c>
    </row>
    <row r="545" spans="2:39" x14ac:dyDescent="0.2">
      <c r="B545" s="15">
        <v>512</v>
      </c>
      <c r="C545">
        <v>1</v>
      </c>
      <c r="E545" s="16">
        <v>15695699</v>
      </c>
      <c r="F545" s="1">
        <v>1</v>
      </c>
      <c r="Z545" s="17">
        <v>145105.64000000001</v>
      </c>
      <c r="AA545" s="37">
        <v>1</v>
      </c>
      <c r="AL545" s="15">
        <v>102284.2</v>
      </c>
      <c r="AM545">
        <v>1</v>
      </c>
    </row>
    <row r="546" spans="2:39" x14ac:dyDescent="0.2">
      <c r="B546" s="15">
        <v>513</v>
      </c>
      <c r="C546">
        <v>1</v>
      </c>
      <c r="E546" s="16">
        <v>15695846</v>
      </c>
      <c r="F546" s="1">
        <v>1</v>
      </c>
      <c r="Z546" s="17">
        <v>145260.23000000001</v>
      </c>
      <c r="AA546" s="37">
        <v>1</v>
      </c>
      <c r="AL546" s="15">
        <v>102299.81</v>
      </c>
      <c r="AM546">
        <v>1</v>
      </c>
    </row>
    <row r="547" spans="2:39" x14ac:dyDescent="0.2">
      <c r="B547" s="15">
        <v>514</v>
      </c>
      <c r="C547">
        <v>1</v>
      </c>
      <c r="E547" s="16">
        <v>15696061</v>
      </c>
      <c r="F547" s="1">
        <v>1</v>
      </c>
      <c r="Z547" s="17">
        <v>145338.76</v>
      </c>
      <c r="AA547" s="37">
        <v>1</v>
      </c>
      <c r="AL547" s="15">
        <v>102416.84</v>
      </c>
      <c r="AM547">
        <v>1</v>
      </c>
    </row>
    <row r="548" spans="2:39" x14ac:dyDescent="0.2">
      <c r="B548" s="15">
        <v>515</v>
      </c>
      <c r="C548">
        <v>1</v>
      </c>
      <c r="E548" s="16">
        <v>15696231</v>
      </c>
      <c r="F548" s="1">
        <v>1</v>
      </c>
      <c r="Z548" s="17">
        <v>145605.44</v>
      </c>
      <c r="AA548" s="37">
        <v>1</v>
      </c>
      <c r="AL548" s="15">
        <v>102750.7</v>
      </c>
      <c r="AM548">
        <v>1</v>
      </c>
    </row>
    <row r="549" spans="2:39" x14ac:dyDescent="0.2">
      <c r="B549" s="15">
        <v>516</v>
      </c>
      <c r="C549">
        <v>1</v>
      </c>
      <c r="E549" s="16">
        <v>15696674</v>
      </c>
      <c r="F549" s="1">
        <v>1</v>
      </c>
      <c r="Z549" s="17">
        <v>145618.37</v>
      </c>
      <c r="AA549" s="37">
        <v>1</v>
      </c>
      <c r="AL549" s="15">
        <v>102925.75999999999</v>
      </c>
      <c r="AM549">
        <v>1</v>
      </c>
    </row>
    <row r="550" spans="2:39" x14ac:dyDescent="0.2">
      <c r="B550" s="15">
        <v>517</v>
      </c>
      <c r="C550">
        <v>1</v>
      </c>
      <c r="E550" s="16">
        <v>15696859</v>
      </c>
      <c r="F550" s="1">
        <v>1</v>
      </c>
      <c r="Z550" s="17">
        <v>145747.67000000001</v>
      </c>
      <c r="AA550" s="37">
        <v>1</v>
      </c>
      <c r="AL550" s="15">
        <v>103315.74</v>
      </c>
      <c r="AM550">
        <v>1</v>
      </c>
    </row>
    <row r="551" spans="2:39" x14ac:dyDescent="0.2">
      <c r="B551" s="15">
        <v>518</v>
      </c>
      <c r="C551">
        <v>1</v>
      </c>
      <c r="E551" s="16">
        <v>15697000</v>
      </c>
      <c r="F551" s="1">
        <v>1</v>
      </c>
      <c r="Z551" s="17">
        <v>145965.32999999999</v>
      </c>
      <c r="AA551" s="37">
        <v>1</v>
      </c>
      <c r="AL551" s="15">
        <v>103480.69</v>
      </c>
      <c r="AM551">
        <v>1</v>
      </c>
    </row>
    <row r="552" spans="2:39" x14ac:dyDescent="0.2">
      <c r="B552" s="15">
        <v>519</v>
      </c>
      <c r="C552">
        <v>1</v>
      </c>
      <c r="E552" s="16">
        <v>15697183</v>
      </c>
      <c r="F552" s="1">
        <v>1</v>
      </c>
      <c r="Z552" s="17">
        <v>145981.87</v>
      </c>
      <c r="AA552" s="37">
        <v>1</v>
      </c>
      <c r="AL552" s="15">
        <v>103516.08</v>
      </c>
      <c r="AM552">
        <v>1</v>
      </c>
    </row>
    <row r="553" spans="2:39" x14ac:dyDescent="0.2">
      <c r="B553" s="15">
        <v>520</v>
      </c>
      <c r="C553">
        <v>1</v>
      </c>
      <c r="E553" s="16">
        <v>15697307</v>
      </c>
      <c r="F553" s="1">
        <v>1</v>
      </c>
      <c r="Z553" s="17">
        <v>145988.65</v>
      </c>
      <c r="AA553" s="37">
        <v>1</v>
      </c>
      <c r="AL553" s="15">
        <v>103737.82</v>
      </c>
      <c r="AM553">
        <v>1</v>
      </c>
    </row>
    <row r="554" spans="2:39" x14ac:dyDescent="0.2">
      <c r="B554" s="15">
        <v>521</v>
      </c>
      <c r="C554">
        <v>1</v>
      </c>
      <c r="E554" s="16">
        <v>15697441</v>
      </c>
      <c r="F554" s="1">
        <v>1</v>
      </c>
      <c r="Z554" s="17">
        <v>146050.97</v>
      </c>
      <c r="AA554" s="37">
        <v>1</v>
      </c>
      <c r="AL554" s="15">
        <v>104435.94</v>
      </c>
      <c r="AM554">
        <v>1</v>
      </c>
    </row>
    <row r="555" spans="2:39" x14ac:dyDescent="0.2">
      <c r="B555" s="15">
        <v>522</v>
      </c>
      <c r="C555">
        <v>1</v>
      </c>
      <c r="E555" s="16">
        <v>15697497</v>
      </c>
      <c r="F555" s="1">
        <v>1</v>
      </c>
      <c r="Z555" s="17">
        <v>146133.39000000001</v>
      </c>
      <c r="AA555" s="37">
        <v>1</v>
      </c>
      <c r="AL555" s="15">
        <v>104533.51</v>
      </c>
      <c r="AM555">
        <v>1</v>
      </c>
    </row>
    <row r="556" spans="2:39" x14ac:dyDescent="0.2">
      <c r="B556" s="15">
        <v>523</v>
      </c>
      <c r="C556">
        <v>1</v>
      </c>
      <c r="E556" s="16">
        <v>15698028</v>
      </c>
      <c r="F556" s="1">
        <v>1</v>
      </c>
      <c r="Z556" s="17">
        <v>146502.07</v>
      </c>
      <c r="AA556" s="37">
        <v>1</v>
      </c>
      <c r="AL556" s="15">
        <v>104719.66</v>
      </c>
      <c r="AM556">
        <v>1</v>
      </c>
    </row>
    <row r="557" spans="2:39" x14ac:dyDescent="0.2">
      <c r="B557" s="15">
        <v>524</v>
      </c>
      <c r="C557">
        <v>1</v>
      </c>
      <c r="E557" s="16">
        <v>15698474</v>
      </c>
      <c r="F557" s="1">
        <v>1</v>
      </c>
      <c r="Z557" s="17">
        <v>147069.78</v>
      </c>
      <c r="AA557" s="37">
        <v>1</v>
      </c>
      <c r="AL557" s="15">
        <v>104991.28</v>
      </c>
      <c r="AM557">
        <v>1</v>
      </c>
    </row>
    <row r="558" spans="2:39" x14ac:dyDescent="0.2">
      <c r="B558" s="15">
        <v>525</v>
      </c>
      <c r="C558">
        <v>1</v>
      </c>
      <c r="E558" s="16">
        <v>15698786</v>
      </c>
      <c r="F558" s="1">
        <v>1</v>
      </c>
      <c r="Z558" s="17">
        <v>147199.07</v>
      </c>
      <c r="AA558" s="37">
        <v>1</v>
      </c>
      <c r="AL558" s="15">
        <v>106636.89</v>
      </c>
      <c r="AM558">
        <v>1</v>
      </c>
    </row>
    <row r="559" spans="2:39" x14ac:dyDescent="0.2">
      <c r="B559" s="15">
        <v>526</v>
      </c>
      <c r="C559">
        <v>1</v>
      </c>
      <c r="E559" s="16">
        <v>15698839</v>
      </c>
      <c r="F559" s="1">
        <v>1</v>
      </c>
      <c r="Z559" s="17">
        <v>147360</v>
      </c>
      <c r="AA559" s="37">
        <v>1</v>
      </c>
      <c r="AL559" s="15">
        <v>106761.47</v>
      </c>
      <c r="AM559">
        <v>1</v>
      </c>
    </row>
    <row r="560" spans="2:39" x14ac:dyDescent="0.2">
      <c r="B560" s="15">
        <v>527</v>
      </c>
      <c r="C560">
        <v>1</v>
      </c>
      <c r="E560" s="16">
        <v>15698932</v>
      </c>
      <c r="F560" s="1">
        <v>1</v>
      </c>
      <c r="Z560" s="17">
        <v>147506.25</v>
      </c>
      <c r="AA560" s="37">
        <v>1</v>
      </c>
      <c r="AL560" s="15">
        <v>106781.59</v>
      </c>
      <c r="AM560">
        <v>1</v>
      </c>
    </row>
    <row r="561" spans="2:39" x14ac:dyDescent="0.2">
      <c r="B561" s="15">
        <v>528</v>
      </c>
      <c r="C561">
        <v>1</v>
      </c>
      <c r="E561" s="16">
        <v>15699005</v>
      </c>
      <c r="F561" s="1">
        <v>1</v>
      </c>
      <c r="Z561" s="17">
        <v>147832.15</v>
      </c>
      <c r="AA561" s="37">
        <v>1</v>
      </c>
      <c r="AL561" s="15">
        <v>106841.12</v>
      </c>
      <c r="AM561">
        <v>1</v>
      </c>
    </row>
    <row r="562" spans="2:39" x14ac:dyDescent="0.2">
      <c r="B562" s="15">
        <v>529</v>
      </c>
      <c r="C562">
        <v>1</v>
      </c>
      <c r="E562" s="16">
        <v>15699029</v>
      </c>
      <c r="F562" s="1">
        <v>1</v>
      </c>
      <c r="Z562" s="17">
        <v>148116.48000000001</v>
      </c>
      <c r="AA562" s="37">
        <v>1</v>
      </c>
      <c r="AL562" s="15">
        <v>106920.57</v>
      </c>
      <c r="AM562">
        <v>1</v>
      </c>
    </row>
    <row r="563" spans="2:39" x14ac:dyDescent="0.2">
      <c r="B563" s="15">
        <v>530</v>
      </c>
      <c r="C563">
        <v>1</v>
      </c>
      <c r="E563" s="16">
        <v>15699309</v>
      </c>
      <c r="F563" s="1">
        <v>1</v>
      </c>
      <c r="Z563" s="17">
        <v>148249.54</v>
      </c>
      <c r="AA563" s="37">
        <v>1</v>
      </c>
      <c r="AL563" s="15">
        <v>106977.8</v>
      </c>
      <c r="AM563">
        <v>1</v>
      </c>
    </row>
    <row r="564" spans="2:39" x14ac:dyDescent="0.2">
      <c r="B564" s="15">
        <v>531</v>
      </c>
      <c r="C564">
        <v>1</v>
      </c>
      <c r="E564" s="16">
        <v>15699389</v>
      </c>
      <c r="F564" s="1">
        <v>1</v>
      </c>
      <c r="Z564" s="17">
        <v>148507.24</v>
      </c>
      <c r="AA564" s="37">
        <v>1</v>
      </c>
      <c r="AL564" s="15">
        <v>107125.79</v>
      </c>
      <c r="AM564">
        <v>1</v>
      </c>
    </row>
    <row r="565" spans="2:39" x14ac:dyDescent="0.2">
      <c r="B565" s="15">
        <v>532</v>
      </c>
      <c r="C565">
        <v>1</v>
      </c>
      <c r="E565" s="16">
        <v>15699430</v>
      </c>
      <c r="F565" s="1">
        <v>1</v>
      </c>
      <c r="Z565" s="17">
        <v>149117.31</v>
      </c>
      <c r="AA565" s="37">
        <v>1</v>
      </c>
      <c r="AL565" s="15">
        <v>107640.25</v>
      </c>
      <c r="AM565">
        <v>1</v>
      </c>
    </row>
    <row r="566" spans="2:39" x14ac:dyDescent="0.2">
      <c r="B566" s="15">
        <v>533</v>
      </c>
      <c r="C566">
        <v>1</v>
      </c>
      <c r="E566" s="16">
        <v>15699461</v>
      </c>
      <c r="F566" s="1">
        <v>1</v>
      </c>
      <c r="Z566" s="17">
        <v>149297.19</v>
      </c>
      <c r="AA566" s="37">
        <v>1</v>
      </c>
      <c r="AL566" s="15">
        <v>107667.91</v>
      </c>
      <c r="AM566">
        <v>1</v>
      </c>
    </row>
    <row r="567" spans="2:39" x14ac:dyDescent="0.2">
      <c r="B567" s="15">
        <v>534</v>
      </c>
      <c r="C567">
        <v>1</v>
      </c>
      <c r="E567" s="16">
        <v>15699637</v>
      </c>
      <c r="F567" s="1">
        <v>1</v>
      </c>
      <c r="Z567" s="17">
        <v>149620.88</v>
      </c>
      <c r="AA567" s="37">
        <v>1</v>
      </c>
      <c r="AL567" s="15">
        <v>107811.28</v>
      </c>
      <c r="AM567">
        <v>1</v>
      </c>
    </row>
    <row r="568" spans="2:39" x14ac:dyDescent="0.2">
      <c r="B568" s="15">
        <v>535</v>
      </c>
      <c r="C568">
        <v>1</v>
      </c>
      <c r="E568" s="16">
        <v>15700476</v>
      </c>
      <c r="F568" s="1">
        <v>1</v>
      </c>
      <c r="Z568" s="17">
        <v>149762.07999999999</v>
      </c>
      <c r="AA568" s="37">
        <v>1</v>
      </c>
      <c r="AL568" s="15">
        <v>108139.23</v>
      </c>
      <c r="AM568">
        <v>1</v>
      </c>
    </row>
    <row r="569" spans="2:39" x14ac:dyDescent="0.2">
      <c r="B569" s="15">
        <v>536</v>
      </c>
      <c r="C569">
        <v>1</v>
      </c>
      <c r="E569" s="16">
        <v>15700696</v>
      </c>
      <c r="F569" s="1">
        <v>1</v>
      </c>
      <c r="Z569" s="17">
        <v>150092.79999999999</v>
      </c>
      <c r="AA569" s="37">
        <v>1</v>
      </c>
      <c r="AL569" s="15">
        <v>108469.2</v>
      </c>
      <c r="AM569">
        <v>1</v>
      </c>
    </row>
    <row r="570" spans="2:39" x14ac:dyDescent="0.2">
      <c r="B570" s="15">
        <v>537</v>
      </c>
      <c r="C570">
        <v>1</v>
      </c>
      <c r="E570" s="16">
        <v>15700772</v>
      </c>
      <c r="F570" s="1">
        <v>1</v>
      </c>
      <c r="Z570" s="17">
        <v>150461.07</v>
      </c>
      <c r="AA570" s="37">
        <v>1</v>
      </c>
      <c r="AL570" s="15">
        <v>108488.33</v>
      </c>
      <c r="AM570">
        <v>1</v>
      </c>
    </row>
    <row r="571" spans="2:39" x14ac:dyDescent="0.2">
      <c r="B571" s="15">
        <v>538</v>
      </c>
      <c r="C571">
        <v>1</v>
      </c>
      <c r="E571" s="16">
        <v>15701164</v>
      </c>
      <c r="F571" s="1">
        <v>1</v>
      </c>
      <c r="Z571" s="17">
        <v>150525.79999999999</v>
      </c>
      <c r="AA571" s="37">
        <v>1</v>
      </c>
      <c r="AL571" s="15">
        <v>108543.21</v>
      </c>
      <c r="AM571">
        <v>1</v>
      </c>
    </row>
    <row r="572" spans="2:39" x14ac:dyDescent="0.2">
      <c r="B572" s="15">
        <v>539</v>
      </c>
      <c r="C572">
        <v>1</v>
      </c>
      <c r="E572" s="16">
        <v>15701354</v>
      </c>
      <c r="F572" s="1">
        <v>1</v>
      </c>
      <c r="Z572" s="17">
        <v>150725.53</v>
      </c>
      <c r="AA572" s="37">
        <v>1</v>
      </c>
      <c r="AL572" s="15">
        <v>108732.96</v>
      </c>
      <c r="AM572">
        <v>1</v>
      </c>
    </row>
    <row r="573" spans="2:39" x14ac:dyDescent="0.2">
      <c r="B573" s="15">
        <v>540</v>
      </c>
      <c r="C573">
        <v>1</v>
      </c>
      <c r="E573" s="16">
        <v>15701376</v>
      </c>
      <c r="F573" s="1">
        <v>1</v>
      </c>
      <c r="Z573" s="17">
        <v>150842.93</v>
      </c>
      <c r="AA573" s="37">
        <v>1</v>
      </c>
      <c r="AL573" s="15">
        <v>108761.05</v>
      </c>
      <c r="AM573">
        <v>1</v>
      </c>
    </row>
    <row r="574" spans="2:39" x14ac:dyDescent="0.2">
      <c r="B574" s="15">
        <v>541</v>
      </c>
      <c r="C574">
        <v>1</v>
      </c>
      <c r="E574" s="16">
        <v>15702014</v>
      </c>
      <c r="F574" s="1">
        <v>1</v>
      </c>
      <c r="Z574" s="17">
        <v>150923.74</v>
      </c>
      <c r="AA574" s="37">
        <v>1</v>
      </c>
      <c r="AL574" s="15">
        <v>108872.45</v>
      </c>
      <c r="AM574">
        <v>1</v>
      </c>
    </row>
    <row r="575" spans="2:39" x14ac:dyDescent="0.2">
      <c r="B575" s="15">
        <v>542</v>
      </c>
      <c r="C575">
        <v>1</v>
      </c>
      <c r="E575" s="16">
        <v>15702298</v>
      </c>
      <c r="F575" s="1">
        <v>1</v>
      </c>
      <c r="Z575" s="17">
        <v>151226.18</v>
      </c>
      <c r="AA575" s="37">
        <v>1</v>
      </c>
      <c r="AL575" s="15">
        <v>108887.44</v>
      </c>
      <c r="AM575">
        <v>1</v>
      </c>
    </row>
    <row r="576" spans="2:39" x14ac:dyDescent="0.2">
      <c r="B576" s="15">
        <v>543</v>
      </c>
      <c r="C576">
        <v>1</v>
      </c>
      <c r="E576" s="16">
        <v>15702669</v>
      </c>
      <c r="F576" s="1">
        <v>1</v>
      </c>
      <c r="Z576" s="17">
        <v>151607.56</v>
      </c>
      <c r="AA576" s="37">
        <v>1</v>
      </c>
      <c r="AL576" s="15">
        <v>109041.53</v>
      </c>
      <c r="AM576">
        <v>1</v>
      </c>
    </row>
    <row r="577" spans="2:39" x14ac:dyDescent="0.2">
      <c r="B577" s="15">
        <v>544</v>
      </c>
      <c r="C577">
        <v>1</v>
      </c>
      <c r="E577" s="16">
        <v>15702741</v>
      </c>
      <c r="F577" s="1">
        <v>1</v>
      </c>
      <c r="Z577" s="17">
        <v>151839.26</v>
      </c>
      <c r="AA577" s="37">
        <v>1</v>
      </c>
      <c r="AL577" s="15">
        <v>109078.35</v>
      </c>
      <c r="AM577">
        <v>1</v>
      </c>
    </row>
    <row r="578" spans="2:39" x14ac:dyDescent="0.2">
      <c r="B578" s="15">
        <v>545</v>
      </c>
      <c r="C578">
        <v>1</v>
      </c>
      <c r="E578" s="16">
        <v>15702919</v>
      </c>
      <c r="F578" s="1">
        <v>1</v>
      </c>
      <c r="Z578" s="17">
        <v>151858.98000000001</v>
      </c>
      <c r="AA578" s="37">
        <v>1</v>
      </c>
      <c r="AL578" s="15">
        <v>109291.39</v>
      </c>
      <c r="AM578">
        <v>1</v>
      </c>
    </row>
    <row r="579" spans="2:39" x14ac:dyDescent="0.2">
      <c r="B579" s="15">
        <v>546</v>
      </c>
      <c r="C579">
        <v>1</v>
      </c>
      <c r="E579" s="16">
        <v>15702968</v>
      </c>
      <c r="F579" s="1">
        <v>1</v>
      </c>
      <c r="Z579" s="17">
        <v>152265.43</v>
      </c>
      <c r="AA579" s="37">
        <v>1</v>
      </c>
      <c r="AL579" s="15">
        <v>109563.28</v>
      </c>
      <c r="AM579">
        <v>1</v>
      </c>
    </row>
    <row r="580" spans="2:39" x14ac:dyDescent="0.2">
      <c r="B580" s="15">
        <v>547</v>
      </c>
      <c r="C580">
        <v>1</v>
      </c>
      <c r="E580" s="16">
        <v>15703119</v>
      </c>
      <c r="F580" s="1">
        <v>1</v>
      </c>
      <c r="Z580" s="17">
        <v>152328.88</v>
      </c>
      <c r="AA580" s="37">
        <v>1</v>
      </c>
      <c r="AL580" s="15">
        <v>109614.57</v>
      </c>
      <c r="AM580">
        <v>1</v>
      </c>
    </row>
    <row r="581" spans="2:39" x14ac:dyDescent="0.2">
      <c r="B581" s="15">
        <v>548</v>
      </c>
      <c r="C581">
        <v>1</v>
      </c>
      <c r="E581" s="16">
        <v>15703264</v>
      </c>
      <c r="F581" s="1">
        <v>1</v>
      </c>
      <c r="Z581" s="17">
        <v>152390.26</v>
      </c>
      <c r="AA581" s="37">
        <v>1</v>
      </c>
      <c r="AL581" s="15">
        <v>110265.24</v>
      </c>
      <c r="AM581">
        <v>1</v>
      </c>
    </row>
    <row r="582" spans="2:39" x14ac:dyDescent="0.2">
      <c r="B582" s="15">
        <v>549</v>
      </c>
      <c r="C582">
        <v>1</v>
      </c>
      <c r="E582" s="16">
        <v>15703793</v>
      </c>
      <c r="F582" s="1">
        <v>1</v>
      </c>
      <c r="Z582" s="17">
        <v>152400.51</v>
      </c>
      <c r="AA582" s="37">
        <v>1</v>
      </c>
      <c r="AL582" s="15">
        <v>110431.51</v>
      </c>
      <c r="AM582">
        <v>1</v>
      </c>
    </row>
    <row r="583" spans="2:39" x14ac:dyDescent="0.2">
      <c r="B583" s="15">
        <v>550</v>
      </c>
      <c r="C583">
        <v>1</v>
      </c>
      <c r="E583" s="16">
        <v>15704769</v>
      </c>
      <c r="F583" s="1">
        <v>1</v>
      </c>
      <c r="Z583" s="17">
        <v>152603.45000000001</v>
      </c>
      <c r="AA583" s="37">
        <v>1</v>
      </c>
      <c r="AL583" s="15">
        <v>110510.28</v>
      </c>
      <c r="AM583">
        <v>1</v>
      </c>
    </row>
    <row r="584" spans="2:39" x14ac:dyDescent="0.2">
      <c r="B584" s="15">
        <v>551</v>
      </c>
      <c r="C584">
        <v>1</v>
      </c>
      <c r="E584" s="16">
        <v>15704770</v>
      </c>
      <c r="F584" s="1">
        <v>1</v>
      </c>
      <c r="Z584" s="17">
        <v>152827.99</v>
      </c>
      <c r="AA584" s="37">
        <v>1</v>
      </c>
      <c r="AL584" s="15">
        <v>110783.28</v>
      </c>
      <c r="AM584">
        <v>1</v>
      </c>
    </row>
    <row r="585" spans="2:39" x14ac:dyDescent="0.2">
      <c r="B585" s="15">
        <v>552</v>
      </c>
      <c r="C585">
        <v>1</v>
      </c>
      <c r="E585" s="16">
        <v>15705512</v>
      </c>
      <c r="F585" s="1">
        <v>1</v>
      </c>
      <c r="Z585" s="17">
        <v>152958.29</v>
      </c>
      <c r="AA585" s="37">
        <v>1</v>
      </c>
      <c r="AL585" s="15">
        <v>110784.42</v>
      </c>
      <c r="AM585">
        <v>1</v>
      </c>
    </row>
    <row r="586" spans="2:39" x14ac:dyDescent="0.2">
      <c r="B586" s="15">
        <v>553</v>
      </c>
      <c r="C586">
        <v>1</v>
      </c>
      <c r="E586" s="16">
        <v>15705515</v>
      </c>
      <c r="F586" s="1">
        <v>1</v>
      </c>
      <c r="Z586" s="17">
        <v>152968.73000000001</v>
      </c>
      <c r="AA586" s="37">
        <v>1</v>
      </c>
      <c r="AL586" s="15">
        <v>110899.3</v>
      </c>
      <c r="AM586">
        <v>1</v>
      </c>
    </row>
    <row r="587" spans="2:39" x14ac:dyDescent="0.2">
      <c r="B587" s="15">
        <v>554</v>
      </c>
      <c r="C587">
        <v>1</v>
      </c>
      <c r="E587" s="16">
        <v>15705521</v>
      </c>
      <c r="F587" s="1">
        <v>1</v>
      </c>
      <c r="Z587" s="17">
        <v>153804.44</v>
      </c>
      <c r="AA587" s="37">
        <v>1</v>
      </c>
      <c r="AL587" s="15">
        <v>110916.15</v>
      </c>
      <c r="AM587">
        <v>1</v>
      </c>
    </row>
    <row r="588" spans="2:39" x14ac:dyDescent="0.2">
      <c r="B588" s="15">
        <v>555</v>
      </c>
      <c r="C588">
        <v>1</v>
      </c>
      <c r="E588" s="16">
        <v>15705620</v>
      </c>
      <c r="F588" s="1">
        <v>1</v>
      </c>
      <c r="Z588" s="17">
        <v>153895.65</v>
      </c>
      <c r="AA588" s="37">
        <v>1</v>
      </c>
      <c r="AL588" s="15">
        <v>110932.24</v>
      </c>
      <c r="AM588">
        <v>1</v>
      </c>
    </row>
    <row r="589" spans="2:39" x14ac:dyDescent="0.2">
      <c r="B589" s="15">
        <v>556</v>
      </c>
      <c r="C589">
        <v>1</v>
      </c>
      <c r="E589" s="16">
        <v>15705639</v>
      </c>
      <c r="F589" s="1">
        <v>1</v>
      </c>
      <c r="Z589" s="17">
        <v>154333.82</v>
      </c>
      <c r="AA589" s="37">
        <v>1</v>
      </c>
      <c r="AL589" s="15">
        <v>111020.24</v>
      </c>
      <c r="AM589">
        <v>1</v>
      </c>
    </row>
    <row r="590" spans="2:39" x14ac:dyDescent="0.2">
      <c r="B590" s="15">
        <v>557</v>
      </c>
      <c r="C590">
        <v>1</v>
      </c>
      <c r="E590" s="16">
        <v>15705707</v>
      </c>
      <c r="F590" s="1">
        <v>1</v>
      </c>
      <c r="Z590" s="17">
        <v>154475.54</v>
      </c>
      <c r="AA590" s="37">
        <v>1</v>
      </c>
      <c r="AL590" s="15">
        <v>111307.98</v>
      </c>
      <c r="AM590">
        <v>1</v>
      </c>
    </row>
    <row r="591" spans="2:39" x14ac:dyDescent="0.2">
      <c r="B591" s="15">
        <v>558</v>
      </c>
      <c r="C591">
        <v>1</v>
      </c>
      <c r="E591" s="16">
        <v>15705953</v>
      </c>
      <c r="F591" s="1">
        <v>1</v>
      </c>
      <c r="Z591" s="17">
        <v>154962.99</v>
      </c>
      <c r="AA591" s="37">
        <v>1</v>
      </c>
      <c r="AL591" s="15">
        <v>111346.22</v>
      </c>
      <c r="AM591">
        <v>1</v>
      </c>
    </row>
    <row r="592" spans="2:39" x14ac:dyDescent="0.2">
      <c r="B592" s="15">
        <v>559</v>
      </c>
      <c r="C592">
        <v>1</v>
      </c>
      <c r="E592" s="16">
        <v>15706021</v>
      </c>
      <c r="F592" s="1">
        <v>1</v>
      </c>
      <c r="Z592" s="17">
        <v>155470.54999999999</v>
      </c>
      <c r="AA592" s="37">
        <v>1</v>
      </c>
      <c r="AL592" s="15">
        <v>111755.8</v>
      </c>
      <c r="AM592">
        <v>1</v>
      </c>
    </row>
    <row r="593" spans="2:39" x14ac:dyDescent="0.2">
      <c r="B593" s="15">
        <v>560</v>
      </c>
      <c r="C593">
        <v>1</v>
      </c>
      <c r="E593" s="16">
        <v>15706365</v>
      </c>
      <c r="F593" s="1">
        <v>1</v>
      </c>
      <c r="Z593" s="17">
        <v>155726.85</v>
      </c>
      <c r="AA593" s="37">
        <v>1</v>
      </c>
      <c r="AL593" s="15">
        <v>111879.21</v>
      </c>
      <c r="AM593">
        <v>1</v>
      </c>
    </row>
    <row r="594" spans="2:39" x14ac:dyDescent="0.2">
      <c r="B594" s="15">
        <v>561</v>
      </c>
      <c r="C594">
        <v>1</v>
      </c>
      <c r="E594" s="16">
        <v>15706552</v>
      </c>
      <c r="F594" s="1">
        <v>1</v>
      </c>
      <c r="Z594" s="17">
        <v>155931.10999999999</v>
      </c>
      <c r="AA594" s="37">
        <v>1</v>
      </c>
      <c r="AL594" s="15">
        <v>111981.19</v>
      </c>
      <c r="AM594">
        <v>1</v>
      </c>
    </row>
    <row r="595" spans="2:39" x14ac:dyDescent="0.2">
      <c r="B595" s="15">
        <v>562</v>
      </c>
      <c r="C595">
        <v>1</v>
      </c>
      <c r="E595" s="16">
        <v>15706647</v>
      </c>
      <c r="F595" s="1">
        <v>1</v>
      </c>
      <c r="Z595" s="17">
        <v>156021.31</v>
      </c>
      <c r="AA595" s="37">
        <v>1</v>
      </c>
      <c r="AL595" s="15">
        <v>112187.11</v>
      </c>
      <c r="AM595">
        <v>1</v>
      </c>
    </row>
    <row r="596" spans="2:39" x14ac:dyDescent="0.2">
      <c r="B596" s="15">
        <v>563</v>
      </c>
      <c r="C596">
        <v>1</v>
      </c>
      <c r="E596" s="16">
        <v>15707362</v>
      </c>
      <c r="F596" s="1">
        <v>1</v>
      </c>
      <c r="Z596" s="17">
        <v>156067.04999999999</v>
      </c>
      <c r="AA596" s="37">
        <v>1</v>
      </c>
      <c r="AL596" s="15">
        <v>112239.03</v>
      </c>
      <c r="AM596">
        <v>1</v>
      </c>
    </row>
    <row r="597" spans="2:39" x14ac:dyDescent="0.2">
      <c r="B597" s="15">
        <v>564</v>
      </c>
      <c r="C597">
        <v>1</v>
      </c>
      <c r="E597" s="16">
        <v>15707473</v>
      </c>
      <c r="F597" s="1">
        <v>1</v>
      </c>
      <c r="Z597" s="17">
        <v>156091.97</v>
      </c>
      <c r="AA597" s="37">
        <v>1</v>
      </c>
      <c r="AL597" s="15">
        <v>112349.51</v>
      </c>
      <c r="AM597">
        <v>1</v>
      </c>
    </row>
    <row r="598" spans="2:39" x14ac:dyDescent="0.2">
      <c r="B598" s="15">
        <v>565</v>
      </c>
      <c r="C598">
        <v>1</v>
      </c>
      <c r="E598" s="16">
        <v>15707567</v>
      </c>
      <c r="F598" s="1">
        <v>1</v>
      </c>
      <c r="Z598" s="17">
        <v>156325.38</v>
      </c>
      <c r="AA598" s="37">
        <v>1</v>
      </c>
      <c r="AL598" s="15">
        <v>112491.96</v>
      </c>
      <c r="AM598">
        <v>1</v>
      </c>
    </row>
    <row r="599" spans="2:39" x14ac:dyDescent="0.2">
      <c r="B599" s="15">
        <v>566</v>
      </c>
      <c r="C599">
        <v>1</v>
      </c>
      <c r="E599" s="16">
        <v>15708608</v>
      </c>
      <c r="F599" s="1">
        <v>1</v>
      </c>
      <c r="Z599" s="17">
        <v>156371.60999999999</v>
      </c>
      <c r="AA599" s="37">
        <v>1</v>
      </c>
      <c r="AL599" s="15">
        <v>112542.58</v>
      </c>
      <c r="AM599">
        <v>1</v>
      </c>
    </row>
    <row r="600" spans="2:39" x14ac:dyDescent="0.2">
      <c r="B600" s="15">
        <v>567</v>
      </c>
      <c r="C600">
        <v>1</v>
      </c>
      <c r="E600" s="16">
        <v>15708710</v>
      </c>
      <c r="F600" s="1">
        <v>1</v>
      </c>
      <c r="Z600" s="17">
        <v>156478.62</v>
      </c>
      <c r="AA600" s="37">
        <v>1</v>
      </c>
      <c r="AL600" s="15">
        <v>112687.57</v>
      </c>
      <c r="AM600">
        <v>1</v>
      </c>
    </row>
    <row r="601" spans="2:39" x14ac:dyDescent="0.2">
      <c r="B601" s="15">
        <v>568</v>
      </c>
      <c r="C601">
        <v>1</v>
      </c>
      <c r="E601" s="16">
        <v>15708916</v>
      </c>
      <c r="F601" s="1">
        <v>1</v>
      </c>
      <c r="Z601" s="17">
        <v>156847.29</v>
      </c>
      <c r="AA601" s="37">
        <v>1</v>
      </c>
      <c r="AL601" s="15">
        <v>113316.77</v>
      </c>
      <c r="AM601">
        <v>1</v>
      </c>
    </row>
    <row r="602" spans="2:39" x14ac:dyDescent="0.2">
      <c r="B602" s="15">
        <v>569</v>
      </c>
      <c r="C602">
        <v>1</v>
      </c>
      <c r="E602" s="16">
        <v>15708917</v>
      </c>
      <c r="F602" s="1">
        <v>1</v>
      </c>
      <c r="Z602" s="17">
        <v>157120.85999999999</v>
      </c>
      <c r="AA602" s="37">
        <v>1</v>
      </c>
      <c r="AL602" s="15">
        <v>113410.49</v>
      </c>
      <c r="AM602">
        <v>1</v>
      </c>
    </row>
    <row r="603" spans="2:39" x14ac:dyDescent="0.2">
      <c r="B603" s="15">
        <v>570</v>
      </c>
      <c r="C603">
        <v>1</v>
      </c>
      <c r="E603" s="16">
        <v>15709295</v>
      </c>
      <c r="F603" s="1">
        <v>1</v>
      </c>
      <c r="Z603" s="17">
        <v>157296.01999999999</v>
      </c>
      <c r="AA603" s="37">
        <v>1</v>
      </c>
      <c r="AL603" s="15">
        <v>113428.77</v>
      </c>
      <c r="AM603">
        <v>1</v>
      </c>
    </row>
    <row r="604" spans="2:39" x14ac:dyDescent="0.2">
      <c r="B604" s="15">
        <v>571</v>
      </c>
      <c r="C604">
        <v>1</v>
      </c>
      <c r="E604" s="16">
        <v>15709324</v>
      </c>
      <c r="F604" s="1">
        <v>1</v>
      </c>
      <c r="Z604" s="17">
        <v>157780.84</v>
      </c>
      <c r="AA604" s="37">
        <v>1</v>
      </c>
      <c r="AL604" s="15">
        <v>113639.64</v>
      </c>
      <c r="AM604">
        <v>1</v>
      </c>
    </row>
    <row r="605" spans="2:39" x14ac:dyDescent="0.2">
      <c r="B605" s="15">
        <v>572</v>
      </c>
      <c r="C605">
        <v>1</v>
      </c>
      <c r="E605" s="16">
        <v>15709368</v>
      </c>
      <c r="F605" s="1">
        <v>1</v>
      </c>
      <c r="Z605" s="17">
        <v>157993.15</v>
      </c>
      <c r="AA605" s="37">
        <v>1</v>
      </c>
      <c r="AL605" s="15">
        <v>113656.85</v>
      </c>
      <c r="AM605">
        <v>1</v>
      </c>
    </row>
    <row r="606" spans="2:39" x14ac:dyDescent="0.2">
      <c r="B606" s="15">
        <v>573</v>
      </c>
      <c r="C606">
        <v>1</v>
      </c>
      <c r="E606" s="16">
        <v>15709737</v>
      </c>
      <c r="F606" s="1">
        <v>1</v>
      </c>
      <c r="Z606" s="17">
        <v>158261.68</v>
      </c>
      <c r="AA606" s="37">
        <v>1</v>
      </c>
      <c r="AL606" s="15">
        <v>113931.57</v>
      </c>
      <c r="AM606">
        <v>1</v>
      </c>
    </row>
    <row r="607" spans="2:39" x14ac:dyDescent="0.2">
      <c r="B607" s="15">
        <v>574</v>
      </c>
      <c r="C607">
        <v>1</v>
      </c>
      <c r="E607" s="16">
        <v>15710404</v>
      </c>
      <c r="F607" s="1">
        <v>1</v>
      </c>
      <c r="Z607" s="17">
        <v>159660.79999999999</v>
      </c>
      <c r="AA607" s="37">
        <v>1</v>
      </c>
      <c r="AL607" s="15">
        <v>114066.77</v>
      </c>
      <c r="AM607">
        <v>1</v>
      </c>
    </row>
    <row r="608" spans="2:39" x14ac:dyDescent="0.2">
      <c r="B608" s="15">
        <v>575</v>
      </c>
      <c r="C608">
        <v>1</v>
      </c>
      <c r="E608" s="16">
        <v>15710424</v>
      </c>
      <c r="F608" s="1">
        <v>1</v>
      </c>
      <c r="Z608" s="17">
        <v>160980.03</v>
      </c>
      <c r="AA608" s="37">
        <v>1</v>
      </c>
      <c r="AL608" s="15">
        <v>114675.75</v>
      </c>
      <c r="AM608">
        <v>1</v>
      </c>
    </row>
    <row r="609" spans="2:39" x14ac:dyDescent="0.2">
      <c r="B609" s="15">
        <v>576</v>
      </c>
      <c r="C609">
        <v>1</v>
      </c>
      <c r="E609" s="16">
        <v>15710825</v>
      </c>
      <c r="F609" s="1">
        <v>1</v>
      </c>
      <c r="Z609" s="17">
        <v>161064.64000000001</v>
      </c>
      <c r="AA609" s="37">
        <v>1</v>
      </c>
      <c r="AL609" s="15">
        <v>114935.21</v>
      </c>
      <c r="AM609">
        <v>1</v>
      </c>
    </row>
    <row r="610" spans="2:39" x14ac:dyDescent="0.2">
      <c r="B610" s="15">
        <v>577</v>
      </c>
      <c r="C610">
        <v>1</v>
      </c>
      <c r="E610" s="16">
        <v>15711309</v>
      </c>
      <c r="F610" s="1">
        <v>1</v>
      </c>
      <c r="Z610" s="17">
        <v>161525.96</v>
      </c>
      <c r="AA610" s="37">
        <v>1</v>
      </c>
      <c r="AL610" s="15">
        <v>114996.43</v>
      </c>
      <c r="AM610">
        <v>1</v>
      </c>
    </row>
    <row r="611" spans="2:39" x14ac:dyDescent="0.2">
      <c r="B611" s="15">
        <v>578</v>
      </c>
      <c r="C611">
        <v>1</v>
      </c>
      <c r="E611" s="16">
        <v>15711540</v>
      </c>
      <c r="F611" s="1">
        <v>1</v>
      </c>
      <c r="Z611" s="17">
        <v>161608.81</v>
      </c>
      <c r="AA611" s="37">
        <v>1</v>
      </c>
      <c r="AL611" s="15">
        <v>115136.51</v>
      </c>
      <c r="AM611">
        <v>1</v>
      </c>
    </row>
    <row r="612" spans="2:39" x14ac:dyDescent="0.2">
      <c r="B612" s="15">
        <v>579</v>
      </c>
      <c r="C612">
        <v>1</v>
      </c>
      <c r="E612" s="16">
        <v>15711889</v>
      </c>
      <c r="F612" s="1">
        <v>1</v>
      </c>
      <c r="Z612" s="17">
        <v>161814.64000000001</v>
      </c>
      <c r="AA612" s="37">
        <v>1</v>
      </c>
      <c r="AL612" s="15">
        <v>115638.29</v>
      </c>
      <c r="AM612">
        <v>1</v>
      </c>
    </row>
    <row r="613" spans="2:39" x14ac:dyDescent="0.2">
      <c r="B613" s="15">
        <v>580</v>
      </c>
      <c r="C613">
        <v>1</v>
      </c>
      <c r="E613" s="16">
        <v>15712287</v>
      </c>
      <c r="F613" s="1">
        <v>1</v>
      </c>
      <c r="Z613" s="17">
        <v>162150.42000000001</v>
      </c>
      <c r="AA613" s="37">
        <v>1</v>
      </c>
      <c r="AL613" s="15">
        <v>115676.38</v>
      </c>
      <c r="AM613">
        <v>1</v>
      </c>
    </row>
    <row r="614" spans="2:39" x14ac:dyDescent="0.2">
      <c r="B614" s="15">
        <v>581</v>
      </c>
      <c r="C614">
        <v>1</v>
      </c>
      <c r="E614" s="16">
        <v>15712403</v>
      </c>
      <c r="F614" s="1">
        <v>1</v>
      </c>
      <c r="Z614" s="17">
        <v>162448.69</v>
      </c>
      <c r="AA614" s="37">
        <v>1</v>
      </c>
      <c r="AL614" s="15">
        <v>115789.25</v>
      </c>
      <c r="AM614">
        <v>1</v>
      </c>
    </row>
    <row r="615" spans="2:39" x14ac:dyDescent="0.2">
      <c r="B615" s="15">
        <v>582</v>
      </c>
      <c r="C615">
        <v>1</v>
      </c>
      <c r="E615" s="16">
        <v>15712543</v>
      </c>
      <c r="F615" s="1">
        <v>1</v>
      </c>
      <c r="Z615" s="17">
        <v>162923.85</v>
      </c>
      <c r="AA615" s="37">
        <v>1</v>
      </c>
      <c r="AL615" s="15">
        <v>115916.55</v>
      </c>
      <c r="AM615">
        <v>1</v>
      </c>
    </row>
    <row r="616" spans="2:39" x14ac:dyDescent="0.2">
      <c r="B616" s="15">
        <v>583</v>
      </c>
      <c r="C616">
        <v>1</v>
      </c>
      <c r="E616" s="16">
        <v>15712551</v>
      </c>
      <c r="F616" s="1">
        <v>1</v>
      </c>
      <c r="Z616" s="17">
        <v>163607.18</v>
      </c>
      <c r="AA616" s="37">
        <v>1</v>
      </c>
      <c r="AL616" s="15">
        <v>116467.35</v>
      </c>
      <c r="AM616">
        <v>1</v>
      </c>
    </row>
    <row r="617" spans="2:39" x14ac:dyDescent="0.2">
      <c r="B617" s="15">
        <v>584</v>
      </c>
      <c r="C617">
        <v>1</v>
      </c>
      <c r="E617" s="16">
        <v>15712825</v>
      </c>
      <c r="F617" s="1">
        <v>1</v>
      </c>
      <c r="Z617" s="17">
        <v>163943.89000000001</v>
      </c>
      <c r="AA617" s="37">
        <v>1</v>
      </c>
      <c r="AL617" s="15">
        <v>116503.92</v>
      </c>
      <c r="AM617">
        <v>1</v>
      </c>
    </row>
    <row r="618" spans="2:39" x14ac:dyDescent="0.2">
      <c r="B618" s="15">
        <v>585</v>
      </c>
      <c r="C618">
        <v>1</v>
      </c>
      <c r="E618" s="16">
        <v>15713483</v>
      </c>
      <c r="F618" s="1">
        <v>1</v>
      </c>
      <c r="Z618" s="17">
        <v>164113.04</v>
      </c>
      <c r="AA618" s="37">
        <v>1</v>
      </c>
      <c r="AL618" s="15">
        <v>116704.25</v>
      </c>
      <c r="AM618">
        <v>1</v>
      </c>
    </row>
    <row r="619" spans="2:39" x14ac:dyDescent="0.2">
      <c r="B619" s="15">
        <v>586</v>
      </c>
      <c r="C619">
        <v>1</v>
      </c>
      <c r="E619" s="16">
        <v>15713578</v>
      </c>
      <c r="F619" s="1">
        <v>1</v>
      </c>
      <c r="Z619" s="17">
        <v>164284.72</v>
      </c>
      <c r="AA619" s="37">
        <v>1</v>
      </c>
      <c r="AL619" s="15">
        <v>116828.51</v>
      </c>
      <c r="AM619">
        <v>1</v>
      </c>
    </row>
    <row r="620" spans="2:39" x14ac:dyDescent="0.2">
      <c r="B620" s="15">
        <v>587</v>
      </c>
      <c r="C620">
        <v>1</v>
      </c>
      <c r="E620" s="16">
        <v>15713853</v>
      </c>
      <c r="F620" s="1">
        <v>1</v>
      </c>
      <c r="Z620" s="17">
        <v>164870.81</v>
      </c>
      <c r="AA620" s="37">
        <v>1</v>
      </c>
      <c r="AL620" s="15">
        <v>116973.48</v>
      </c>
      <c r="AM620">
        <v>1</v>
      </c>
    </row>
    <row r="621" spans="2:39" x14ac:dyDescent="0.2">
      <c r="B621" s="15">
        <v>588</v>
      </c>
      <c r="C621">
        <v>1</v>
      </c>
      <c r="E621" s="16">
        <v>15714485</v>
      </c>
      <c r="F621" s="1">
        <v>1</v>
      </c>
      <c r="Z621" s="17">
        <v>165272.13</v>
      </c>
      <c r="AA621" s="37">
        <v>1</v>
      </c>
      <c r="AL621" s="15">
        <v>116978.19</v>
      </c>
      <c r="AM621">
        <v>1</v>
      </c>
    </row>
    <row r="622" spans="2:39" x14ac:dyDescent="0.2">
      <c r="B622" s="15">
        <v>589</v>
      </c>
      <c r="C622">
        <v>1</v>
      </c>
      <c r="E622" s="16">
        <v>15714689</v>
      </c>
      <c r="F622" s="1">
        <v>1</v>
      </c>
      <c r="Z622" s="17">
        <v>166297.89000000001</v>
      </c>
      <c r="AA622" s="37">
        <v>1</v>
      </c>
      <c r="AL622" s="15">
        <v>117036.38</v>
      </c>
      <c r="AM622">
        <v>1</v>
      </c>
    </row>
    <row r="623" spans="2:39" x14ac:dyDescent="0.2">
      <c r="B623" s="15">
        <v>590</v>
      </c>
      <c r="C623">
        <v>1</v>
      </c>
      <c r="E623" s="16">
        <v>15714939</v>
      </c>
      <c r="F623" s="1">
        <v>1</v>
      </c>
      <c r="Z623" s="17">
        <v>166733.92000000001</v>
      </c>
      <c r="AA623" s="37">
        <v>1</v>
      </c>
      <c r="AL623" s="15">
        <v>117140.41</v>
      </c>
      <c r="AM623">
        <v>1</v>
      </c>
    </row>
    <row r="624" spans="2:39" x14ac:dyDescent="0.2">
      <c r="B624" s="15">
        <v>591</v>
      </c>
      <c r="C624">
        <v>1</v>
      </c>
      <c r="E624" s="16">
        <v>15715142</v>
      </c>
      <c r="F624" s="1">
        <v>1</v>
      </c>
      <c r="Z624" s="17">
        <v>167772.96</v>
      </c>
      <c r="AA624" s="37">
        <v>1</v>
      </c>
      <c r="AL624" s="15">
        <v>117202.19</v>
      </c>
      <c r="AM624">
        <v>1</v>
      </c>
    </row>
    <row r="625" spans="2:39" x14ac:dyDescent="0.2">
      <c r="B625" s="15">
        <v>592</v>
      </c>
      <c r="C625">
        <v>1</v>
      </c>
      <c r="E625" s="16">
        <v>15715527</v>
      </c>
      <c r="F625" s="1">
        <v>1</v>
      </c>
      <c r="Z625" s="17">
        <v>167864.4</v>
      </c>
      <c r="AA625" s="37">
        <v>1</v>
      </c>
      <c r="AL625" s="15">
        <v>117349.19</v>
      </c>
      <c r="AM625">
        <v>1</v>
      </c>
    </row>
    <row r="626" spans="2:39" x14ac:dyDescent="0.2">
      <c r="B626" s="15">
        <v>593</v>
      </c>
      <c r="C626">
        <v>1</v>
      </c>
      <c r="E626" s="16">
        <v>15715941</v>
      </c>
      <c r="F626" s="1">
        <v>1</v>
      </c>
      <c r="Z626" s="17">
        <v>167878.5</v>
      </c>
      <c r="AA626" s="37">
        <v>1</v>
      </c>
      <c r="AL626" s="15">
        <v>117356.14</v>
      </c>
      <c r="AM626">
        <v>1</v>
      </c>
    </row>
    <row r="627" spans="2:39" x14ac:dyDescent="0.2">
      <c r="B627" s="15">
        <v>594</v>
      </c>
      <c r="C627">
        <v>1</v>
      </c>
      <c r="E627" s="16">
        <v>15715951</v>
      </c>
      <c r="F627" s="1">
        <v>1</v>
      </c>
      <c r="Z627" s="17">
        <v>167997.6</v>
      </c>
      <c r="AA627" s="37">
        <v>1</v>
      </c>
      <c r="AL627" s="15">
        <v>117431.1</v>
      </c>
      <c r="AM627">
        <v>1</v>
      </c>
    </row>
    <row r="628" spans="2:39" x14ac:dyDescent="0.2">
      <c r="B628" s="15">
        <v>595</v>
      </c>
      <c r="C628">
        <v>1</v>
      </c>
      <c r="E628" s="16">
        <v>15716155</v>
      </c>
      <c r="F628" s="1">
        <v>1</v>
      </c>
      <c r="Z628" s="17">
        <v>168190.33</v>
      </c>
      <c r="AA628" s="37">
        <v>1</v>
      </c>
      <c r="AL628" s="15">
        <v>117622.8</v>
      </c>
      <c r="AM628">
        <v>1</v>
      </c>
    </row>
    <row r="629" spans="2:39" x14ac:dyDescent="0.2">
      <c r="B629" s="15">
        <v>596</v>
      </c>
      <c r="C629">
        <v>1</v>
      </c>
      <c r="E629" s="16">
        <v>15716164</v>
      </c>
      <c r="F629" s="1">
        <v>1</v>
      </c>
      <c r="Z629" s="17">
        <v>168197.66</v>
      </c>
      <c r="AA629" s="37">
        <v>1</v>
      </c>
      <c r="AL629" s="15">
        <v>117704.65</v>
      </c>
      <c r="AM629">
        <v>1</v>
      </c>
    </row>
    <row r="630" spans="2:39" x14ac:dyDescent="0.2">
      <c r="B630" s="15">
        <v>597</v>
      </c>
      <c r="C630">
        <v>1</v>
      </c>
      <c r="E630" s="16">
        <v>15716186</v>
      </c>
      <c r="F630" s="1">
        <v>1</v>
      </c>
      <c r="Z630" s="17">
        <v>168286.81</v>
      </c>
      <c r="AA630" s="37">
        <v>1</v>
      </c>
      <c r="AL630" s="15">
        <v>117834.91</v>
      </c>
      <c r="AM630">
        <v>1</v>
      </c>
    </row>
    <row r="631" spans="2:39" x14ac:dyDescent="0.2">
      <c r="B631" s="15">
        <v>598</v>
      </c>
      <c r="C631">
        <v>1</v>
      </c>
      <c r="E631" s="16">
        <v>15716334</v>
      </c>
      <c r="F631" s="1">
        <v>1</v>
      </c>
      <c r="Z631" s="17">
        <v>169089.38</v>
      </c>
      <c r="AA631" s="37">
        <v>1</v>
      </c>
      <c r="AL631" s="15">
        <v>118024.1</v>
      </c>
      <c r="AM631">
        <v>1</v>
      </c>
    </row>
    <row r="632" spans="2:39" x14ac:dyDescent="0.2">
      <c r="B632" s="15">
        <v>599</v>
      </c>
      <c r="C632">
        <v>1</v>
      </c>
      <c r="E632" s="16">
        <v>15716835</v>
      </c>
      <c r="F632" s="1">
        <v>1</v>
      </c>
      <c r="Z632" s="17">
        <v>169312.13</v>
      </c>
      <c r="AA632" s="37">
        <v>1</v>
      </c>
      <c r="AL632" s="15">
        <v>118913.53</v>
      </c>
      <c r="AM632">
        <v>1</v>
      </c>
    </row>
    <row r="633" spans="2:39" x14ac:dyDescent="0.2">
      <c r="B633" s="15">
        <v>600</v>
      </c>
      <c r="C633">
        <v>1</v>
      </c>
      <c r="E633" s="16">
        <v>15717046</v>
      </c>
      <c r="F633" s="1">
        <v>1</v>
      </c>
      <c r="Z633" s="17">
        <v>169399.6</v>
      </c>
      <c r="AA633" s="37">
        <v>1</v>
      </c>
      <c r="AL633" s="15">
        <v>118974.77</v>
      </c>
      <c r="AM633">
        <v>1</v>
      </c>
    </row>
    <row r="634" spans="2:39" x14ac:dyDescent="0.2">
      <c r="B634" s="15">
        <v>601</v>
      </c>
      <c r="C634">
        <v>1</v>
      </c>
      <c r="E634" s="16">
        <v>15717225</v>
      </c>
      <c r="F634" s="1">
        <v>1</v>
      </c>
      <c r="Z634" s="17">
        <v>169462.09</v>
      </c>
      <c r="AA634" s="37">
        <v>1</v>
      </c>
      <c r="AL634" s="15">
        <v>119175.45</v>
      </c>
      <c r="AM634">
        <v>1</v>
      </c>
    </row>
    <row r="635" spans="2:39" x14ac:dyDescent="0.2">
      <c r="B635" s="15">
        <v>602</v>
      </c>
      <c r="C635">
        <v>1</v>
      </c>
      <c r="E635" s="16">
        <v>15717398</v>
      </c>
      <c r="F635" s="1">
        <v>1</v>
      </c>
      <c r="Z635" s="17">
        <v>169824.46</v>
      </c>
      <c r="AA635" s="37">
        <v>1</v>
      </c>
      <c r="AL635" s="15">
        <v>119232.33</v>
      </c>
      <c r="AM635">
        <v>1</v>
      </c>
    </row>
    <row r="636" spans="2:39" x14ac:dyDescent="0.2">
      <c r="B636" s="15">
        <v>603</v>
      </c>
      <c r="C636">
        <v>1</v>
      </c>
      <c r="E636" s="16">
        <v>15717426</v>
      </c>
      <c r="F636" s="1">
        <v>1</v>
      </c>
      <c r="Z636" s="17">
        <v>169831.46</v>
      </c>
      <c r="AA636" s="37">
        <v>1</v>
      </c>
      <c r="AL636" s="15">
        <v>119346.88</v>
      </c>
      <c r="AM636">
        <v>1</v>
      </c>
    </row>
    <row r="637" spans="2:39" x14ac:dyDescent="0.2">
      <c r="B637" s="15">
        <v>604</v>
      </c>
      <c r="C637">
        <v>1</v>
      </c>
      <c r="E637" s="16">
        <v>15718057</v>
      </c>
      <c r="F637" s="1">
        <v>1</v>
      </c>
      <c r="Z637" s="17">
        <v>170061.92</v>
      </c>
      <c r="AA637" s="37">
        <v>1</v>
      </c>
      <c r="AL637" s="15">
        <v>119666</v>
      </c>
      <c r="AM637">
        <v>1</v>
      </c>
    </row>
    <row r="638" spans="2:39" x14ac:dyDescent="0.2">
      <c r="B638" s="15">
        <v>605</v>
      </c>
      <c r="C638">
        <v>1</v>
      </c>
      <c r="E638" s="16">
        <v>15718369</v>
      </c>
      <c r="F638" s="1">
        <v>1</v>
      </c>
      <c r="Z638" s="17">
        <v>170184.99</v>
      </c>
      <c r="AA638" s="37">
        <v>1</v>
      </c>
      <c r="AL638" s="15">
        <v>119708.21</v>
      </c>
      <c r="AM638">
        <v>1</v>
      </c>
    </row>
    <row r="639" spans="2:39" x14ac:dyDescent="0.2">
      <c r="B639" s="15">
        <v>606</v>
      </c>
      <c r="C639">
        <v>1</v>
      </c>
      <c r="E639" s="16">
        <v>15718443</v>
      </c>
      <c r="F639" s="1">
        <v>1</v>
      </c>
      <c r="Z639" s="17">
        <v>170331.37</v>
      </c>
      <c r="AA639" s="37">
        <v>1</v>
      </c>
      <c r="AL639" s="15">
        <v>119899.52</v>
      </c>
      <c r="AM639">
        <v>1</v>
      </c>
    </row>
    <row r="640" spans="2:39" x14ac:dyDescent="0.2">
      <c r="B640" s="15">
        <v>607</v>
      </c>
      <c r="C640">
        <v>1</v>
      </c>
      <c r="E640" s="16">
        <v>15718673</v>
      </c>
      <c r="F640" s="1">
        <v>1</v>
      </c>
      <c r="Z640" s="17">
        <v>170491.84</v>
      </c>
      <c r="AA640" s="37">
        <v>1</v>
      </c>
      <c r="AL640" s="15">
        <v>120284.67</v>
      </c>
      <c r="AM640">
        <v>1</v>
      </c>
    </row>
    <row r="641" spans="2:39" x14ac:dyDescent="0.2">
      <c r="B641" s="15">
        <v>608</v>
      </c>
      <c r="C641">
        <v>1</v>
      </c>
      <c r="E641" s="16">
        <v>15719352</v>
      </c>
      <c r="F641" s="1">
        <v>1</v>
      </c>
      <c r="Z641" s="17">
        <v>170557.91</v>
      </c>
      <c r="AA641" s="37">
        <v>1</v>
      </c>
      <c r="AL641" s="15">
        <v>120415.61</v>
      </c>
      <c r="AM641">
        <v>1</v>
      </c>
    </row>
    <row r="642" spans="2:39" x14ac:dyDescent="0.2">
      <c r="B642" s="15">
        <v>609</v>
      </c>
      <c r="C642">
        <v>1</v>
      </c>
      <c r="E642" s="16">
        <v>15719377</v>
      </c>
      <c r="F642" s="1">
        <v>1</v>
      </c>
      <c r="Z642" s="17">
        <v>170826.55</v>
      </c>
      <c r="AA642" s="37">
        <v>1</v>
      </c>
      <c r="AL642" s="15">
        <v>120540.83</v>
      </c>
      <c r="AM642">
        <v>1</v>
      </c>
    </row>
    <row r="643" spans="2:39" x14ac:dyDescent="0.2">
      <c r="B643" s="15">
        <v>610</v>
      </c>
      <c r="C643">
        <v>1</v>
      </c>
      <c r="E643" s="16">
        <v>15719856</v>
      </c>
      <c r="F643" s="1">
        <v>1</v>
      </c>
      <c r="Z643" s="17">
        <v>170833.46</v>
      </c>
      <c r="AA643" s="37">
        <v>1</v>
      </c>
      <c r="AL643" s="15">
        <v>120657.32</v>
      </c>
      <c r="AM643">
        <v>1</v>
      </c>
    </row>
    <row r="644" spans="2:39" x14ac:dyDescent="0.2">
      <c r="B644" s="15">
        <v>611</v>
      </c>
      <c r="C644">
        <v>1</v>
      </c>
      <c r="E644" s="16">
        <v>15720187</v>
      </c>
      <c r="F644" s="1">
        <v>1</v>
      </c>
      <c r="Z644" s="17">
        <v>171770.55</v>
      </c>
      <c r="AA644" s="37">
        <v>1</v>
      </c>
      <c r="AL644" s="15">
        <v>120834.48</v>
      </c>
      <c r="AM644">
        <v>1</v>
      </c>
    </row>
    <row r="645" spans="2:39" x14ac:dyDescent="0.2">
      <c r="B645" s="15">
        <v>612</v>
      </c>
      <c r="C645">
        <v>1</v>
      </c>
      <c r="E645" s="16">
        <v>15720559</v>
      </c>
      <c r="F645" s="1">
        <v>1</v>
      </c>
      <c r="Z645" s="17">
        <v>172448.77</v>
      </c>
      <c r="AA645" s="37">
        <v>1</v>
      </c>
      <c r="AL645" s="15">
        <v>120906.83</v>
      </c>
      <c r="AM645">
        <v>1</v>
      </c>
    </row>
    <row r="646" spans="2:39" x14ac:dyDescent="0.2">
      <c r="B646" s="15">
        <v>613</v>
      </c>
      <c r="C646">
        <v>1</v>
      </c>
      <c r="E646" s="16">
        <v>15720649</v>
      </c>
      <c r="F646" s="1">
        <v>1</v>
      </c>
      <c r="Z646" s="17">
        <v>173340.83</v>
      </c>
      <c r="AA646" s="37">
        <v>1</v>
      </c>
      <c r="AL646" s="15">
        <v>121210.09</v>
      </c>
      <c r="AM646">
        <v>1</v>
      </c>
    </row>
    <row r="647" spans="2:39" x14ac:dyDescent="0.2">
      <c r="B647" s="15">
        <v>614</v>
      </c>
      <c r="C647">
        <v>1</v>
      </c>
      <c r="E647" s="16">
        <v>15720893</v>
      </c>
      <c r="F647" s="1">
        <v>1</v>
      </c>
      <c r="Z647" s="17">
        <v>174185.98</v>
      </c>
      <c r="AA647" s="37">
        <v>1</v>
      </c>
      <c r="AL647" s="15">
        <v>121277.78</v>
      </c>
      <c r="AM647">
        <v>1</v>
      </c>
    </row>
    <row r="648" spans="2:39" x14ac:dyDescent="0.2">
      <c r="B648" s="15">
        <v>615</v>
      </c>
      <c r="C648">
        <v>1</v>
      </c>
      <c r="E648" s="16">
        <v>15720910</v>
      </c>
      <c r="F648" s="1">
        <v>1</v>
      </c>
      <c r="Z648" s="17">
        <v>174318.13</v>
      </c>
      <c r="AA648" s="37">
        <v>1</v>
      </c>
      <c r="AL648" s="15">
        <v>121409.06</v>
      </c>
      <c r="AM648">
        <v>1</v>
      </c>
    </row>
    <row r="649" spans="2:39" x14ac:dyDescent="0.2">
      <c r="B649" s="15">
        <v>616</v>
      </c>
      <c r="C649">
        <v>1</v>
      </c>
      <c r="E649" s="16">
        <v>15721024</v>
      </c>
      <c r="F649" s="1">
        <v>1</v>
      </c>
      <c r="Z649" s="17">
        <v>174790.15</v>
      </c>
      <c r="AA649" s="37">
        <v>1</v>
      </c>
      <c r="AL649" s="15">
        <v>121542.29</v>
      </c>
      <c r="AM649">
        <v>1</v>
      </c>
    </row>
    <row r="650" spans="2:39" x14ac:dyDescent="0.2">
      <c r="B650" s="15">
        <v>617</v>
      </c>
      <c r="C650">
        <v>1</v>
      </c>
      <c r="E650" s="16">
        <v>15721181</v>
      </c>
      <c r="F650" s="1">
        <v>1</v>
      </c>
      <c r="Z650" s="17">
        <v>174912.72</v>
      </c>
      <c r="AA650" s="37">
        <v>1</v>
      </c>
      <c r="AL650" s="15">
        <v>121562.33</v>
      </c>
      <c r="AM650">
        <v>1</v>
      </c>
    </row>
    <row r="651" spans="2:39" x14ac:dyDescent="0.2">
      <c r="B651" s="15">
        <v>618</v>
      </c>
      <c r="C651">
        <v>1</v>
      </c>
      <c r="E651" s="16">
        <v>15721658</v>
      </c>
      <c r="F651" s="1">
        <v>1</v>
      </c>
      <c r="Z651" s="17">
        <v>174937.64</v>
      </c>
      <c r="AA651" s="37">
        <v>1</v>
      </c>
      <c r="AL651" s="15">
        <v>121751.03999999999</v>
      </c>
      <c r="AM651">
        <v>1</v>
      </c>
    </row>
    <row r="652" spans="2:39" x14ac:dyDescent="0.2">
      <c r="B652" s="15">
        <v>619</v>
      </c>
      <c r="C652">
        <v>1</v>
      </c>
      <c r="E652" s="16">
        <v>15721935</v>
      </c>
      <c r="F652" s="1">
        <v>1</v>
      </c>
      <c r="Z652" s="17">
        <v>176099.13</v>
      </c>
      <c r="AA652" s="37">
        <v>1</v>
      </c>
      <c r="AL652" s="15">
        <v>122218.23</v>
      </c>
      <c r="AM652">
        <v>1</v>
      </c>
    </row>
    <row r="653" spans="2:39" x14ac:dyDescent="0.2">
      <c r="B653" s="15">
        <v>620</v>
      </c>
      <c r="C653">
        <v>1</v>
      </c>
      <c r="E653" s="16">
        <v>15722010</v>
      </c>
      <c r="F653" s="1">
        <v>1</v>
      </c>
      <c r="Z653" s="17">
        <v>176273.95</v>
      </c>
      <c r="AA653" s="37">
        <v>1</v>
      </c>
      <c r="AL653" s="15">
        <v>122381.02</v>
      </c>
      <c r="AM653">
        <v>1</v>
      </c>
    </row>
    <row r="654" spans="2:39" x14ac:dyDescent="0.2">
      <c r="B654" s="15">
        <v>621</v>
      </c>
      <c r="C654">
        <v>1</v>
      </c>
      <c r="E654" s="16">
        <v>15722548</v>
      </c>
      <c r="F654" s="1">
        <v>1</v>
      </c>
      <c r="Z654" s="17">
        <v>176666.62</v>
      </c>
      <c r="AA654" s="37">
        <v>1</v>
      </c>
      <c r="AL654" s="15">
        <v>122662.98</v>
      </c>
      <c r="AM654">
        <v>1</v>
      </c>
    </row>
    <row r="655" spans="2:39" x14ac:dyDescent="0.2">
      <c r="B655" s="15">
        <v>622</v>
      </c>
      <c r="C655">
        <v>1</v>
      </c>
      <c r="E655" s="16">
        <v>15723488</v>
      </c>
      <c r="F655" s="1">
        <v>1</v>
      </c>
      <c r="Z655" s="17">
        <v>177619.71</v>
      </c>
      <c r="AA655" s="37">
        <v>1</v>
      </c>
      <c r="AL655" s="15">
        <v>122763.95</v>
      </c>
      <c r="AM655">
        <v>1</v>
      </c>
    </row>
    <row r="656" spans="2:39" x14ac:dyDescent="0.2">
      <c r="B656" s="15">
        <v>623</v>
      </c>
      <c r="C656">
        <v>1</v>
      </c>
      <c r="E656" s="16">
        <v>15723654</v>
      </c>
      <c r="F656" s="1">
        <v>1</v>
      </c>
      <c r="Z656" s="17">
        <v>177640.09</v>
      </c>
      <c r="AA656" s="37">
        <v>1</v>
      </c>
      <c r="AL656" s="15">
        <v>123137.01</v>
      </c>
      <c r="AM656">
        <v>1</v>
      </c>
    </row>
    <row r="657" spans="2:39" x14ac:dyDescent="0.2">
      <c r="B657" s="15">
        <v>624</v>
      </c>
      <c r="C657">
        <v>1</v>
      </c>
      <c r="E657" s="16">
        <v>15723873</v>
      </c>
      <c r="F657" s="1">
        <v>1</v>
      </c>
      <c r="Z657" s="17">
        <v>178718.19</v>
      </c>
      <c r="AA657" s="37">
        <v>1</v>
      </c>
      <c r="AL657" s="15">
        <v>123214.74</v>
      </c>
      <c r="AM657">
        <v>1</v>
      </c>
    </row>
    <row r="658" spans="2:39" x14ac:dyDescent="0.2">
      <c r="B658" s="15">
        <v>625</v>
      </c>
      <c r="C658">
        <v>1</v>
      </c>
      <c r="E658" s="16">
        <v>15723886</v>
      </c>
      <c r="F658" s="1">
        <v>1</v>
      </c>
      <c r="Z658" s="17">
        <v>178820.91</v>
      </c>
      <c r="AA658" s="37">
        <v>1</v>
      </c>
      <c r="AL658" s="15">
        <v>123547.28</v>
      </c>
      <c r="AM658">
        <v>1</v>
      </c>
    </row>
    <row r="659" spans="2:39" x14ac:dyDescent="0.2">
      <c r="B659" s="15">
        <v>626</v>
      </c>
      <c r="C659">
        <v>1</v>
      </c>
      <c r="E659" s="16">
        <v>15724282</v>
      </c>
      <c r="F659" s="1">
        <v>1</v>
      </c>
      <c r="Z659" s="17">
        <v>180075.22</v>
      </c>
      <c r="AA659" s="37">
        <v>1</v>
      </c>
      <c r="AL659" s="15">
        <v>123775.15</v>
      </c>
      <c r="AM659">
        <v>1</v>
      </c>
    </row>
    <row r="660" spans="2:39" x14ac:dyDescent="0.2">
      <c r="B660" s="15">
        <v>627</v>
      </c>
      <c r="C660">
        <v>1</v>
      </c>
      <c r="E660" s="16">
        <v>15724296</v>
      </c>
      <c r="F660" s="1">
        <v>1</v>
      </c>
      <c r="Z660" s="17">
        <v>181461.48</v>
      </c>
      <c r="AA660" s="37">
        <v>1</v>
      </c>
      <c r="AL660" s="15">
        <v>123880.19</v>
      </c>
      <c r="AM660">
        <v>1</v>
      </c>
    </row>
    <row r="661" spans="2:39" x14ac:dyDescent="0.2">
      <c r="B661" s="15">
        <v>628</v>
      </c>
      <c r="C661">
        <v>1</v>
      </c>
      <c r="E661" s="16">
        <v>15724623</v>
      </c>
      <c r="F661" s="1">
        <v>1</v>
      </c>
      <c r="Z661" s="17">
        <v>181656.51</v>
      </c>
      <c r="AA661" s="37">
        <v>1</v>
      </c>
      <c r="AL661" s="15">
        <v>123882.73</v>
      </c>
      <c r="AM661">
        <v>1</v>
      </c>
    </row>
    <row r="662" spans="2:39" x14ac:dyDescent="0.2">
      <c r="B662" s="15">
        <v>629</v>
      </c>
      <c r="C662">
        <v>1</v>
      </c>
      <c r="E662" s="16">
        <v>15724848</v>
      </c>
      <c r="F662" s="1">
        <v>1</v>
      </c>
      <c r="Z662" s="17">
        <v>182123.79</v>
      </c>
      <c r="AA662" s="37">
        <v>1</v>
      </c>
      <c r="AL662" s="15">
        <v>124052.97</v>
      </c>
      <c r="AM662">
        <v>1</v>
      </c>
    </row>
    <row r="663" spans="2:39" x14ac:dyDescent="0.2">
      <c r="B663" s="15">
        <v>630</v>
      </c>
      <c r="C663">
        <v>1</v>
      </c>
      <c r="E663" s="16">
        <v>15724944</v>
      </c>
      <c r="F663" s="1">
        <v>1</v>
      </c>
      <c r="Z663" s="17">
        <v>183102.29</v>
      </c>
      <c r="AA663" s="37">
        <v>1</v>
      </c>
      <c r="AL663" s="15">
        <v>124118.71</v>
      </c>
      <c r="AM663">
        <v>1</v>
      </c>
    </row>
    <row r="664" spans="2:39" x14ac:dyDescent="0.2">
      <c r="B664" s="15">
        <v>631</v>
      </c>
      <c r="C664">
        <v>1</v>
      </c>
      <c r="E664" s="16">
        <v>15725166</v>
      </c>
      <c r="F664" s="1">
        <v>1</v>
      </c>
      <c r="Z664" s="17">
        <v>184686.41</v>
      </c>
      <c r="AA664" s="37">
        <v>1</v>
      </c>
      <c r="AL664" s="15">
        <v>124226.16</v>
      </c>
      <c r="AM664">
        <v>1</v>
      </c>
    </row>
    <row r="665" spans="2:39" x14ac:dyDescent="0.2">
      <c r="B665" s="15">
        <v>632</v>
      </c>
      <c r="C665">
        <v>1</v>
      </c>
      <c r="E665" s="16">
        <v>15725311</v>
      </c>
      <c r="F665" s="1">
        <v>1</v>
      </c>
      <c r="Z665" s="17">
        <v>185173.81</v>
      </c>
      <c r="AA665" s="37">
        <v>1</v>
      </c>
      <c r="AL665" s="15">
        <v>124341.49</v>
      </c>
      <c r="AM665">
        <v>1</v>
      </c>
    </row>
    <row r="666" spans="2:39" x14ac:dyDescent="0.2">
      <c r="B666" s="15">
        <v>633</v>
      </c>
      <c r="C666">
        <v>1</v>
      </c>
      <c r="E666" s="16">
        <v>15725511</v>
      </c>
      <c r="F666" s="1">
        <v>1</v>
      </c>
      <c r="Z666" s="17">
        <v>186796.37</v>
      </c>
      <c r="AA666" s="37">
        <v>1</v>
      </c>
      <c r="AL666" s="15">
        <v>124411.08</v>
      </c>
      <c r="AM666">
        <v>1</v>
      </c>
    </row>
    <row r="667" spans="2:39" x14ac:dyDescent="0.2">
      <c r="B667" s="15">
        <v>634</v>
      </c>
      <c r="C667">
        <v>1</v>
      </c>
      <c r="E667" s="16">
        <v>15725679</v>
      </c>
      <c r="F667" s="1">
        <v>1</v>
      </c>
      <c r="Z667" s="17">
        <v>187530.66</v>
      </c>
      <c r="AA667" s="37">
        <v>1</v>
      </c>
      <c r="AL667" s="15">
        <v>124508.29</v>
      </c>
      <c r="AM667">
        <v>1</v>
      </c>
    </row>
    <row r="668" spans="2:39" x14ac:dyDescent="0.2">
      <c r="B668" s="15">
        <v>635</v>
      </c>
      <c r="C668">
        <v>1</v>
      </c>
      <c r="E668" s="16">
        <v>15725737</v>
      </c>
      <c r="F668" s="1">
        <v>1</v>
      </c>
      <c r="Z668" s="17">
        <v>187841.99</v>
      </c>
      <c r="AA668" s="37">
        <v>1</v>
      </c>
      <c r="AL668" s="15">
        <v>124694.99</v>
      </c>
      <c r="AM668">
        <v>1</v>
      </c>
    </row>
    <row r="669" spans="2:39" x14ac:dyDescent="0.2">
      <c r="B669" s="15">
        <v>636</v>
      </c>
      <c r="C669">
        <v>1</v>
      </c>
      <c r="E669" s="16">
        <v>15725811</v>
      </c>
      <c r="F669" s="1">
        <v>1</v>
      </c>
      <c r="Z669" s="17">
        <v>190227.46</v>
      </c>
      <c r="AA669" s="37">
        <v>1</v>
      </c>
      <c r="AL669" s="15">
        <v>125010.24000000001</v>
      </c>
      <c r="AM669">
        <v>1</v>
      </c>
    </row>
    <row r="670" spans="2:39" x14ac:dyDescent="0.2">
      <c r="B670" s="15">
        <v>637</v>
      </c>
      <c r="C670">
        <v>1</v>
      </c>
      <c r="E670" s="16">
        <v>15726032</v>
      </c>
      <c r="F670" s="1">
        <v>1</v>
      </c>
      <c r="Z670" s="17">
        <v>190479.48</v>
      </c>
      <c r="AA670" s="37">
        <v>1</v>
      </c>
      <c r="AL670" s="15">
        <v>125305.34</v>
      </c>
      <c r="AM670">
        <v>1</v>
      </c>
    </row>
    <row r="671" spans="2:39" x14ac:dyDescent="0.2">
      <c r="B671" s="15">
        <v>638</v>
      </c>
      <c r="C671">
        <v>1</v>
      </c>
      <c r="E671" s="16">
        <v>15726234</v>
      </c>
      <c r="F671" s="1">
        <v>1</v>
      </c>
      <c r="Z671" s="17">
        <v>192390.52</v>
      </c>
      <c r="AA671" s="37">
        <v>1</v>
      </c>
      <c r="AL671" s="15">
        <v>125381.02</v>
      </c>
      <c r="AM671">
        <v>1</v>
      </c>
    </row>
    <row r="672" spans="2:39" x14ac:dyDescent="0.2">
      <c r="B672" s="15">
        <v>639</v>
      </c>
      <c r="C672">
        <v>1</v>
      </c>
      <c r="E672" s="16">
        <v>15726631</v>
      </c>
      <c r="F672" s="1">
        <v>1</v>
      </c>
      <c r="Z672" s="17">
        <v>193858.2</v>
      </c>
      <c r="AA672" s="37">
        <v>1</v>
      </c>
      <c r="AL672" s="15">
        <v>125518.32</v>
      </c>
      <c r="AM672">
        <v>1</v>
      </c>
    </row>
    <row r="673" spans="2:39" x14ac:dyDescent="0.2">
      <c r="B673" s="15">
        <v>640</v>
      </c>
      <c r="C673">
        <v>1</v>
      </c>
      <c r="E673" s="16">
        <v>15726676</v>
      </c>
      <c r="F673" s="1">
        <v>1</v>
      </c>
      <c r="Z673" s="17">
        <v>197041.8</v>
      </c>
      <c r="AA673" s="37">
        <v>1</v>
      </c>
      <c r="AL673" s="15">
        <v>125696.26</v>
      </c>
      <c r="AM673">
        <v>1</v>
      </c>
    </row>
    <row r="674" spans="2:39" x14ac:dyDescent="0.2">
      <c r="B674" s="15">
        <v>641</v>
      </c>
      <c r="C674">
        <v>1</v>
      </c>
      <c r="E674" s="16">
        <v>15726931</v>
      </c>
      <c r="F674" s="1">
        <v>1</v>
      </c>
      <c r="Z674" s="17">
        <v>209767.31</v>
      </c>
      <c r="AA674" s="37">
        <v>1</v>
      </c>
      <c r="AL674" s="15">
        <v>125777.28</v>
      </c>
      <c r="AM674">
        <v>1</v>
      </c>
    </row>
    <row r="675" spans="2:39" x14ac:dyDescent="0.2">
      <c r="B675" s="15">
        <v>642</v>
      </c>
      <c r="C675">
        <v>1</v>
      </c>
      <c r="E675" s="16">
        <v>15727299</v>
      </c>
      <c r="F675" s="1">
        <v>1</v>
      </c>
      <c r="Z675" s="17">
        <v>211774.31</v>
      </c>
      <c r="AA675" s="37">
        <v>1</v>
      </c>
      <c r="AL675" s="15">
        <v>126143.23</v>
      </c>
      <c r="AM675">
        <v>1</v>
      </c>
    </row>
    <row r="676" spans="2:39" x14ac:dyDescent="0.2">
      <c r="B676" s="15">
        <v>643</v>
      </c>
      <c r="C676">
        <v>1</v>
      </c>
      <c r="E676" s="16">
        <v>15727556</v>
      </c>
      <c r="F676" s="1">
        <v>1</v>
      </c>
      <c r="Z676" s="17">
        <v>213146.2</v>
      </c>
      <c r="AA676" s="37">
        <v>1</v>
      </c>
      <c r="AL676" s="15">
        <v>126213.84</v>
      </c>
      <c r="AM676">
        <v>1</v>
      </c>
    </row>
    <row r="677" spans="2:39" x14ac:dyDescent="0.2">
      <c r="B677" s="15">
        <v>644</v>
      </c>
      <c r="C677">
        <v>1</v>
      </c>
      <c r="E677" s="16">
        <v>15727688</v>
      </c>
      <c r="F677" s="1">
        <v>1</v>
      </c>
      <c r="Z677" s="17" t="s">
        <v>796</v>
      </c>
      <c r="AA677" s="37">
        <v>991</v>
      </c>
      <c r="AL677" s="15">
        <v>126355.8</v>
      </c>
      <c r="AM677">
        <v>1</v>
      </c>
    </row>
    <row r="678" spans="2:39" x14ac:dyDescent="0.2">
      <c r="B678" s="15">
        <v>645</v>
      </c>
      <c r="C678">
        <v>1</v>
      </c>
      <c r="E678" s="16">
        <v>15727829</v>
      </c>
      <c r="F678" s="1">
        <v>1</v>
      </c>
      <c r="AL678" s="15">
        <v>126471.13</v>
      </c>
      <c r="AM678">
        <v>1</v>
      </c>
    </row>
    <row r="679" spans="2:39" x14ac:dyDescent="0.2">
      <c r="B679" s="15">
        <v>646</v>
      </c>
      <c r="C679">
        <v>1</v>
      </c>
      <c r="E679" s="16">
        <v>15727868</v>
      </c>
      <c r="F679" s="1">
        <v>1</v>
      </c>
      <c r="AL679" s="15">
        <v>126494.82</v>
      </c>
      <c r="AM679">
        <v>1</v>
      </c>
    </row>
    <row r="680" spans="2:39" x14ac:dyDescent="0.2">
      <c r="B680" s="15">
        <v>647</v>
      </c>
      <c r="C680">
        <v>1</v>
      </c>
      <c r="E680" s="16">
        <v>15727915</v>
      </c>
      <c r="F680" s="1">
        <v>1</v>
      </c>
      <c r="AL680" s="15">
        <v>126517.46</v>
      </c>
      <c r="AM680">
        <v>1</v>
      </c>
    </row>
    <row r="681" spans="2:39" x14ac:dyDescent="0.2">
      <c r="B681" s="15">
        <v>648</v>
      </c>
      <c r="C681">
        <v>1</v>
      </c>
      <c r="E681" s="16">
        <v>15728505</v>
      </c>
      <c r="F681" s="1">
        <v>1</v>
      </c>
      <c r="AL681" s="15">
        <v>126644.98</v>
      </c>
      <c r="AM681">
        <v>1</v>
      </c>
    </row>
    <row r="682" spans="2:39" x14ac:dyDescent="0.2">
      <c r="B682" s="15">
        <v>649</v>
      </c>
      <c r="C682">
        <v>1</v>
      </c>
      <c r="E682" s="16">
        <v>15728669</v>
      </c>
      <c r="F682" s="1">
        <v>1</v>
      </c>
      <c r="AL682" s="15">
        <v>126952.5</v>
      </c>
      <c r="AM682">
        <v>1</v>
      </c>
    </row>
    <row r="683" spans="2:39" x14ac:dyDescent="0.2">
      <c r="B683" s="15">
        <v>650</v>
      </c>
      <c r="C683">
        <v>1</v>
      </c>
      <c r="E683" s="16">
        <v>15728693</v>
      </c>
      <c r="F683" s="1">
        <v>1</v>
      </c>
      <c r="AL683" s="15">
        <v>127059.04</v>
      </c>
      <c r="AM683">
        <v>1</v>
      </c>
    </row>
    <row r="684" spans="2:39" x14ac:dyDescent="0.2">
      <c r="B684" s="15">
        <v>651</v>
      </c>
      <c r="C684">
        <v>1</v>
      </c>
      <c r="E684" s="16">
        <v>15729362</v>
      </c>
      <c r="F684" s="1">
        <v>1</v>
      </c>
      <c r="AL684" s="15">
        <v>127166.49</v>
      </c>
      <c r="AM684">
        <v>1</v>
      </c>
    </row>
    <row r="685" spans="2:39" x14ac:dyDescent="0.2">
      <c r="B685" s="15">
        <v>652</v>
      </c>
      <c r="C685">
        <v>1</v>
      </c>
      <c r="E685" s="16">
        <v>15729599</v>
      </c>
      <c r="F685" s="1">
        <v>1</v>
      </c>
      <c r="AL685" s="15">
        <v>127569.8</v>
      </c>
      <c r="AM685">
        <v>1</v>
      </c>
    </row>
    <row r="686" spans="2:39" x14ac:dyDescent="0.2">
      <c r="B686" s="15">
        <v>653</v>
      </c>
      <c r="C686">
        <v>1</v>
      </c>
      <c r="E686" s="16">
        <v>15730059</v>
      </c>
      <c r="F686" s="1">
        <v>1</v>
      </c>
      <c r="AL686" s="15">
        <v>127587.22</v>
      </c>
      <c r="AM686">
        <v>1</v>
      </c>
    </row>
    <row r="687" spans="2:39" x14ac:dyDescent="0.2">
      <c r="B687" s="15">
        <v>654</v>
      </c>
      <c r="C687">
        <v>1</v>
      </c>
      <c r="E687" s="16">
        <v>15730076</v>
      </c>
      <c r="F687" s="1">
        <v>1</v>
      </c>
      <c r="AL687" s="15">
        <v>127951.81</v>
      </c>
      <c r="AM687">
        <v>1</v>
      </c>
    </row>
    <row r="688" spans="2:39" x14ac:dyDescent="0.2">
      <c r="B688" s="15">
        <v>655</v>
      </c>
      <c r="C688">
        <v>1</v>
      </c>
      <c r="E688" s="16">
        <v>15730447</v>
      </c>
      <c r="F688" s="1">
        <v>1</v>
      </c>
      <c r="AL688" s="15">
        <v>128077.8</v>
      </c>
      <c r="AM688">
        <v>1</v>
      </c>
    </row>
    <row r="689" spans="2:39" x14ac:dyDescent="0.2">
      <c r="B689" s="15">
        <v>656</v>
      </c>
      <c r="C689">
        <v>1</v>
      </c>
      <c r="E689" s="16">
        <v>15730460</v>
      </c>
      <c r="F689" s="1">
        <v>1</v>
      </c>
      <c r="AL689" s="15">
        <v>128123.66</v>
      </c>
      <c r="AM689">
        <v>1</v>
      </c>
    </row>
    <row r="690" spans="2:39" x14ac:dyDescent="0.2">
      <c r="B690" s="15">
        <v>657</v>
      </c>
      <c r="C690">
        <v>1</v>
      </c>
      <c r="E690" s="16">
        <v>15730830</v>
      </c>
      <c r="F690" s="1">
        <v>1</v>
      </c>
      <c r="AL690" s="15">
        <v>128373.88</v>
      </c>
      <c r="AM690">
        <v>1</v>
      </c>
    </row>
    <row r="691" spans="2:39" x14ac:dyDescent="0.2">
      <c r="B691" s="15">
        <v>658</v>
      </c>
      <c r="C691">
        <v>1</v>
      </c>
      <c r="E691" s="16">
        <v>15731511</v>
      </c>
      <c r="F691" s="1">
        <v>1</v>
      </c>
      <c r="AL691" s="15">
        <v>128643.35</v>
      </c>
      <c r="AM691">
        <v>1</v>
      </c>
    </row>
    <row r="692" spans="2:39" x14ac:dyDescent="0.2">
      <c r="B692" s="15">
        <v>659</v>
      </c>
      <c r="C692">
        <v>1</v>
      </c>
      <c r="E692" s="16">
        <v>15731522</v>
      </c>
      <c r="F692" s="1">
        <v>1</v>
      </c>
      <c r="AL692" s="15">
        <v>128702.1</v>
      </c>
      <c r="AM692">
        <v>1</v>
      </c>
    </row>
    <row r="693" spans="2:39" x14ac:dyDescent="0.2">
      <c r="B693" s="15">
        <v>660</v>
      </c>
      <c r="C693">
        <v>1</v>
      </c>
      <c r="E693" s="16">
        <v>15731744</v>
      </c>
      <c r="F693" s="1">
        <v>1</v>
      </c>
      <c r="AL693" s="15">
        <v>129590.18</v>
      </c>
      <c r="AM693">
        <v>1</v>
      </c>
    </row>
    <row r="694" spans="2:39" x14ac:dyDescent="0.2">
      <c r="B694" s="15">
        <v>661</v>
      </c>
      <c r="C694">
        <v>1</v>
      </c>
      <c r="E694" s="16">
        <v>15731815</v>
      </c>
      <c r="F694" s="1">
        <v>1</v>
      </c>
      <c r="AL694" s="15">
        <v>129826.89</v>
      </c>
      <c r="AM694">
        <v>1</v>
      </c>
    </row>
    <row r="695" spans="2:39" x14ac:dyDescent="0.2">
      <c r="B695" s="15">
        <v>662</v>
      </c>
      <c r="C695">
        <v>1</v>
      </c>
      <c r="E695" s="16">
        <v>15732628</v>
      </c>
      <c r="F695" s="1">
        <v>1</v>
      </c>
      <c r="AL695" s="15">
        <v>129892.93</v>
      </c>
      <c r="AM695">
        <v>1</v>
      </c>
    </row>
    <row r="696" spans="2:39" x14ac:dyDescent="0.2">
      <c r="B696" s="15">
        <v>663</v>
      </c>
      <c r="C696">
        <v>1</v>
      </c>
      <c r="E696" s="16">
        <v>15732674</v>
      </c>
      <c r="F696" s="1">
        <v>1</v>
      </c>
      <c r="AL696" s="15">
        <v>129964.94</v>
      </c>
      <c r="AM696">
        <v>1</v>
      </c>
    </row>
    <row r="697" spans="2:39" x14ac:dyDescent="0.2">
      <c r="B697" s="15">
        <v>664</v>
      </c>
      <c r="C697">
        <v>1</v>
      </c>
      <c r="E697" s="16">
        <v>15732778</v>
      </c>
      <c r="F697" s="1">
        <v>1</v>
      </c>
      <c r="AL697" s="15">
        <v>130486.57</v>
      </c>
      <c r="AM697">
        <v>1</v>
      </c>
    </row>
    <row r="698" spans="2:39" x14ac:dyDescent="0.2">
      <c r="B698" s="15">
        <v>665</v>
      </c>
      <c r="C698">
        <v>1</v>
      </c>
      <c r="E698" s="16">
        <v>15732963</v>
      </c>
      <c r="F698" s="1">
        <v>1</v>
      </c>
      <c r="AL698" s="15">
        <v>130553.47</v>
      </c>
      <c r="AM698">
        <v>1</v>
      </c>
    </row>
    <row r="699" spans="2:39" x14ac:dyDescent="0.2">
      <c r="B699" s="15">
        <v>666</v>
      </c>
      <c r="C699">
        <v>1</v>
      </c>
      <c r="E699" s="16">
        <v>15733114</v>
      </c>
      <c r="F699" s="1">
        <v>1</v>
      </c>
      <c r="AL699" s="15">
        <v>130567.02</v>
      </c>
      <c r="AM699">
        <v>1</v>
      </c>
    </row>
    <row r="700" spans="2:39" x14ac:dyDescent="0.2">
      <c r="B700" s="15">
        <v>667</v>
      </c>
      <c r="C700">
        <v>1</v>
      </c>
      <c r="E700" s="16">
        <v>15733119</v>
      </c>
      <c r="F700" s="1">
        <v>1</v>
      </c>
      <c r="AL700" s="15">
        <v>130590.35</v>
      </c>
      <c r="AM700">
        <v>1</v>
      </c>
    </row>
    <row r="701" spans="2:39" x14ac:dyDescent="0.2">
      <c r="B701" s="15">
        <v>668</v>
      </c>
      <c r="C701">
        <v>1</v>
      </c>
      <c r="E701" s="16">
        <v>15733247</v>
      </c>
      <c r="F701" s="1">
        <v>1</v>
      </c>
      <c r="AL701" s="15">
        <v>130789.6</v>
      </c>
      <c r="AM701">
        <v>1</v>
      </c>
    </row>
    <row r="702" spans="2:39" x14ac:dyDescent="0.2">
      <c r="B702" s="15">
        <v>669</v>
      </c>
      <c r="C702">
        <v>1</v>
      </c>
      <c r="E702" s="16">
        <v>15733616</v>
      </c>
      <c r="F702" s="1">
        <v>1</v>
      </c>
      <c r="AL702" s="15">
        <v>130928.22</v>
      </c>
      <c r="AM702">
        <v>1</v>
      </c>
    </row>
    <row r="703" spans="2:39" x14ac:dyDescent="0.2">
      <c r="B703" s="15">
        <v>670</v>
      </c>
      <c r="C703">
        <v>1</v>
      </c>
      <c r="E703" s="16">
        <v>15733797</v>
      </c>
      <c r="F703" s="1">
        <v>1</v>
      </c>
      <c r="AL703" s="15">
        <v>131043.2</v>
      </c>
      <c r="AM703">
        <v>1</v>
      </c>
    </row>
    <row r="704" spans="2:39" x14ac:dyDescent="0.2">
      <c r="B704" s="15">
        <v>671</v>
      </c>
      <c r="C704">
        <v>1</v>
      </c>
      <c r="E704" s="16">
        <v>15734565</v>
      </c>
      <c r="F704" s="1">
        <v>1</v>
      </c>
      <c r="AL704" s="15">
        <v>131167.98000000001</v>
      </c>
      <c r="AM704">
        <v>1</v>
      </c>
    </row>
    <row r="705" spans="2:39" x14ac:dyDescent="0.2">
      <c r="B705" s="15">
        <v>672</v>
      </c>
      <c r="C705">
        <v>1</v>
      </c>
      <c r="E705" s="16">
        <v>15734674</v>
      </c>
      <c r="F705" s="1">
        <v>1</v>
      </c>
      <c r="AL705" s="15">
        <v>131300.68</v>
      </c>
      <c r="AM705">
        <v>1</v>
      </c>
    </row>
    <row r="706" spans="2:39" x14ac:dyDescent="0.2">
      <c r="B706" s="15">
        <v>673</v>
      </c>
      <c r="C706">
        <v>1</v>
      </c>
      <c r="E706" s="16">
        <v>15734886</v>
      </c>
      <c r="F706" s="1">
        <v>1</v>
      </c>
      <c r="AL706" s="15">
        <v>131372.38</v>
      </c>
      <c r="AM706">
        <v>1</v>
      </c>
    </row>
    <row r="707" spans="2:39" x14ac:dyDescent="0.2">
      <c r="B707" s="15">
        <v>674</v>
      </c>
      <c r="C707">
        <v>1</v>
      </c>
      <c r="E707" s="16">
        <v>15735203</v>
      </c>
      <c r="F707" s="1">
        <v>1</v>
      </c>
      <c r="AL707" s="15">
        <v>131501.72</v>
      </c>
      <c r="AM707">
        <v>1</v>
      </c>
    </row>
    <row r="708" spans="2:39" x14ac:dyDescent="0.2">
      <c r="B708" s="15">
        <v>675</v>
      </c>
      <c r="C708">
        <v>1</v>
      </c>
      <c r="E708" s="16">
        <v>15736008</v>
      </c>
      <c r="F708" s="1">
        <v>1</v>
      </c>
      <c r="AL708" s="15">
        <v>131521.72</v>
      </c>
      <c r="AM708">
        <v>1</v>
      </c>
    </row>
    <row r="709" spans="2:39" x14ac:dyDescent="0.2">
      <c r="B709" s="15">
        <v>676</v>
      </c>
      <c r="C709">
        <v>1</v>
      </c>
      <c r="E709" s="16">
        <v>15736112</v>
      </c>
      <c r="F709" s="1">
        <v>1</v>
      </c>
      <c r="AL709" s="15">
        <v>131953.23000000001</v>
      </c>
      <c r="AM709">
        <v>1</v>
      </c>
    </row>
    <row r="710" spans="2:39" x14ac:dyDescent="0.2">
      <c r="B710" s="15">
        <v>677</v>
      </c>
      <c r="C710">
        <v>1</v>
      </c>
      <c r="E710" s="16">
        <v>15736534</v>
      </c>
      <c r="F710" s="1">
        <v>1</v>
      </c>
      <c r="AL710" s="15">
        <v>132173.31</v>
      </c>
      <c r="AM710">
        <v>1</v>
      </c>
    </row>
    <row r="711" spans="2:39" x14ac:dyDescent="0.2">
      <c r="B711" s="15">
        <v>678</v>
      </c>
      <c r="C711">
        <v>1</v>
      </c>
      <c r="E711" s="16">
        <v>15736601</v>
      </c>
      <c r="F711" s="1">
        <v>1</v>
      </c>
      <c r="AL711" s="15">
        <v>132210.49</v>
      </c>
      <c r="AM711">
        <v>1</v>
      </c>
    </row>
    <row r="712" spans="2:39" x14ac:dyDescent="0.2">
      <c r="B712" s="15">
        <v>679</v>
      </c>
      <c r="C712">
        <v>1</v>
      </c>
      <c r="E712" s="16">
        <v>15736816</v>
      </c>
      <c r="F712" s="1">
        <v>1</v>
      </c>
      <c r="AL712" s="15">
        <v>132298.49</v>
      </c>
      <c r="AM712">
        <v>1</v>
      </c>
    </row>
    <row r="713" spans="2:39" x14ac:dyDescent="0.2">
      <c r="B713" s="15">
        <v>680</v>
      </c>
      <c r="C713">
        <v>1</v>
      </c>
      <c r="E713" s="16">
        <v>15736879</v>
      </c>
      <c r="F713" s="1">
        <v>1</v>
      </c>
      <c r="AL713" s="15">
        <v>133007.34</v>
      </c>
      <c r="AM713">
        <v>1</v>
      </c>
    </row>
    <row r="714" spans="2:39" x14ac:dyDescent="0.2">
      <c r="B714" s="15">
        <v>681</v>
      </c>
      <c r="C714">
        <v>1</v>
      </c>
      <c r="E714" s="16">
        <v>15737051</v>
      </c>
      <c r="F714" s="1">
        <v>1</v>
      </c>
      <c r="AL714" s="15">
        <v>133457.51999999999</v>
      </c>
      <c r="AM714">
        <v>1</v>
      </c>
    </row>
    <row r="715" spans="2:39" x14ac:dyDescent="0.2">
      <c r="B715" s="15">
        <v>682</v>
      </c>
      <c r="C715">
        <v>1</v>
      </c>
      <c r="E715" s="16">
        <v>15737173</v>
      </c>
      <c r="F715" s="1">
        <v>1</v>
      </c>
      <c r="AL715" s="15">
        <v>134132.65</v>
      </c>
      <c r="AM715">
        <v>1</v>
      </c>
    </row>
    <row r="716" spans="2:39" x14ac:dyDescent="0.2">
      <c r="B716" s="15">
        <v>683</v>
      </c>
      <c r="C716">
        <v>1</v>
      </c>
      <c r="E716" s="16">
        <v>15737452</v>
      </c>
      <c r="F716" s="1">
        <v>1</v>
      </c>
      <c r="AL716" s="15">
        <v>134420.75</v>
      </c>
      <c r="AM716">
        <v>1</v>
      </c>
    </row>
    <row r="717" spans="2:39" x14ac:dyDescent="0.2">
      <c r="B717" s="15">
        <v>684</v>
      </c>
      <c r="C717">
        <v>1</v>
      </c>
      <c r="E717" s="16">
        <v>15737741</v>
      </c>
      <c r="F717" s="1">
        <v>1</v>
      </c>
      <c r="AL717" s="15">
        <v>134509.47</v>
      </c>
      <c r="AM717">
        <v>1</v>
      </c>
    </row>
    <row r="718" spans="2:39" x14ac:dyDescent="0.2">
      <c r="B718" s="15">
        <v>685</v>
      </c>
      <c r="C718">
        <v>1</v>
      </c>
      <c r="E718" s="16">
        <v>15737792</v>
      </c>
      <c r="F718" s="1">
        <v>1</v>
      </c>
      <c r="AL718" s="15">
        <v>134589.57999999999</v>
      </c>
      <c r="AM718">
        <v>1</v>
      </c>
    </row>
    <row r="719" spans="2:39" x14ac:dyDescent="0.2">
      <c r="B719" s="15">
        <v>686</v>
      </c>
      <c r="C719">
        <v>1</v>
      </c>
      <c r="E719" s="16">
        <v>15737795</v>
      </c>
      <c r="F719" s="1">
        <v>1</v>
      </c>
      <c r="AL719" s="15">
        <v>134600.94</v>
      </c>
      <c r="AM719">
        <v>1</v>
      </c>
    </row>
    <row r="720" spans="2:39" x14ac:dyDescent="0.2">
      <c r="B720" s="15">
        <v>687</v>
      </c>
      <c r="C720">
        <v>1</v>
      </c>
      <c r="E720" s="16">
        <v>15737888</v>
      </c>
      <c r="F720" s="1">
        <v>1</v>
      </c>
      <c r="AL720" s="15">
        <v>134901.34</v>
      </c>
      <c r="AM720">
        <v>1</v>
      </c>
    </row>
    <row r="721" spans="2:39" x14ac:dyDescent="0.2">
      <c r="B721" s="15">
        <v>688</v>
      </c>
      <c r="C721">
        <v>1</v>
      </c>
      <c r="E721" s="16">
        <v>15738148</v>
      </c>
      <c r="F721" s="1">
        <v>1</v>
      </c>
      <c r="AL721" s="15">
        <v>135180.10999999999</v>
      </c>
      <c r="AM721">
        <v>1</v>
      </c>
    </row>
    <row r="722" spans="2:39" x14ac:dyDescent="0.2">
      <c r="B722" s="15">
        <v>689</v>
      </c>
      <c r="C722">
        <v>1</v>
      </c>
      <c r="E722" s="16">
        <v>15738181</v>
      </c>
      <c r="F722" s="1">
        <v>1</v>
      </c>
      <c r="AL722" s="15">
        <v>135399.21</v>
      </c>
      <c r="AM722">
        <v>1</v>
      </c>
    </row>
    <row r="723" spans="2:39" x14ac:dyDescent="0.2">
      <c r="B723" s="15">
        <v>690</v>
      </c>
      <c r="C723">
        <v>1</v>
      </c>
      <c r="E723" s="16">
        <v>15738191</v>
      </c>
      <c r="F723" s="1">
        <v>1</v>
      </c>
      <c r="AL723" s="15">
        <v>135482.26</v>
      </c>
      <c r="AM723">
        <v>1</v>
      </c>
    </row>
    <row r="724" spans="2:39" x14ac:dyDescent="0.2">
      <c r="B724" s="15">
        <v>691</v>
      </c>
      <c r="C724">
        <v>1</v>
      </c>
      <c r="E724" s="16">
        <v>15738721</v>
      </c>
      <c r="F724" s="1">
        <v>1</v>
      </c>
      <c r="AL724" s="15">
        <v>135925.72</v>
      </c>
      <c r="AM724">
        <v>1</v>
      </c>
    </row>
    <row r="725" spans="2:39" x14ac:dyDescent="0.2">
      <c r="B725" s="15">
        <v>692</v>
      </c>
      <c r="C725">
        <v>1</v>
      </c>
      <c r="E725" s="16">
        <v>15738751</v>
      </c>
      <c r="F725" s="1">
        <v>1</v>
      </c>
      <c r="AL725" s="15">
        <v>136050.44</v>
      </c>
      <c r="AM725">
        <v>1</v>
      </c>
    </row>
    <row r="726" spans="2:39" x14ac:dyDescent="0.2">
      <c r="B726" s="15">
        <v>693</v>
      </c>
      <c r="C726">
        <v>1</v>
      </c>
      <c r="E726" s="16">
        <v>15739438</v>
      </c>
      <c r="F726" s="1">
        <v>1</v>
      </c>
      <c r="AL726" s="15">
        <v>136129.49</v>
      </c>
      <c r="AM726">
        <v>1</v>
      </c>
    </row>
    <row r="727" spans="2:39" x14ac:dyDescent="0.2">
      <c r="B727" s="15">
        <v>694</v>
      </c>
      <c r="C727">
        <v>1</v>
      </c>
      <c r="E727" s="16">
        <v>15739803</v>
      </c>
      <c r="F727" s="1">
        <v>1</v>
      </c>
      <c r="AL727" s="15">
        <v>136259.65</v>
      </c>
      <c r="AM727">
        <v>1</v>
      </c>
    </row>
    <row r="728" spans="2:39" x14ac:dyDescent="0.2">
      <c r="B728" s="15">
        <v>695</v>
      </c>
      <c r="C728">
        <v>1</v>
      </c>
      <c r="E728" s="16">
        <v>15740404</v>
      </c>
      <c r="F728" s="1">
        <v>1</v>
      </c>
      <c r="AL728" s="15">
        <v>136458.19</v>
      </c>
      <c r="AM728">
        <v>1</v>
      </c>
    </row>
    <row r="729" spans="2:39" x14ac:dyDescent="0.2">
      <c r="B729" s="15">
        <v>696</v>
      </c>
      <c r="C729">
        <v>1</v>
      </c>
      <c r="E729" s="16">
        <v>15740476</v>
      </c>
      <c r="F729" s="1">
        <v>1</v>
      </c>
      <c r="AL729" s="15">
        <v>136886.85999999999</v>
      </c>
      <c r="AM729">
        <v>1</v>
      </c>
    </row>
    <row r="730" spans="2:39" x14ac:dyDescent="0.2">
      <c r="B730" s="15">
        <v>697</v>
      </c>
      <c r="C730">
        <v>1</v>
      </c>
      <c r="E730" s="16">
        <v>15740900</v>
      </c>
      <c r="F730" s="1">
        <v>1</v>
      </c>
      <c r="AL730" s="15">
        <v>137254.54999999999</v>
      </c>
      <c r="AM730">
        <v>1</v>
      </c>
    </row>
    <row r="731" spans="2:39" x14ac:dyDescent="0.2">
      <c r="B731" s="15">
        <v>698</v>
      </c>
      <c r="C731">
        <v>1</v>
      </c>
      <c r="E731" s="16">
        <v>15741336</v>
      </c>
      <c r="F731" s="1">
        <v>1</v>
      </c>
      <c r="AL731" s="15">
        <v>137316.32</v>
      </c>
      <c r="AM731">
        <v>1</v>
      </c>
    </row>
    <row r="732" spans="2:39" x14ac:dyDescent="0.2">
      <c r="B732" s="15">
        <v>699</v>
      </c>
      <c r="C732">
        <v>1</v>
      </c>
      <c r="E732" s="16">
        <v>15742358</v>
      </c>
      <c r="F732" s="1">
        <v>1</v>
      </c>
      <c r="AL732" s="15">
        <v>137537.22</v>
      </c>
      <c r="AM732">
        <v>1</v>
      </c>
    </row>
    <row r="733" spans="2:39" x14ac:dyDescent="0.2">
      <c r="B733" s="15">
        <v>700</v>
      </c>
      <c r="C733">
        <v>1</v>
      </c>
      <c r="E733" s="16">
        <v>15742668</v>
      </c>
      <c r="F733" s="1">
        <v>1</v>
      </c>
      <c r="AL733" s="15">
        <v>138275.01</v>
      </c>
      <c r="AM733">
        <v>1</v>
      </c>
    </row>
    <row r="734" spans="2:39" x14ac:dyDescent="0.2">
      <c r="B734" s="15">
        <v>701</v>
      </c>
      <c r="C734">
        <v>1</v>
      </c>
      <c r="E734" s="16">
        <v>15743007</v>
      </c>
      <c r="F734" s="1">
        <v>1</v>
      </c>
      <c r="AL734" s="15">
        <v>138490.03</v>
      </c>
      <c r="AM734">
        <v>1</v>
      </c>
    </row>
    <row r="735" spans="2:39" x14ac:dyDescent="0.2">
      <c r="B735" s="15">
        <v>702</v>
      </c>
      <c r="C735">
        <v>1</v>
      </c>
      <c r="E735" s="16">
        <v>15743040</v>
      </c>
      <c r="F735" s="1">
        <v>1</v>
      </c>
      <c r="AL735" s="15">
        <v>138527.56</v>
      </c>
      <c r="AM735">
        <v>1</v>
      </c>
    </row>
    <row r="736" spans="2:39" x14ac:dyDescent="0.2">
      <c r="B736" s="15">
        <v>703</v>
      </c>
      <c r="C736">
        <v>1</v>
      </c>
      <c r="E736" s="16">
        <v>15743192</v>
      </c>
      <c r="F736" s="1">
        <v>1</v>
      </c>
      <c r="AL736" s="15">
        <v>138777</v>
      </c>
      <c r="AM736">
        <v>1</v>
      </c>
    </row>
    <row r="737" spans="2:39" x14ac:dyDescent="0.2">
      <c r="B737" s="15">
        <v>704</v>
      </c>
      <c r="C737">
        <v>1</v>
      </c>
      <c r="E737" s="16">
        <v>15743411</v>
      </c>
      <c r="F737" s="1">
        <v>1</v>
      </c>
      <c r="AL737" s="15">
        <v>138882.98000000001</v>
      </c>
      <c r="AM737">
        <v>1</v>
      </c>
    </row>
    <row r="738" spans="2:39" x14ac:dyDescent="0.2">
      <c r="B738" s="15">
        <v>705</v>
      </c>
      <c r="C738">
        <v>1</v>
      </c>
      <c r="E738" s="16">
        <v>15744398</v>
      </c>
      <c r="F738" s="1">
        <v>1</v>
      </c>
      <c r="AL738" s="15">
        <v>139093.73000000001</v>
      </c>
      <c r="AM738">
        <v>1</v>
      </c>
    </row>
    <row r="739" spans="2:39" x14ac:dyDescent="0.2">
      <c r="B739" s="15">
        <v>706</v>
      </c>
      <c r="C739">
        <v>1</v>
      </c>
      <c r="E739" s="16">
        <v>15744607</v>
      </c>
      <c r="F739" s="1">
        <v>1</v>
      </c>
      <c r="AL739" s="15">
        <v>139161.64000000001</v>
      </c>
      <c r="AM739">
        <v>1</v>
      </c>
    </row>
    <row r="740" spans="2:39" x14ac:dyDescent="0.2">
      <c r="B740" s="15">
        <v>707</v>
      </c>
      <c r="C740">
        <v>1</v>
      </c>
      <c r="E740" s="16">
        <v>15744689</v>
      </c>
      <c r="F740" s="1">
        <v>1</v>
      </c>
      <c r="AL740" s="15">
        <v>139874.43</v>
      </c>
      <c r="AM740">
        <v>1</v>
      </c>
    </row>
    <row r="741" spans="2:39" x14ac:dyDescent="0.2">
      <c r="B741" s="15">
        <v>708</v>
      </c>
      <c r="C741">
        <v>1</v>
      </c>
      <c r="E741" s="16">
        <v>15745012</v>
      </c>
      <c r="F741" s="1">
        <v>1</v>
      </c>
      <c r="AL741" s="15">
        <v>140075.54999999999</v>
      </c>
      <c r="AM741">
        <v>1</v>
      </c>
    </row>
    <row r="742" spans="2:39" x14ac:dyDescent="0.2">
      <c r="B742" s="15">
        <v>709</v>
      </c>
      <c r="C742">
        <v>1</v>
      </c>
      <c r="E742" s="16">
        <v>15745088</v>
      </c>
      <c r="F742" s="1">
        <v>1</v>
      </c>
      <c r="AL742" s="15">
        <v>140134.43</v>
      </c>
      <c r="AM742">
        <v>1</v>
      </c>
    </row>
    <row r="743" spans="2:39" x14ac:dyDescent="0.2">
      <c r="B743" s="15">
        <v>710</v>
      </c>
      <c r="C743">
        <v>1</v>
      </c>
      <c r="E743" s="16">
        <v>15745196</v>
      </c>
      <c r="F743" s="1">
        <v>1</v>
      </c>
      <c r="AL743" s="15">
        <v>140451.51999999999</v>
      </c>
      <c r="AM743">
        <v>1</v>
      </c>
    </row>
    <row r="744" spans="2:39" x14ac:dyDescent="0.2">
      <c r="B744" s="15">
        <v>711</v>
      </c>
      <c r="C744">
        <v>1</v>
      </c>
      <c r="E744" s="16">
        <v>15745295</v>
      </c>
      <c r="F744" s="1">
        <v>1</v>
      </c>
      <c r="AL744" s="15">
        <v>140469.38</v>
      </c>
      <c r="AM744">
        <v>1</v>
      </c>
    </row>
    <row r="745" spans="2:39" x14ac:dyDescent="0.2">
      <c r="B745" s="15">
        <v>712</v>
      </c>
      <c r="C745">
        <v>1</v>
      </c>
      <c r="E745" s="16">
        <v>15745307</v>
      </c>
      <c r="F745" s="1">
        <v>1</v>
      </c>
      <c r="AL745" s="15">
        <v>140676.98000000001</v>
      </c>
      <c r="AM745">
        <v>1</v>
      </c>
    </row>
    <row r="746" spans="2:39" x14ac:dyDescent="0.2">
      <c r="B746" s="15">
        <v>713</v>
      </c>
      <c r="C746">
        <v>1</v>
      </c>
      <c r="E746" s="16">
        <v>15745324</v>
      </c>
      <c r="F746" s="1">
        <v>1</v>
      </c>
      <c r="AL746" s="15">
        <v>140765.57</v>
      </c>
      <c r="AM746">
        <v>1</v>
      </c>
    </row>
    <row r="747" spans="2:39" x14ac:dyDescent="0.2">
      <c r="B747" s="15">
        <v>714</v>
      </c>
      <c r="C747">
        <v>1</v>
      </c>
      <c r="E747" s="16">
        <v>15745354</v>
      </c>
      <c r="F747" s="1">
        <v>1</v>
      </c>
      <c r="AL747" s="15">
        <v>141069.88</v>
      </c>
      <c r="AM747">
        <v>1</v>
      </c>
    </row>
    <row r="748" spans="2:39" x14ac:dyDescent="0.2">
      <c r="B748" s="15">
        <v>715</v>
      </c>
      <c r="C748">
        <v>1</v>
      </c>
      <c r="E748" s="16">
        <v>15745417</v>
      </c>
      <c r="F748" s="1">
        <v>1</v>
      </c>
      <c r="AL748" s="15">
        <v>141075.51</v>
      </c>
      <c r="AM748">
        <v>1</v>
      </c>
    </row>
    <row r="749" spans="2:39" x14ac:dyDescent="0.2">
      <c r="B749" s="15">
        <v>716</v>
      </c>
      <c r="C749">
        <v>1</v>
      </c>
      <c r="E749" s="16">
        <v>15745527</v>
      </c>
      <c r="F749" s="1">
        <v>1</v>
      </c>
      <c r="AL749" s="15">
        <v>141210.5</v>
      </c>
      <c r="AM749">
        <v>1</v>
      </c>
    </row>
    <row r="750" spans="2:39" x14ac:dyDescent="0.2">
      <c r="B750" s="15">
        <v>717</v>
      </c>
      <c r="C750">
        <v>1</v>
      </c>
      <c r="E750" s="16">
        <v>15745621</v>
      </c>
      <c r="F750" s="1">
        <v>1</v>
      </c>
      <c r="AL750" s="15">
        <v>141300.53</v>
      </c>
      <c r="AM750">
        <v>1</v>
      </c>
    </row>
    <row r="751" spans="2:39" x14ac:dyDescent="0.2">
      <c r="B751" s="15">
        <v>718</v>
      </c>
      <c r="C751">
        <v>1</v>
      </c>
      <c r="E751" s="16">
        <v>15745844</v>
      </c>
      <c r="F751" s="1">
        <v>1</v>
      </c>
      <c r="AL751" s="15">
        <v>142033.07</v>
      </c>
      <c r="AM751">
        <v>1</v>
      </c>
    </row>
    <row r="752" spans="2:39" x14ac:dyDescent="0.2">
      <c r="B752" s="15">
        <v>719</v>
      </c>
      <c r="C752">
        <v>1</v>
      </c>
      <c r="E752" s="16">
        <v>15746490</v>
      </c>
      <c r="F752" s="1">
        <v>1</v>
      </c>
      <c r="AL752" s="15">
        <v>142200.15</v>
      </c>
      <c r="AM752">
        <v>1</v>
      </c>
    </row>
    <row r="753" spans="2:39" x14ac:dyDescent="0.2">
      <c r="B753" s="15">
        <v>720</v>
      </c>
      <c r="C753">
        <v>1</v>
      </c>
      <c r="E753" s="16">
        <v>15746726</v>
      </c>
      <c r="F753" s="1">
        <v>1</v>
      </c>
      <c r="AL753" s="15">
        <v>142513.5</v>
      </c>
      <c r="AM753">
        <v>1</v>
      </c>
    </row>
    <row r="754" spans="2:39" x14ac:dyDescent="0.2">
      <c r="B754" s="15">
        <v>721</v>
      </c>
      <c r="C754">
        <v>1</v>
      </c>
      <c r="E754" s="16">
        <v>15746902</v>
      </c>
      <c r="F754" s="1">
        <v>1</v>
      </c>
      <c r="AL754" s="15">
        <v>142548.32999999999</v>
      </c>
      <c r="AM754">
        <v>1</v>
      </c>
    </row>
    <row r="755" spans="2:39" x14ac:dyDescent="0.2">
      <c r="B755" s="15">
        <v>722</v>
      </c>
      <c r="C755">
        <v>1</v>
      </c>
      <c r="E755" s="16">
        <v>15747358</v>
      </c>
      <c r="F755" s="1">
        <v>1</v>
      </c>
      <c r="AL755" s="15">
        <v>142838.64000000001</v>
      </c>
      <c r="AM755">
        <v>1</v>
      </c>
    </row>
    <row r="756" spans="2:39" x14ac:dyDescent="0.2">
      <c r="B756" s="15">
        <v>723</v>
      </c>
      <c r="C756">
        <v>1</v>
      </c>
      <c r="E756" s="16">
        <v>15747542</v>
      </c>
      <c r="F756" s="1">
        <v>1</v>
      </c>
      <c r="AL756" s="15">
        <v>142917.54</v>
      </c>
      <c r="AM756">
        <v>1</v>
      </c>
    </row>
    <row r="757" spans="2:39" x14ac:dyDescent="0.2">
      <c r="B757" s="15">
        <v>724</v>
      </c>
      <c r="C757">
        <v>1</v>
      </c>
      <c r="E757" s="16">
        <v>15747795</v>
      </c>
      <c r="F757" s="1">
        <v>1</v>
      </c>
      <c r="AL757" s="15">
        <v>143635.35999999999</v>
      </c>
      <c r="AM757">
        <v>1</v>
      </c>
    </row>
    <row r="758" spans="2:39" x14ac:dyDescent="0.2">
      <c r="B758" s="15">
        <v>725</v>
      </c>
      <c r="C758">
        <v>1</v>
      </c>
      <c r="E758" s="16">
        <v>15747807</v>
      </c>
      <c r="F758" s="1">
        <v>1</v>
      </c>
      <c r="AL758" s="15">
        <v>143739.29</v>
      </c>
      <c r="AM758">
        <v>1</v>
      </c>
    </row>
    <row r="759" spans="2:39" x14ac:dyDescent="0.2">
      <c r="B759" s="15">
        <v>726</v>
      </c>
      <c r="C759">
        <v>1</v>
      </c>
      <c r="E759" s="16">
        <v>15747867</v>
      </c>
      <c r="F759" s="1">
        <v>1</v>
      </c>
      <c r="AL759" s="15">
        <v>143954.99</v>
      </c>
      <c r="AM759">
        <v>1</v>
      </c>
    </row>
    <row r="760" spans="2:39" x14ac:dyDescent="0.2">
      <c r="B760" s="15">
        <v>727</v>
      </c>
      <c r="C760">
        <v>1</v>
      </c>
      <c r="E760" s="16">
        <v>15747960</v>
      </c>
      <c r="F760" s="1">
        <v>1</v>
      </c>
      <c r="AL760" s="15">
        <v>144183.1</v>
      </c>
      <c r="AM760">
        <v>1</v>
      </c>
    </row>
    <row r="761" spans="2:39" x14ac:dyDescent="0.2">
      <c r="B761" s="15">
        <v>728</v>
      </c>
      <c r="C761">
        <v>1</v>
      </c>
      <c r="E761" s="16">
        <v>15748625</v>
      </c>
      <c r="F761" s="1">
        <v>1</v>
      </c>
      <c r="AL761" s="15">
        <v>144375</v>
      </c>
      <c r="AM761">
        <v>1</v>
      </c>
    </row>
    <row r="762" spans="2:39" x14ac:dyDescent="0.2">
      <c r="B762" s="15">
        <v>729</v>
      </c>
      <c r="C762">
        <v>1</v>
      </c>
      <c r="E762" s="16">
        <v>15748936</v>
      </c>
      <c r="F762" s="1">
        <v>1</v>
      </c>
      <c r="AL762" s="15">
        <v>144517.19</v>
      </c>
      <c r="AM762">
        <v>1</v>
      </c>
    </row>
    <row r="763" spans="2:39" x14ac:dyDescent="0.2">
      <c r="B763" s="15">
        <v>730</v>
      </c>
      <c r="C763">
        <v>1</v>
      </c>
      <c r="E763" s="16">
        <v>15749167</v>
      </c>
      <c r="F763" s="1">
        <v>1</v>
      </c>
      <c r="AL763" s="15">
        <v>144680.18</v>
      </c>
      <c r="AM763">
        <v>1</v>
      </c>
    </row>
    <row r="764" spans="2:39" x14ac:dyDescent="0.2">
      <c r="B764" s="15">
        <v>731</v>
      </c>
      <c r="C764">
        <v>1</v>
      </c>
      <c r="E764" s="16">
        <v>15749851</v>
      </c>
      <c r="F764" s="1">
        <v>1</v>
      </c>
      <c r="AL764" s="15">
        <v>144995.32999999999</v>
      </c>
      <c r="AM764">
        <v>1</v>
      </c>
    </row>
    <row r="765" spans="2:39" x14ac:dyDescent="0.2">
      <c r="B765" s="15">
        <v>732</v>
      </c>
      <c r="C765">
        <v>1</v>
      </c>
      <c r="E765" s="16">
        <v>15750141</v>
      </c>
      <c r="F765" s="1">
        <v>1</v>
      </c>
      <c r="AL765" s="15">
        <v>145111.37</v>
      </c>
      <c r="AM765">
        <v>1</v>
      </c>
    </row>
    <row r="766" spans="2:39" x14ac:dyDescent="0.2">
      <c r="B766" s="15">
        <v>733</v>
      </c>
      <c r="C766">
        <v>1</v>
      </c>
      <c r="E766" s="16">
        <v>15750181</v>
      </c>
      <c r="F766" s="1">
        <v>1</v>
      </c>
      <c r="AL766" s="15">
        <v>145251.35</v>
      </c>
      <c r="AM766">
        <v>1</v>
      </c>
    </row>
    <row r="767" spans="2:39" x14ac:dyDescent="0.2">
      <c r="B767" s="15">
        <v>734</v>
      </c>
      <c r="C767">
        <v>1</v>
      </c>
      <c r="E767" s="16">
        <v>15750658</v>
      </c>
      <c r="F767" s="1">
        <v>1</v>
      </c>
      <c r="AL767" s="15">
        <v>145562.4</v>
      </c>
      <c r="AM767">
        <v>1</v>
      </c>
    </row>
    <row r="768" spans="2:39" x14ac:dyDescent="0.2">
      <c r="B768" s="15">
        <v>735</v>
      </c>
      <c r="C768">
        <v>1</v>
      </c>
      <c r="E768" s="16">
        <v>15750803</v>
      </c>
      <c r="F768" s="1">
        <v>1</v>
      </c>
      <c r="AL768" s="15">
        <v>145593.85</v>
      </c>
      <c r="AM768">
        <v>1</v>
      </c>
    </row>
    <row r="769" spans="2:39" x14ac:dyDescent="0.2">
      <c r="B769" s="15">
        <v>736</v>
      </c>
      <c r="C769">
        <v>1</v>
      </c>
      <c r="E769" s="16">
        <v>15751208</v>
      </c>
      <c r="F769" s="1">
        <v>1</v>
      </c>
      <c r="AL769" s="15">
        <v>145700.22</v>
      </c>
      <c r="AM769">
        <v>1</v>
      </c>
    </row>
    <row r="770" spans="2:39" x14ac:dyDescent="0.2">
      <c r="B770" s="15">
        <v>737</v>
      </c>
      <c r="C770">
        <v>1</v>
      </c>
      <c r="E770" s="16">
        <v>15751710</v>
      </c>
      <c r="F770" s="1">
        <v>1</v>
      </c>
      <c r="AL770" s="15">
        <v>145704.19</v>
      </c>
      <c r="AM770">
        <v>1</v>
      </c>
    </row>
    <row r="771" spans="2:39" x14ac:dyDescent="0.2">
      <c r="B771" s="15">
        <v>738</v>
      </c>
      <c r="C771">
        <v>1</v>
      </c>
      <c r="E771" s="16">
        <v>15752047</v>
      </c>
      <c r="F771" s="1">
        <v>1</v>
      </c>
      <c r="AL771" s="15">
        <v>145894.9</v>
      </c>
      <c r="AM771">
        <v>1</v>
      </c>
    </row>
    <row r="772" spans="2:39" x14ac:dyDescent="0.2">
      <c r="B772" s="15">
        <v>739</v>
      </c>
      <c r="C772">
        <v>1</v>
      </c>
      <c r="E772" s="16">
        <v>15752081</v>
      </c>
      <c r="F772" s="1">
        <v>1</v>
      </c>
      <c r="AL772" s="15">
        <v>145936.28</v>
      </c>
      <c r="AM772">
        <v>1</v>
      </c>
    </row>
    <row r="773" spans="2:39" x14ac:dyDescent="0.2">
      <c r="B773" s="15">
        <v>740</v>
      </c>
      <c r="C773">
        <v>1</v>
      </c>
      <c r="E773" s="16">
        <v>15752137</v>
      </c>
      <c r="F773" s="1">
        <v>1</v>
      </c>
      <c r="AL773" s="15">
        <v>146041.45000000001</v>
      </c>
      <c r="AM773">
        <v>1</v>
      </c>
    </row>
    <row r="774" spans="2:39" x14ac:dyDescent="0.2">
      <c r="B774" s="15">
        <v>741</v>
      </c>
      <c r="C774">
        <v>1</v>
      </c>
      <c r="E774" s="16">
        <v>15753337</v>
      </c>
      <c r="F774" s="1">
        <v>1</v>
      </c>
      <c r="AL774" s="15">
        <v>146145.93</v>
      </c>
      <c r="AM774">
        <v>1</v>
      </c>
    </row>
    <row r="775" spans="2:39" x14ac:dyDescent="0.2">
      <c r="B775" s="15">
        <v>742</v>
      </c>
      <c r="C775">
        <v>1</v>
      </c>
      <c r="E775" s="16">
        <v>15753719</v>
      </c>
      <c r="F775" s="1">
        <v>1</v>
      </c>
      <c r="AL775" s="15">
        <v>146326.45000000001</v>
      </c>
      <c r="AM775">
        <v>1</v>
      </c>
    </row>
    <row r="776" spans="2:39" x14ac:dyDescent="0.2">
      <c r="B776" s="15">
        <v>743</v>
      </c>
      <c r="C776">
        <v>1</v>
      </c>
      <c r="E776" s="16">
        <v>15753754</v>
      </c>
      <c r="F776" s="1">
        <v>1</v>
      </c>
      <c r="AL776" s="15">
        <v>146457.82999999999</v>
      </c>
      <c r="AM776">
        <v>1</v>
      </c>
    </row>
    <row r="777" spans="2:39" x14ac:dyDescent="0.2">
      <c r="B777" s="15">
        <v>744</v>
      </c>
      <c r="C777">
        <v>1</v>
      </c>
      <c r="E777" s="16">
        <v>15753831</v>
      </c>
      <c r="F777" s="1">
        <v>1</v>
      </c>
      <c r="AL777" s="15">
        <v>146700.22</v>
      </c>
      <c r="AM777">
        <v>1</v>
      </c>
    </row>
    <row r="778" spans="2:39" x14ac:dyDescent="0.2">
      <c r="B778" s="15">
        <v>745</v>
      </c>
      <c r="C778">
        <v>1</v>
      </c>
      <c r="E778" s="16">
        <v>15754084</v>
      </c>
      <c r="F778" s="1">
        <v>1</v>
      </c>
      <c r="AL778" s="15">
        <v>147012.22</v>
      </c>
      <c r="AM778">
        <v>1</v>
      </c>
    </row>
    <row r="779" spans="2:39" x14ac:dyDescent="0.2">
      <c r="B779" s="15">
        <v>746</v>
      </c>
      <c r="C779">
        <v>1</v>
      </c>
      <c r="E779" s="16">
        <v>15754105</v>
      </c>
      <c r="F779" s="1">
        <v>1</v>
      </c>
      <c r="AL779" s="15">
        <v>147132.46</v>
      </c>
      <c r="AM779">
        <v>1</v>
      </c>
    </row>
    <row r="780" spans="2:39" x14ac:dyDescent="0.2">
      <c r="B780" s="15">
        <v>747</v>
      </c>
      <c r="C780">
        <v>1</v>
      </c>
      <c r="E780" s="16">
        <v>15754605</v>
      </c>
      <c r="F780" s="1">
        <v>1</v>
      </c>
      <c r="AL780" s="15">
        <v>147224.26999999999</v>
      </c>
      <c r="AM780">
        <v>1</v>
      </c>
    </row>
    <row r="781" spans="2:39" x14ac:dyDescent="0.2">
      <c r="B781" s="15">
        <v>748</v>
      </c>
      <c r="C781">
        <v>1</v>
      </c>
      <c r="E781" s="16">
        <v>15754713</v>
      </c>
      <c r="F781" s="1">
        <v>1</v>
      </c>
      <c r="AL781" s="15">
        <v>147278.43</v>
      </c>
      <c r="AM781">
        <v>1</v>
      </c>
    </row>
    <row r="782" spans="2:39" x14ac:dyDescent="0.2">
      <c r="B782" s="15">
        <v>749</v>
      </c>
      <c r="C782">
        <v>1</v>
      </c>
      <c r="E782" s="16">
        <v>15754849</v>
      </c>
      <c r="F782" s="1">
        <v>1</v>
      </c>
      <c r="AL782" s="15">
        <v>147358.26999999999</v>
      </c>
      <c r="AM782">
        <v>1</v>
      </c>
    </row>
    <row r="783" spans="2:39" x14ac:dyDescent="0.2">
      <c r="B783" s="15">
        <v>750</v>
      </c>
      <c r="C783">
        <v>1</v>
      </c>
      <c r="E783" s="16">
        <v>15755196</v>
      </c>
      <c r="F783" s="1">
        <v>1</v>
      </c>
      <c r="AL783" s="15">
        <v>147794.63</v>
      </c>
      <c r="AM783">
        <v>1</v>
      </c>
    </row>
    <row r="784" spans="2:39" x14ac:dyDescent="0.2">
      <c r="B784" s="15">
        <v>751</v>
      </c>
      <c r="C784">
        <v>1</v>
      </c>
      <c r="E784" s="16">
        <v>15755209</v>
      </c>
      <c r="F784" s="1">
        <v>1</v>
      </c>
      <c r="AL784" s="15">
        <v>147802.94</v>
      </c>
      <c r="AM784">
        <v>1</v>
      </c>
    </row>
    <row r="785" spans="2:39" x14ac:dyDescent="0.2">
      <c r="B785" s="15">
        <v>752</v>
      </c>
      <c r="C785">
        <v>1</v>
      </c>
      <c r="E785" s="16">
        <v>15755262</v>
      </c>
      <c r="F785" s="1">
        <v>1</v>
      </c>
      <c r="AL785" s="15">
        <v>148210.64000000001</v>
      </c>
      <c r="AM785">
        <v>1</v>
      </c>
    </row>
    <row r="786" spans="2:39" x14ac:dyDescent="0.2">
      <c r="B786" s="15">
        <v>753</v>
      </c>
      <c r="C786">
        <v>1</v>
      </c>
      <c r="E786" s="16">
        <v>15755648</v>
      </c>
      <c r="F786" s="1">
        <v>1</v>
      </c>
      <c r="AL786" s="15">
        <v>148528.24</v>
      </c>
      <c r="AM786">
        <v>1</v>
      </c>
    </row>
    <row r="787" spans="2:39" x14ac:dyDescent="0.2">
      <c r="B787" s="15">
        <v>754</v>
      </c>
      <c r="C787">
        <v>1</v>
      </c>
      <c r="E787" s="16">
        <v>15756026</v>
      </c>
      <c r="F787" s="1">
        <v>1</v>
      </c>
      <c r="AL787" s="15">
        <v>148564.76</v>
      </c>
      <c r="AM787">
        <v>1</v>
      </c>
    </row>
    <row r="788" spans="2:39" x14ac:dyDescent="0.2">
      <c r="B788" s="15">
        <v>755</v>
      </c>
      <c r="C788">
        <v>1</v>
      </c>
      <c r="E788" s="16">
        <v>15756475</v>
      </c>
      <c r="F788" s="1">
        <v>1</v>
      </c>
      <c r="AL788" s="15">
        <v>148584.60999999999</v>
      </c>
      <c r="AM788">
        <v>1</v>
      </c>
    </row>
    <row r="789" spans="2:39" x14ac:dyDescent="0.2">
      <c r="B789" s="15">
        <v>756</v>
      </c>
      <c r="C789">
        <v>1</v>
      </c>
      <c r="E789" s="16">
        <v>15756804</v>
      </c>
      <c r="F789" s="1">
        <v>1</v>
      </c>
      <c r="AL789" s="15">
        <v>149066.14000000001</v>
      </c>
      <c r="AM789">
        <v>1</v>
      </c>
    </row>
    <row r="790" spans="2:39" x14ac:dyDescent="0.2">
      <c r="B790" s="15">
        <v>757</v>
      </c>
      <c r="C790">
        <v>1</v>
      </c>
      <c r="E790" s="16">
        <v>15756850</v>
      </c>
      <c r="F790" s="1">
        <v>1</v>
      </c>
      <c r="AL790" s="15">
        <v>149139.13</v>
      </c>
      <c r="AM790">
        <v>1</v>
      </c>
    </row>
    <row r="791" spans="2:39" x14ac:dyDescent="0.2">
      <c r="B791" s="15">
        <v>758</v>
      </c>
      <c r="C791">
        <v>1</v>
      </c>
      <c r="E791" s="16">
        <v>15757535</v>
      </c>
      <c r="F791" s="1">
        <v>1</v>
      </c>
      <c r="AL791" s="15">
        <v>149575.59</v>
      </c>
      <c r="AM791">
        <v>1</v>
      </c>
    </row>
    <row r="792" spans="2:39" x14ac:dyDescent="0.2">
      <c r="B792" s="15">
        <v>759</v>
      </c>
      <c r="C792">
        <v>1</v>
      </c>
      <c r="E792" s="16">
        <v>15757811</v>
      </c>
      <c r="F792" s="1">
        <v>1</v>
      </c>
      <c r="AL792" s="15">
        <v>149599.62</v>
      </c>
      <c r="AM792">
        <v>1</v>
      </c>
    </row>
    <row r="793" spans="2:39" x14ac:dyDescent="0.2">
      <c r="B793" s="15">
        <v>760</v>
      </c>
      <c r="C793">
        <v>1</v>
      </c>
      <c r="E793" s="16">
        <v>15758449</v>
      </c>
      <c r="F793" s="1">
        <v>1</v>
      </c>
      <c r="AL793" s="15">
        <v>149648.45000000001</v>
      </c>
      <c r="AM793">
        <v>1</v>
      </c>
    </row>
    <row r="794" spans="2:39" x14ac:dyDescent="0.2">
      <c r="B794" s="15">
        <v>761</v>
      </c>
      <c r="C794">
        <v>1</v>
      </c>
      <c r="E794" s="16">
        <v>15758639</v>
      </c>
      <c r="F794" s="1">
        <v>1</v>
      </c>
      <c r="AL794" s="15">
        <v>149756.71</v>
      </c>
      <c r="AM794">
        <v>1</v>
      </c>
    </row>
    <row r="795" spans="2:39" x14ac:dyDescent="0.2">
      <c r="B795" s="15">
        <v>762</v>
      </c>
      <c r="C795">
        <v>1</v>
      </c>
      <c r="E795" s="16">
        <v>15758685</v>
      </c>
      <c r="F795" s="1">
        <v>1</v>
      </c>
      <c r="AL795" s="15">
        <v>149853.89000000001</v>
      </c>
      <c r="AM795">
        <v>1</v>
      </c>
    </row>
    <row r="796" spans="2:39" x14ac:dyDescent="0.2">
      <c r="B796" s="15">
        <v>763</v>
      </c>
      <c r="C796">
        <v>1</v>
      </c>
      <c r="E796" s="16">
        <v>15759298</v>
      </c>
      <c r="F796" s="1">
        <v>1</v>
      </c>
      <c r="AL796" s="15">
        <v>149892.79</v>
      </c>
      <c r="AM796">
        <v>1</v>
      </c>
    </row>
    <row r="797" spans="2:39" x14ac:dyDescent="0.2">
      <c r="B797" s="15">
        <v>764</v>
      </c>
      <c r="C797">
        <v>1</v>
      </c>
      <c r="E797" s="16">
        <v>15759537</v>
      </c>
      <c r="F797" s="1">
        <v>1</v>
      </c>
      <c r="AL797" s="15">
        <v>150135.38</v>
      </c>
      <c r="AM797">
        <v>1</v>
      </c>
    </row>
    <row r="798" spans="2:39" x14ac:dyDescent="0.2">
      <c r="B798" s="15">
        <v>765</v>
      </c>
      <c r="C798">
        <v>1</v>
      </c>
      <c r="E798" s="16">
        <v>15759618</v>
      </c>
      <c r="F798" s="1">
        <v>1</v>
      </c>
      <c r="AL798" s="15">
        <v>150227.85</v>
      </c>
      <c r="AM798">
        <v>1</v>
      </c>
    </row>
    <row r="799" spans="2:39" x14ac:dyDescent="0.2">
      <c r="B799" s="15">
        <v>766</v>
      </c>
      <c r="C799">
        <v>1</v>
      </c>
      <c r="E799" s="16">
        <v>15760085</v>
      </c>
      <c r="F799" s="1">
        <v>1</v>
      </c>
      <c r="AL799" s="15">
        <v>150401.53</v>
      </c>
      <c r="AM799">
        <v>1</v>
      </c>
    </row>
    <row r="800" spans="2:39" x14ac:dyDescent="0.2">
      <c r="B800" s="15">
        <v>767</v>
      </c>
      <c r="C800">
        <v>1</v>
      </c>
      <c r="E800" s="16">
        <v>15760431</v>
      </c>
      <c r="F800" s="1">
        <v>1</v>
      </c>
      <c r="AL800" s="15">
        <v>150694.42000000001</v>
      </c>
      <c r="AM800">
        <v>1</v>
      </c>
    </row>
    <row r="801" spans="2:39" x14ac:dyDescent="0.2">
      <c r="B801" s="15">
        <v>768</v>
      </c>
      <c r="C801">
        <v>1</v>
      </c>
      <c r="E801" s="16">
        <v>15760550</v>
      </c>
      <c r="F801" s="1">
        <v>1</v>
      </c>
      <c r="AL801" s="15">
        <v>151083.79999999999</v>
      </c>
      <c r="AM801">
        <v>1</v>
      </c>
    </row>
    <row r="802" spans="2:39" x14ac:dyDescent="0.2">
      <c r="B802" s="15">
        <v>769</v>
      </c>
      <c r="C802">
        <v>1</v>
      </c>
      <c r="E802" s="16">
        <v>15760861</v>
      </c>
      <c r="F802" s="1">
        <v>1</v>
      </c>
      <c r="AL802" s="15">
        <v>151303.48000000001</v>
      </c>
      <c r="AM802">
        <v>1</v>
      </c>
    </row>
    <row r="803" spans="2:39" x14ac:dyDescent="0.2">
      <c r="B803" s="15">
        <v>770</v>
      </c>
      <c r="C803">
        <v>1</v>
      </c>
      <c r="E803" s="16">
        <v>15761043</v>
      </c>
      <c r="F803" s="1">
        <v>1</v>
      </c>
      <c r="AL803" s="15">
        <v>151738.54</v>
      </c>
      <c r="AM803">
        <v>1</v>
      </c>
    </row>
    <row r="804" spans="2:39" x14ac:dyDescent="0.2">
      <c r="B804" s="15">
        <v>771</v>
      </c>
      <c r="C804">
        <v>1</v>
      </c>
      <c r="E804" s="16">
        <v>15761986</v>
      </c>
      <c r="F804" s="1">
        <v>1</v>
      </c>
      <c r="AL804" s="15">
        <v>151869.35</v>
      </c>
      <c r="AM804">
        <v>1</v>
      </c>
    </row>
    <row r="805" spans="2:39" x14ac:dyDescent="0.2">
      <c r="B805" s="15">
        <v>772</v>
      </c>
      <c r="C805">
        <v>1</v>
      </c>
      <c r="E805" s="16">
        <v>15762218</v>
      </c>
      <c r="F805" s="1">
        <v>1</v>
      </c>
      <c r="AL805" s="15">
        <v>151887.16</v>
      </c>
      <c r="AM805">
        <v>1</v>
      </c>
    </row>
    <row r="806" spans="2:39" x14ac:dyDescent="0.2">
      <c r="B806" s="15">
        <v>773</v>
      </c>
      <c r="C806">
        <v>1</v>
      </c>
      <c r="E806" s="16">
        <v>15762238</v>
      </c>
      <c r="F806" s="1">
        <v>1</v>
      </c>
      <c r="AL806" s="15">
        <v>151912.49</v>
      </c>
      <c r="AM806">
        <v>1</v>
      </c>
    </row>
    <row r="807" spans="2:39" x14ac:dyDescent="0.2">
      <c r="B807" s="15">
        <v>774</v>
      </c>
      <c r="C807">
        <v>1</v>
      </c>
      <c r="E807" s="16">
        <v>15762418</v>
      </c>
      <c r="F807" s="1">
        <v>1</v>
      </c>
      <c r="AL807" s="15">
        <v>151954.39000000001</v>
      </c>
      <c r="AM807">
        <v>1</v>
      </c>
    </row>
    <row r="808" spans="2:39" x14ac:dyDescent="0.2">
      <c r="B808" s="15">
        <v>775</v>
      </c>
      <c r="C808">
        <v>1</v>
      </c>
      <c r="E808" s="16">
        <v>15762615</v>
      </c>
      <c r="F808" s="1">
        <v>1</v>
      </c>
      <c r="AL808" s="15">
        <v>152167.79</v>
      </c>
      <c r="AM808">
        <v>1</v>
      </c>
    </row>
    <row r="809" spans="2:39" x14ac:dyDescent="0.2">
      <c r="B809" s="15">
        <v>776</v>
      </c>
      <c r="C809">
        <v>1</v>
      </c>
      <c r="E809" s="16">
        <v>15762729</v>
      </c>
      <c r="F809" s="1">
        <v>1</v>
      </c>
      <c r="AL809" s="15">
        <v>152417.79</v>
      </c>
      <c r="AM809">
        <v>1</v>
      </c>
    </row>
    <row r="810" spans="2:39" x14ac:dyDescent="0.2">
      <c r="B810" s="15">
        <v>777</v>
      </c>
      <c r="C810">
        <v>1</v>
      </c>
      <c r="E810" s="16">
        <v>15763063</v>
      </c>
      <c r="F810" s="1">
        <v>1</v>
      </c>
      <c r="AL810" s="15">
        <v>153237.59</v>
      </c>
      <c r="AM810">
        <v>1</v>
      </c>
    </row>
    <row r="811" spans="2:39" x14ac:dyDescent="0.2">
      <c r="B811" s="15">
        <v>778</v>
      </c>
      <c r="C811">
        <v>1</v>
      </c>
      <c r="E811" s="16">
        <v>15763218</v>
      </c>
      <c r="F811" s="1">
        <v>1</v>
      </c>
      <c r="AL811" s="15">
        <v>153265.31</v>
      </c>
      <c r="AM811">
        <v>1</v>
      </c>
    </row>
    <row r="812" spans="2:39" x14ac:dyDescent="0.2">
      <c r="B812" s="15">
        <v>779</v>
      </c>
      <c r="C812">
        <v>1</v>
      </c>
      <c r="E812" s="16">
        <v>15763274</v>
      </c>
      <c r="F812" s="1">
        <v>1</v>
      </c>
      <c r="AL812" s="15">
        <v>153400.24</v>
      </c>
      <c r="AM812">
        <v>1</v>
      </c>
    </row>
    <row r="813" spans="2:39" x14ac:dyDescent="0.2">
      <c r="B813" s="15">
        <v>780</v>
      </c>
      <c r="C813">
        <v>1</v>
      </c>
      <c r="E813" s="16">
        <v>15763431</v>
      </c>
      <c r="F813" s="1">
        <v>1</v>
      </c>
      <c r="AL813" s="15">
        <v>154071.26999999999</v>
      </c>
      <c r="AM813">
        <v>1</v>
      </c>
    </row>
    <row r="814" spans="2:39" x14ac:dyDescent="0.2">
      <c r="B814" s="15">
        <v>781</v>
      </c>
      <c r="C814">
        <v>1</v>
      </c>
      <c r="E814" s="16">
        <v>15763859</v>
      </c>
      <c r="F814" s="1">
        <v>1</v>
      </c>
      <c r="AL814" s="15">
        <v>155155.25</v>
      </c>
      <c r="AM814">
        <v>1</v>
      </c>
    </row>
    <row r="815" spans="2:39" x14ac:dyDescent="0.2">
      <c r="B815" s="15">
        <v>782</v>
      </c>
      <c r="C815">
        <v>1</v>
      </c>
      <c r="E815" s="16">
        <v>15764866</v>
      </c>
      <c r="F815" s="1">
        <v>1</v>
      </c>
      <c r="AL815" s="15">
        <v>155853.51999999999</v>
      </c>
      <c r="AM815">
        <v>1</v>
      </c>
    </row>
    <row r="816" spans="2:39" x14ac:dyDescent="0.2">
      <c r="B816" s="15">
        <v>783</v>
      </c>
      <c r="C816">
        <v>1</v>
      </c>
      <c r="E816" s="16">
        <v>15765297</v>
      </c>
      <c r="F816" s="1">
        <v>1</v>
      </c>
      <c r="AL816" s="15">
        <v>155996.96</v>
      </c>
      <c r="AM816">
        <v>1</v>
      </c>
    </row>
    <row r="817" spans="2:39" x14ac:dyDescent="0.2">
      <c r="B817" s="15">
        <v>784</v>
      </c>
      <c r="C817">
        <v>1</v>
      </c>
      <c r="E817" s="16">
        <v>15765311</v>
      </c>
      <c r="F817" s="1">
        <v>1</v>
      </c>
      <c r="AL817" s="15">
        <v>156105.03</v>
      </c>
      <c r="AM817">
        <v>1</v>
      </c>
    </row>
    <row r="818" spans="2:39" x14ac:dyDescent="0.2">
      <c r="B818" s="15">
        <v>785</v>
      </c>
      <c r="C818">
        <v>1</v>
      </c>
      <c r="E818" s="16">
        <v>15766205</v>
      </c>
      <c r="F818" s="1">
        <v>1</v>
      </c>
      <c r="AL818" s="15">
        <v>156124.93</v>
      </c>
      <c r="AM818">
        <v>1</v>
      </c>
    </row>
    <row r="819" spans="2:39" x14ac:dyDescent="0.2">
      <c r="B819" s="15">
        <v>786</v>
      </c>
      <c r="C819">
        <v>1</v>
      </c>
      <c r="E819" s="16">
        <v>15766575</v>
      </c>
      <c r="F819" s="1">
        <v>1</v>
      </c>
      <c r="AL819" s="15">
        <v>156618.38</v>
      </c>
      <c r="AM819">
        <v>1</v>
      </c>
    </row>
    <row r="820" spans="2:39" x14ac:dyDescent="0.2">
      <c r="B820" s="15">
        <v>787</v>
      </c>
      <c r="C820">
        <v>1</v>
      </c>
      <c r="E820" s="16">
        <v>15766741</v>
      </c>
      <c r="F820" s="1">
        <v>1</v>
      </c>
      <c r="AL820" s="15">
        <v>156731.91</v>
      </c>
      <c r="AM820">
        <v>1</v>
      </c>
    </row>
    <row r="821" spans="2:39" x14ac:dyDescent="0.2">
      <c r="B821" s="15">
        <v>788</v>
      </c>
      <c r="C821">
        <v>1</v>
      </c>
      <c r="E821" s="16">
        <v>15766908</v>
      </c>
      <c r="F821" s="1">
        <v>1</v>
      </c>
      <c r="AL821" s="15">
        <v>156774.94</v>
      </c>
      <c r="AM821">
        <v>1</v>
      </c>
    </row>
    <row r="822" spans="2:39" x14ac:dyDescent="0.2">
      <c r="B822" s="15">
        <v>789</v>
      </c>
      <c r="C822">
        <v>1</v>
      </c>
      <c r="E822" s="16">
        <v>15767339</v>
      </c>
      <c r="F822" s="1">
        <v>1</v>
      </c>
      <c r="AL822" s="15">
        <v>156791.35999999999</v>
      </c>
      <c r="AM822">
        <v>1</v>
      </c>
    </row>
    <row r="823" spans="2:39" x14ac:dyDescent="0.2">
      <c r="B823" s="15">
        <v>790</v>
      </c>
      <c r="C823">
        <v>1</v>
      </c>
      <c r="E823" s="16">
        <v>15767432</v>
      </c>
      <c r="F823" s="1">
        <v>1</v>
      </c>
      <c r="AL823" s="15">
        <v>156917.12</v>
      </c>
      <c r="AM823">
        <v>1</v>
      </c>
    </row>
    <row r="824" spans="2:39" x14ac:dyDescent="0.2">
      <c r="B824" s="15">
        <v>791</v>
      </c>
      <c r="C824">
        <v>1</v>
      </c>
      <c r="E824" s="16">
        <v>15767821</v>
      </c>
      <c r="F824" s="1">
        <v>1</v>
      </c>
      <c r="AL824" s="15">
        <v>157003.99</v>
      </c>
      <c r="AM824">
        <v>1</v>
      </c>
    </row>
    <row r="825" spans="2:39" x14ac:dyDescent="0.2">
      <c r="B825" s="15">
        <v>792</v>
      </c>
      <c r="C825">
        <v>1</v>
      </c>
      <c r="E825" s="16">
        <v>15767954</v>
      </c>
      <c r="F825" s="1">
        <v>1</v>
      </c>
      <c r="AL825" s="15">
        <v>157333.69</v>
      </c>
      <c r="AM825">
        <v>1</v>
      </c>
    </row>
    <row r="826" spans="2:39" x14ac:dyDescent="0.2">
      <c r="B826" s="15">
        <v>793</v>
      </c>
      <c r="C826">
        <v>1</v>
      </c>
      <c r="E826" s="16">
        <v>15768104</v>
      </c>
      <c r="F826" s="1">
        <v>1</v>
      </c>
      <c r="AL826" s="15">
        <v>157552.07999999999</v>
      </c>
      <c r="AM826">
        <v>1</v>
      </c>
    </row>
    <row r="827" spans="2:39" x14ac:dyDescent="0.2">
      <c r="B827" s="15">
        <v>794</v>
      </c>
      <c r="C827">
        <v>1</v>
      </c>
      <c r="E827" s="16">
        <v>15768193</v>
      </c>
      <c r="F827" s="1">
        <v>1</v>
      </c>
      <c r="AL827" s="15">
        <v>157577.29</v>
      </c>
      <c r="AM827">
        <v>1</v>
      </c>
    </row>
    <row r="828" spans="2:39" x14ac:dyDescent="0.2">
      <c r="B828" s="15">
        <v>795</v>
      </c>
      <c r="C828">
        <v>1</v>
      </c>
      <c r="E828" s="16">
        <v>15769504</v>
      </c>
      <c r="F828" s="1">
        <v>1</v>
      </c>
      <c r="AL828" s="15">
        <v>157862.82</v>
      </c>
      <c r="AM828">
        <v>1</v>
      </c>
    </row>
    <row r="829" spans="2:39" x14ac:dyDescent="0.2">
      <c r="B829" s="15">
        <v>796</v>
      </c>
      <c r="C829">
        <v>1</v>
      </c>
      <c r="E829" s="16">
        <v>15769974</v>
      </c>
      <c r="F829" s="1">
        <v>1</v>
      </c>
      <c r="AL829" s="15">
        <v>157878.67000000001</v>
      </c>
      <c r="AM829">
        <v>1</v>
      </c>
    </row>
    <row r="830" spans="2:39" x14ac:dyDescent="0.2">
      <c r="B830" s="15">
        <v>797</v>
      </c>
      <c r="C830">
        <v>1</v>
      </c>
      <c r="E830" s="16">
        <v>15770811</v>
      </c>
      <c r="F830" s="1">
        <v>1</v>
      </c>
      <c r="AL830" s="15">
        <v>157908.19</v>
      </c>
      <c r="AM830">
        <v>1</v>
      </c>
    </row>
    <row r="831" spans="2:39" x14ac:dyDescent="0.2">
      <c r="B831" s="15">
        <v>798</v>
      </c>
      <c r="C831">
        <v>1</v>
      </c>
      <c r="E831" s="16">
        <v>15771086</v>
      </c>
      <c r="F831" s="1">
        <v>1</v>
      </c>
      <c r="AL831" s="15">
        <v>157959.01999999999</v>
      </c>
      <c r="AM831">
        <v>1</v>
      </c>
    </row>
    <row r="832" spans="2:39" x14ac:dyDescent="0.2">
      <c r="B832" s="15">
        <v>799</v>
      </c>
      <c r="C832">
        <v>1</v>
      </c>
      <c r="E832" s="16">
        <v>15771573</v>
      </c>
      <c r="F832" s="1">
        <v>1</v>
      </c>
      <c r="AL832" s="15">
        <v>158264.62</v>
      </c>
      <c r="AM832">
        <v>1</v>
      </c>
    </row>
    <row r="833" spans="2:39" x14ac:dyDescent="0.2">
      <c r="B833" s="15">
        <v>800</v>
      </c>
      <c r="C833">
        <v>1</v>
      </c>
      <c r="E833" s="16">
        <v>15771873</v>
      </c>
      <c r="F833" s="1">
        <v>1</v>
      </c>
      <c r="AL833" s="15">
        <v>158338.39000000001</v>
      </c>
      <c r="AM833">
        <v>1</v>
      </c>
    </row>
    <row r="834" spans="2:39" x14ac:dyDescent="0.2">
      <c r="B834" s="15">
        <v>801</v>
      </c>
      <c r="C834">
        <v>1</v>
      </c>
      <c r="E834" s="16">
        <v>15771977</v>
      </c>
      <c r="F834" s="1">
        <v>1</v>
      </c>
      <c r="AL834" s="15">
        <v>158591.12</v>
      </c>
      <c r="AM834">
        <v>1</v>
      </c>
    </row>
    <row r="835" spans="2:39" x14ac:dyDescent="0.2">
      <c r="B835" s="15">
        <v>802</v>
      </c>
      <c r="C835">
        <v>1</v>
      </c>
      <c r="E835" s="16">
        <v>15772423</v>
      </c>
      <c r="F835" s="1">
        <v>1</v>
      </c>
      <c r="AL835" s="15">
        <v>158684.81</v>
      </c>
      <c r="AM835">
        <v>1</v>
      </c>
    </row>
    <row r="836" spans="2:39" x14ac:dyDescent="0.2">
      <c r="B836" s="15">
        <v>803</v>
      </c>
      <c r="C836">
        <v>1</v>
      </c>
      <c r="E836" s="16">
        <v>15772781</v>
      </c>
      <c r="F836" s="1">
        <v>1</v>
      </c>
      <c r="AL836" s="15">
        <v>158887.09</v>
      </c>
      <c r="AM836">
        <v>1</v>
      </c>
    </row>
    <row r="837" spans="2:39" x14ac:dyDescent="0.2">
      <c r="B837" s="15">
        <v>804</v>
      </c>
      <c r="C837">
        <v>1</v>
      </c>
      <c r="E837" s="16">
        <v>15772896</v>
      </c>
      <c r="F837" s="1">
        <v>1</v>
      </c>
      <c r="AL837" s="15">
        <v>159123.82</v>
      </c>
      <c r="AM837">
        <v>1</v>
      </c>
    </row>
    <row r="838" spans="2:39" x14ac:dyDescent="0.2">
      <c r="B838" s="15">
        <v>805</v>
      </c>
      <c r="C838">
        <v>1</v>
      </c>
      <c r="E838" s="16">
        <v>15773039</v>
      </c>
      <c r="F838" s="1">
        <v>1</v>
      </c>
      <c r="AL838" s="15">
        <v>159235.29</v>
      </c>
      <c r="AM838">
        <v>1</v>
      </c>
    </row>
    <row r="839" spans="2:39" x14ac:dyDescent="0.2">
      <c r="B839" s="15">
        <v>806</v>
      </c>
      <c r="C839">
        <v>1</v>
      </c>
      <c r="E839" s="16">
        <v>15773456</v>
      </c>
      <c r="F839" s="1">
        <v>1</v>
      </c>
      <c r="AL839" s="15">
        <v>159418.1</v>
      </c>
      <c r="AM839">
        <v>1</v>
      </c>
    </row>
    <row r="840" spans="2:39" x14ac:dyDescent="0.2">
      <c r="B840" s="15">
        <v>807</v>
      </c>
      <c r="C840">
        <v>1</v>
      </c>
      <c r="E840" s="16">
        <v>15773469</v>
      </c>
      <c r="F840" s="1">
        <v>1</v>
      </c>
      <c r="AL840" s="15">
        <v>159508.51999999999</v>
      </c>
      <c r="AM840">
        <v>1</v>
      </c>
    </row>
    <row r="841" spans="2:39" x14ac:dyDescent="0.2">
      <c r="B841" s="15">
        <v>808</v>
      </c>
      <c r="C841">
        <v>1</v>
      </c>
      <c r="E841" s="16">
        <v>15773792</v>
      </c>
      <c r="F841" s="1">
        <v>1</v>
      </c>
      <c r="AL841" s="15">
        <v>159585.60999999999</v>
      </c>
      <c r="AM841">
        <v>1</v>
      </c>
    </row>
    <row r="842" spans="2:39" x14ac:dyDescent="0.2">
      <c r="B842" s="15">
        <v>809</v>
      </c>
      <c r="C842">
        <v>1</v>
      </c>
      <c r="E842" s="16">
        <v>15773809</v>
      </c>
      <c r="F842" s="1">
        <v>1</v>
      </c>
      <c r="AL842" s="15">
        <v>159835.78</v>
      </c>
      <c r="AM842">
        <v>1</v>
      </c>
    </row>
    <row r="843" spans="2:39" x14ac:dyDescent="0.2">
      <c r="B843" s="15">
        <v>810</v>
      </c>
      <c r="C843">
        <v>1</v>
      </c>
      <c r="E843" s="16">
        <v>15773890</v>
      </c>
      <c r="F843" s="1">
        <v>1</v>
      </c>
      <c r="AL843" s="15">
        <v>160249.1</v>
      </c>
      <c r="AM843">
        <v>1</v>
      </c>
    </row>
    <row r="844" spans="2:39" x14ac:dyDescent="0.2">
      <c r="B844" s="15">
        <v>811</v>
      </c>
      <c r="C844">
        <v>1</v>
      </c>
      <c r="E844" s="16">
        <v>15773972</v>
      </c>
      <c r="F844" s="1">
        <v>1</v>
      </c>
      <c r="AL844" s="15">
        <v>160696.72</v>
      </c>
      <c r="AM844">
        <v>1</v>
      </c>
    </row>
    <row r="845" spans="2:39" x14ac:dyDescent="0.2">
      <c r="B845" s="15">
        <v>812</v>
      </c>
      <c r="C845">
        <v>1</v>
      </c>
      <c r="E845" s="16">
        <v>15774393</v>
      </c>
      <c r="F845" s="1">
        <v>1</v>
      </c>
      <c r="AL845" s="15">
        <v>160941.78</v>
      </c>
      <c r="AM845">
        <v>1</v>
      </c>
    </row>
    <row r="846" spans="2:39" x14ac:dyDescent="0.2">
      <c r="B846" s="15">
        <v>813</v>
      </c>
      <c r="C846">
        <v>1</v>
      </c>
      <c r="E846" s="16">
        <v>15774510</v>
      </c>
      <c r="F846" s="1">
        <v>1</v>
      </c>
      <c r="AL846" s="15">
        <v>160979.66</v>
      </c>
      <c r="AM846">
        <v>1</v>
      </c>
    </row>
    <row r="847" spans="2:39" x14ac:dyDescent="0.2">
      <c r="B847" s="15">
        <v>814</v>
      </c>
      <c r="C847">
        <v>1</v>
      </c>
      <c r="E847" s="16">
        <v>15774696</v>
      </c>
      <c r="F847" s="1">
        <v>1</v>
      </c>
      <c r="AL847" s="15">
        <v>160990.26999999999</v>
      </c>
      <c r="AM847">
        <v>1</v>
      </c>
    </row>
    <row r="848" spans="2:39" x14ac:dyDescent="0.2">
      <c r="B848" s="15">
        <v>815</v>
      </c>
      <c r="C848">
        <v>1</v>
      </c>
      <c r="E848" s="16">
        <v>15774854</v>
      </c>
      <c r="F848" s="1">
        <v>1</v>
      </c>
      <c r="AL848" s="15">
        <v>161051.75</v>
      </c>
      <c r="AM848">
        <v>1</v>
      </c>
    </row>
    <row r="849" spans="2:39" x14ac:dyDescent="0.2">
      <c r="B849" s="15">
        <v>816</v>
      </c>
      <c r="C849">
        <v>1</v>
      </c>
      <c r="E849" s="16">
        <v>15775153</v>
      </c>
      <c r="F849" s="1">
        <v>1</v>
      </c>
      <c r="AL849" s="15">
        <v>161229.84</v>
      </c>
      <c r="AM849">
        <v>1</v>
      </c>
    </row>
    <row r="850" spans="2:39" x14ac:dyDescent="0.2">
      <c r="B850" s="15">
        <v>817</v>
      </c>
      <c r="C850">
        <v>1</v>
      </c>
      <c r="E850" s="16">
        <v>15775238</v>
      </c>
      <c r="F850" s="1">
        <v>1</v>
      </c>
      <c r="AL850" s="15">
        <v>161435.01999999999</v>
      </c>
      <c r="AM850">
        <v>1</v>
      </c>
    </row>
    <row r="851" spans="2:39" x14ac:dyDescent="0.2">
      <c r="B851" s="15">
        <v>818</v>
      </c>
      <c r="C851">
        <v>1</v>
      </c>
      <c r="E851" s="16">
        <v>15775306</v>
      </c>
      <c r="F851" s="1">
        <v>1</v>
      </c>
      <c r="AL851" s="15">
        <v>161519.76999999999</v>
      </c>
      <c r="AM851">
        <v>1</v>
      </c>
    </row>
    <row r="852" spans="2:39" x14ac:dyDescent="0.2">
      <c r="B852" s="15">
        <v>819</v>
      </c>
      <c r="C852">
        <v>1</v>
      </c>
      <c r="E852" s="16">
        <v>15775318</v>
      </c>
      <c r="F852" s="1">
        <v>1</v>
      </c>
      <c r="AL852" s="15">
        <v>161574.19</v>
      </c>
      <c r="AM852">
        <v>1</v>
      </c>
    </row>
    <row r="853" spans="2:39" x14ac:dyDescent="0.2">
      <c r="B853" s="15">
        <v>820</v>
      </c>
      <c r="C853">
        <v>1</v>
      </c>
      <c r="E853" s="16">
        <v>15775625</v>
      </c>
      <c r="F853" s="1">
        <v>1</v>
      </c>
      <c r="AL853" s="15">
        <v>161767.38</v>
      </c>
      <c r="AM853">
        <v>1</v>
      </c>
    </row>
    <row r="854" spans="2:39" x14ac:dyDescent="0.2">
      <c r="B854" s="15">
        <v>821</v>
      </c>
      <c r="C854">
        <v>1</v>
      </c>
      <c r="E854" s="16">
        <v>15775912</v>
      </c>
      <c r="F854" s="1">
        <v>1</v>
      </c>
      <c r="AL854" s="15">
        <v>161811.23000000001</v>
      </c>
      <c r="AM854">
        <v>1</v>
      </c>
    </row>
    <row r="855" spans="2:39" x14ac:dyDescent="0.2">
      <c r="B855" s="15">
        <v>822</v>
      </c>
      <c r="C855">
        <v>1</v>
      </c>
      <c r="E855" s="16">
        <v>15776223</v>
      </c>
      <c r="F855" s="1">
        <v>1</v>
      </c>
      <c r="AL855" s="15">
        <v>161848.03</v>
      </c>
      <c r="AM855">
        <v>1</v>
      </c>
    </row>
    <row r="856" spans="2:39" x14ac:dyDescent="0.2">
      <c r="B856" s="15">
        <v>823</v>
      </c>
      <c r="C856">
        <v>1</v>
      </c>
      <c r="E856" s="16">
        <v>15776231</v>
      </c>
      <c r="F856" s="1">
        <v>1</v>
      </c>
      <c r="AL856" s="15">
        <v>162503.48000000001</v>
      </c>
      <c r="AM856">
        <v>1</v>
      </c>
    </row>
    <row r="857" spans="2:39" x14ac:dyDescent="0.2">
      <c r="B857" s="15">
        <v>824</v>
      </c>
      <c r="C857">
        <v>1</v>
      </c>
      <c r="E857" s="16">
        <v>15776433</v>
      </c>
      <c r="F857" s="1">
        <v>1</v>
      </c>
      <c r="AL857" s="15">
        <v>162599.51</v>
      </c>
      <c r="AM857">
        <v>1</v>
      </c>
    </row>
    <row r="858" spans="2:39" x14ac:dyDescent="0.2">
      <c r="B858" s="15">
        <v>825</v>
      </c>
      <c r="C858">
        <v>1</v>
      </c>
      <c r="E858" s="16">
        <v>15776605</v>
      </c>
      <c r="F858" s="1">
        <v>1</v>
      </c>
      <c r="AL858" s="15">
        <v>162812.16</v>
      </c>
      <c r="AM858">
        <v>1</v>
      </c>
    </row>
    <row r="859" spans="2:39" x14ac:dyDescent="0.2">
      <c r="B859" s="15">
        <v>826</v>
      </c>
      <c r="C859">
        <v>1</v>
      </c>
      <c r="E859" s="16">
        <v>15776780</v>
      </c>
      <c r="F859" s="1">
        <v>1</v>
      </c>
      <c r="AL859" s="15">
        <v>162922.65</v>
      </c>
      <c r="AM859">
        <v>1</v>
      </c>
    </row>
    <row r="860" spans="2:39" x14ac:dyDescent="0.2">
      <c r="B860" s="15">
        <v>827</v>
      </c>
      <c r="C860">
        <v>1</v>
      </c>
      <c r="E860" s="16">
        <v>15776807</v>
      </c>
      <c r="F860" s="1">
        <v>1</v>
      </c>
      <c r="AL860" s="15">
        <v>164017.89000000001</v>
      </c>
      <c r="AM860">
        <v>1</v>
      </c>
    </row>
    <row r="861" spans="2:39" x14ac:dyDescent="0.2">
      <c r="B861" s="15">
        <v>828</v>
      </c>
      <c r="C861">
        <v>1</v>
      </c>
      <c r="E861" s="16">
        <v>15777076</v>
      </c>
      <c r="F861" s="1">
        <v>1</v>
      </c>
      <c r="AL861" s="15">
        <v>164040.94</v>
      </c>
      <c r="AM861">
        <v>1</v>
      </c>
    </row>
    <row r="862" spans="2:39" x14ac:dyDescent="0.2">
      <c r="B862" s="15">
        <v>829</v>
      </c>
      <c r="C862">
        <v>1</v>
      </c>
      <c r="E862" s="16">
        <v>15777211</v>
      </c>
      <c r="F862" s="1">
        <v>1</v>
      </c>
      <c r="AL862" s="15">
        <v>164061.6</v>
      </c>
      <c r="AM862">
        <v>1</v>
      </c>
    </row>
    <row r="863" spans="2:39" x14ac:dyDescent="0.2">
      <c r="B863" s="15">
        <v>830</v>
      </c>
      <c r="C863">
        <v>1</v>
      </c>
      <c r="E863" s="16">
        <v>15777352</v>
      </c>
      <c r="F863" s="1">
        <v>1</v>
      </c>
      <c r="AL863" s="15">
        <v>164104.74</v>
      </c>
      <c r="AM863">
        <v>1</v>
      </c>
    </row>
    <row r="864" spans="2:39" x14ac:dyDescent="0.2">
      <c r="B864" s="15">
        <v>831</v>
      </c>
      <c r="C864">
        <v>1</v>
      </c>
      <c r="E864" s="16">
        <v>15777892</v>
      </c>
      <c r="F864" s="1">
        <v>1</v>
      </c>
      <c r="AL864" s="15">
        <v>164253.35</v>
      </c>
      <c r="AM864">
        <v>1</v>
      </c>
    </row>
    <row r="865" spans="2:39" x14ac:dyDescent="0.2">
      <c r="B865" s="15">
        <v>832</v>
      </c>
      <c r="C865">
        <v>1</v>
      </c>
      <c r="E865" s="16">
        <v>15778463</v>
      </c>
      <c r="F865" s="1">
        <v>1</v>
      </c>
      <c r="AL865" s="15">
        <v>164255.69</v>
      </c>
      <c r="AM865">
        <v>1</v>
      </c>
    </row>
    <row r="866" spans="2:39" x14ac:dyDescent="0.2">
      <c r="B866" s="15">
        <v>833</v>
      </c>
      <c r="C866">
        <v>1</v>
      </c>
      <c r="E866" s="16">
        <v>15779052</v>
      </c>
      <c r="F866" s="1">
        <v>1</v>
      </c>
      <c r="AL866" s="15">
        <v>164825.04</v>
      </c>
      <c r="AM866">
        <v>1</v>
      </c>
    </row>
    <row r="867" spans="2:39" x14ac:dyDescent="0.2">
      <c r="B867" s="15">
        <v>834</v>
      </c>
      <c r="C867">
        <v>1</v>
      </c>
      <c r="E867" s="16">
        <v>15779659</v>
      </c>
      <c r="F867" s="1">
        <v>1</v>
      </c>
      <c r="AL867" s="15">
        <v>165303.79</v>
      </c>
      <c r="AM867">
        <v>1</v>
      </c>
    </row>
    <row r="868" spans="2:39" x14ac:dyDescent="0.2">
      <c r="B868" s="15">
        <v>835</v>
      </c>
      <c r="C868">
        <v>1</v>
      </c>
      <c r="E868" s="16">
        <v>15779711</v>
      </c>
      <c r="F868" s="1">
        <v>1</v>
      </c>
      <c r="AL868" s="15">
        <v>166031.07999999999</v>
      </c>
      <c r="AM868">
        <v>1</v>
      </c>
    </row>
    <row r="869" spans="2:39" x14ac:dyDescent="0.2">
      <c r="B869" s="15">
        <v>836</v>
      </c>
      <c r="C869">
        <v>1</v>
      </c>
      <c r="E869" s="16">
        <v>15780140</v>
      </c>
      <c r="F869" s="1">
        <v>1</v>
      </c>
      <c r="AL869" s="15">
        <v>166698.18</v>
      </c>
      <c r="AM869">
        <v>1</v>
      </c>
    </row>
    <row r="870" spans="2:39" x14ac:dyDescent="0.2">
      <c r="B870" s="15">
        <v>837</v>
      </c>
      <c r="C870">
        <v>1</v>
      </c>
      <c r="E870" s="16">
        <v>15780628</v>
      </c>
      <c r="F870" s="1">
        <v>1</v>
      </c>
      <c r="AL870" s="15">
        <v>167032.49</v>
      </c>
      <c r="AM870">
        <v>1</v>
      </c>
    </row>
    <row r="871" spans="2:39" x14ac:dyDescent="0.2">
      <c r="B871" s="15">
        <v>838</v>
      </c>
      <c r="C871">
        <v>1</v>
      </c>
      <c r="E871" s="16">
        <v>15780804</v>
      </c>
      <c r="F871" s="1">
        <v>1</v>
      </c>
      <c r="AL871" s="15">
        <v>167036.94</v>
      </c>
      <c r="AM871">
        <v>1</v>
      </c>
    </row>
    <row r="872" spans="2:39" x14ac:dyDescent="0.2">
      <c r="B872" s="15">
        <v>839</v>
      </c>
      <c r="C872">
        <v>1</v>
      </c>
      <c r="E872" s="16">
        <v>15780961</v>
      </c>
      <c r="F872" s="1">
        <v>1</v>
      </c>
      <c r="AL872" s="15">
        <v>167155.35999999999</v>
      </c>
      <c r="AM872">
        <v>1</v>
      </c>
    </row>
    <row r="873" spans="2:39" x14ac:dyDescent="0.2">
      <c r="B873" s="15">
        <v>840</v>
      </c>
      <c r="C873">
        <v>1</v>
      </c>
      <c r="E873" s="16">
        <v>15781307</v>
      </c>
      <c r="F873" s="1">
        <v>1</v>
      </c>
      <c r="AL873" s="15">
        <v>167162.43</v>
      </c>
      <c r="AM873">
        <v>1</v>
      </c>
    </row>
    <row r="874" spans="2:39" x14ac:dyDescent="0.2">
      <c r="B874" s="15">
        <v>841</v>
      </c>
      <c r="C874">
        <v>1</v>
      </c>
      <c r="E874" s="16">
        <v>15781465</v>
      </c>
      <c r="F874" s="1">
        <v>1</v>
      </c>
      <c r="AL874" s="15">
        <v>167256.35</v>
      </c>
      <c r="AM874">
        <v>1</v>
      </c>
    </row>
    <row r="875" spans="2:39" x14ac:dyDescent="0.2">
      <c r="B875" s="15">
        <v>842</v>
      </c>
      <c r="C875">
        <v>1</v>
      </c>
      <c r="E875" s="16">
        <v>15781589</v>
      </c>
      <c r="F875" s="1">
        <v>1</v>
      </c>
      <c r="AL875" s="15">
        <v>167784.28</v>
      </c>
      <c r="AM875">
        <v>1</v>
      </c>
    </row>
    <row r="876" spans="2:39" x14ac:dyDescent="0.2">
      <c r="B876" s="15">
        <v>843</v>
      </c>
      <c r="C876">
        <v>1</v>
      </c>
      <c r="E876" s="16">
        <v>15782210</v>
      </c>
      <c r="F876" s="1">
        <v>1</v>
      </c>
      <c r="AL876" s="15">
        <v>167848.02</v>
      </c>
      <c r="AM876">
        <v>1</v>
      </c>
    </row>
    <row r="877" spans="2:39" x14ac:dyDescent="0.2">
      <c r="B877" s="15">
        <v>844</v>
      </c>
      <c r="C877">
        <v>1</v>
      </c>
      <c r="E877" s="16">
        <v>15782236</v>
      </c>
      <c r="F877" s="1">
        <v>1</v>
      </c>
      <c r="AL877" s="15">
        <v>167984.61</v>
      </c>
      <c r="AM877">
        <v>1</v>
      </c>
    </row>
    <row r="878" spans="2:39" x14ac:dyDescent="0.2">
      <c r="B878" s="15">
        <v>845</v>
      </c>
      <c r="C878">
        <v>1</v>
      </c>
      <c r="E878" s="16">
        <v>15782390</v>
      </c>
      <c r="F878" s="1">
        <v>1</v>
      </c>
      <c r="AL878" s="15">
        <v>168290.06</v>
      </c>
      <c r="AM878">
        <v>1</v>
      </c>
    </row>
    <row r="879" spans="2:39" x14ac:dyDescent="0.2">
      <c r="B879" s="15">
        <v>846</v>
      </c>
      <c r="C879">
        <v>1</v>
      </c>
      <c r="E879" s="16">
        <v>15782569</v>
      </c>
      <c r="F879" s="1">
        <v>1</v>
      </c>
      <c r="AL879" s="15">
        <v>168840.23</v>
      </c>
      <c r="AM879">
        <v>1</v>
      </c>
    </row>
    <row r="880" spans="2:39" x14ac:dyDescent="0.2">
      <c r="B880" s="15">
        <v>847</v>
      </c>
      <c r="C880">
        <v>1</v>
      </c>
      <c r="E880" s="16">
        <v>15782688</v>
      </c>
      <c r="F880" s="1">
        <v>1</v>
      </c>
      <c r="AL880" s="15">
        <v>169161.46</v>
      </c>
      <c r="AM880">
        <v>1</v>
      </c>
    </row>
    <row r="881" spans="2:39" x14ac:dyDescent="0.2">
      <c r="B881" s="15">
        <v>848</v>
      </c>
      <c r="C881">
        <v>1</v>
      </c>
      <c r="E881" s="16">
        <v>15782735</v>
      </c>
      <c r="F881" s="1">
        <v>1</v>
      </c>
      <c r="AL881" s="15">
        <v>169291.7</v>
      </c>
      <c r="AM881">
        <v>1</v>
      </c>
    </row>
    <row r="882" spans="2:39" x14ac:dyDescent="0.2">
      <c r="B882" s="15">
        <v>849</v>
      </c>
      <c r="C882">
        <v>1</v>
      </c>
      <c r="E882" s="16">
        <v>15783501</v>
      </c>
      <c r="F882" s="1">
        <v>1</v>
      </c>
      <c r="AL882" s="15">
        <v>169381.9</v>
      </c>
      <c r="AM882">
        <v>1</v>
      </c>
    </row>
    <row r="883" spans="2:39" x14ac:dyDescent="0.2">
      <c r="B883" s="15">
        <v>850</v>
      </c>
      <c r="C883">
        <v>1</v>
      </c>
      <c r="E883" s="16">
        <v>15783659</v>
      </c>
      <c r="F883" s="1">
        <v>1</v>
      </c>
      <c r="AL883" s="15">
        <v>169654.57</v>
      </c>
      <c r="AM883">
        <v>1</v>
      </c>
    </row>
    <row r="884" spans="2:39" x14ac:dyDescent="0.2">
      <c r="B884" s="15">
        <v>851</v>
      </c>
      <c r="C884">
        <v>1</v>
      </c>
      <c r="E884" s="16">
        <v>15784209</v>
      </c>
      <c r="F884" s="1">
        <v>1</v>
      </c>
      <c r="AL884" s="15">
        <v>169915.02</v>
      </c>
      <c r="AM884">
        <v>1</v>
      </c>
    </row>
    <row r="885" spans="2:39" x14ac:dyDescent="0.2">
      <c r="B885" s="15">
        <v>852</v>
      </c>
      <c r="C885">
        <v>1</v>
      </c>
      <c r="E885" s="16">
        <v>15784597</v>
      </c>
      <c r="F885" s="1">
        <v>1</v>
      </c>
      <c r="AL885" s="15">
        <v>170034.95</v>
      </c>
      <c r="AM885">
        <v>1</v>
      </c>
    </row>
    <row r="886" spans="2:39" x14ac:dyDescent="0.2">
      <c r="B886" s="15">
        <v>853</v>
      </c>
      <c r="C886">
        <v>1</v>
      </c>
      <c r="E886" s="16">
        <v>15784844</v>
      </c>
      <c r="F886" s="1">
        <v>1</v>
      </c>
      <c r="AL886" s="15">
        <v>170041.95</v>
      </c>
      <c r="AM886">
        <v>1</v>
      </c>
    </row>
    <row r="887" spans="2:39" x14ac:dyDescent="0.2">
      <c r="B887" s="15">
        <v>854</v>
      </c>
      <c r="C887">
        <v>1</v>
      </c>
      <c r="E887" s="16">
        <v>15785519</v>
      </c>
      <c r="F887" s="1">
        <v>1</v>
      </c>
      <c r="AL887" s="15">
        <v>170886.17</v>
      </c>
      <c r="AM887">
        <v>1</v>
      </c>
    </row>
    <row r="888" spans="2:39" x14ac:dyDescent="0.2">
      <c r="B888" s="15">
        <v>855</v>
      </c>
      <c r="C888">
        <v>1</v>
      </c>
      <c r="E888" s="16">
        <v>15785542</v>
      </c>
      <c r="F888" s="1">
        <v>1</v>
      </c>
      <c r="AL888" s="15">
        <v>170968.99</v>
      </c>
      <c r="AM888">
        <v>1</v>
      </c>
    </row>
    <row r="889" spans="2:39" x14ac:dyDescent="0.2">
      <c r="B889" s="15">
        <v>856</v>
      </c>
      <c r="C889">
        <v>1</v>
      </c>
      <c r="E889" s="16">
        <v>15785611</v>
      </c>
      <c r="F889" s="1">
        <v>1</v>
      </c>
      <c r="AL889" s="15">
        <v>171096.2</v>
      </c>
      <c r="AM889">
        <v>1</v>
      </c>
    </row>
    <row r="890" spans="2:39" x14ac:dyDescent="0.2">
      <c r="B890" s="15">
        <v>857</v>
      </c>
      <c r="C890">
        <v>1</v>
      </c>
      <c r="E890" s="16">
        <v>15785798</v>
      </c>
      <c r="F890" s="1">
        <v>1</v>
      </c>
      <c r="AL890" s="15">
        <v>171378.77</v>
      </c>
      <c r="AM890">
        <v>1</v>
      </c>
    </row>
    <row r="891" spans="2:39" x14ac:dyDescent="0.2">
      <c r="B891" s="15">
        <v>858</v>
      </c>
      <c r="C891">
        <v>1</v>
      </c>
      <c r="E891" s="16">
        <v>15785819</v>
      </c>
      <c r="F891" s="1">
        <v>1</v>
      </c>
      <c r="AL891" s="15">
        <v>171413.66</v>
      </c>
      <c r="AM891">
        <v>1</v>
      </c>
    </row>
    <row r="892" spans="2:39" x14ac:dyDescent="0.2">
      <c r="B892" s="15">
        <v>859</v>
      </c>
      <c r="C892">
        <v>1</v>
      </c>
      <c r="E892" s="16">
        <v>15785869</v>
      </c>
      <c r="F892" s="1">
        <v>1</v>
      </c>
      <c r="AL892" s="15">
        <v>171463.83</v>
      </c>
      <c r="AM892">
        <v>1</v>
      </c>
    </row>
    <row r="893" spans="2:39" x14ac:dyDescent="0.2">
      <c r="B893" s="15">
        <v>860</v>
      </c>
      <c r="C893">
        <v>1</v>
      </c>
      <c r="E893" s="16">
        <v>15785899</v>
      </c>
      <c r="F893" s="1">
        <v>1</v>
      </c>
      <c r="AL893" s="15">
        <v>172114.67</v>
      </c>
      <c r="AM893">
        <v>1</v>
      </c>
    </row>
    <row r="894" spans="2:39" x14ac:dyDescent="0.2">
      <c r="B894" s="15">
        <v>861</v>
      </c>
      <c r="C894">
        <v>1</v>
      </c>
      <c r="E894" s="16">
        <v>15786014</v>
      </c>
      <c r="F894" s="1">
        <v>1</v>
      </c>
      <c r="AL894" s="15">
        <v>172175.9</v>
      </c>
      <c r="AM894">
        <v>1</v>
      </c>
    </row>
    <row r="895" spans="2:39" x14ac:dyDescent="0.2">
      <c r="B895" s="15">
        <v>862</v>
      </c>
      <c r="C895">
        <v>1</v>
      </c>
      <c r="E895" s="16">
        <v>15786063</v>
      </c>
      <c r="F895" s="1">
        <v>1</v>
      </c>
      <c r="AL895" s="15">
        <v>172290.61</v>
      </c>
      <c r="AM895">
        <v>1</v>
      </c>
    </row>
    <row r="896" spans="2:39" x14ac:dyDescent="0.2">
      <c r="B896" s="15">
        <v>863</v>
      </c>
      <c r="C896">
        <v>1</v>
      </c>
      <c r="E896" s="16">
        <v>15786170</v>
      </c>
      <c r="F896" s="1">
        <v>1</v>
      </c>
      <c r="AL896" s="15">
        <v>172459.39</v>
      </c>
      <c r="AM896">
        <v>1</v>
      </c>
    </row>
    <row r="897" spans="2:39" x14ac:dyDescent="0.2">
      <c r="B897" s="15">
        <v>864</v>
      </c>
      <c r="C897">
        <v>1</v>
      </c>
      <c r="E897" s="16">
        <v>15786308</v>
      </c>
      <c r="F897" s="1">
        <v>1</v>
      </c>
      <c r="AL897" s="15">
        <v>172557.77</v>
      </c>
      <c r="AM897">
        <v>1</v>
      </c>
    </row>
    <row r="898" spans="2:39" x14ac:dyDescent="0.2">
      <c r="B898" s="15">
        <v>865</v>
      </c>
      <c r="C898">
        <v>1</v>
      </c>
      <c r="E898" s="16">
        <v>15786905</v>
      </c>
      <c r="F898" s="1">
        <v>1</v>
      </c>
      <c r="AL898" s="15">
        <v>172572.64</v>
      </c>
      <c r="AM898">
        <v>1</v>
      </c>
    </row>
    <row r="899" spans="2:39" x14ac:dyDescent="0.2">
      <c r="B899" s="15">
        <v>866</v>
      </c>
      <c r="C899">
        <v>1</v>
      </c>
      <c r="E899" s="16">
        <v>15787071</v>
      </c>
      <c r="F899" s="1">
        <v>1</v>
      </c>
      <c r="AL899" s="15">
        <v>172749.65</v>
      </c>
      <c r="AM899">
        <v>1</v>
      </c>
    </row>
    <row r="900" spans="2:39" x14ac:dyDescent="0.2">
      <c r="B900" s="15">
        <v>867</v>
      </c>
      <c r="C900">
        <v>1</v>
      </c>
      <c r="E900" s="16">
        <v>15787155</v>
      </c>
      <c r="F900" s="1">
        <v>1</v>
      </c>
      <c r="AL900" s="15">
        <v>173498.45</v>
      </c>
      <c r="AM900">
        <v>1</v>
      </c>
    </row>
    <row r="901" spans="2:39" x14ac:dyDescent="0.2">
      <c r="B901" s="15">
        <v>868</v>
      </c>
      <c r="C901">
        <v>1</v>
      </c>
      <c r="E901" s="16">
        <v>15787174</v>
      </c>
      <c r="F901" s="1">
        <v>1</v>
      </c>
      <c r="AL901" s="15">
        <v>173683</v>
      </c>
      <c r="AM901">
        <v>1</v>
      </c>
    </row>
    <row r="902" spans="2:39" x14ac:dyDescent="0.2">
      <c r="B902" s="15">
        <v>869</v>
      </c>
      <c r="C902">
        <v>1</v>
      </c>
      <c r="E902" s="16">
        <v>15787470</v>
      </c>
      <c r="F902" s="1">
        <v>1</v>
      </c>
      <c r="AL902" s="15">
        <v>173779.25</v>
      </c>
      <c r="AM902">
        <v>1</v>
      </c>
    </row>
    <row r="903" spans="2:39" x14ac:dyDescent="0.2">
      <c r="B903" s="15">
        <v>870</v>
      </c>
      <c r="C903">
        <v>1</v>
      </c>
      <c r="E903" s="16">
        <v>15787619</v>
      </c>
      <c r="F903" s="1">
        <v>1</v>
      </c>
      <c r="AL903" s="15">
        <v>173952.5</v>
      </c>
      <c r="AM903">
        <v>1</v>
      </c>
    </row>
    <row r="904" spans="2:39" x14ac:dyDescent="0.2">
      <c r="B904" s="15">
        <v>871</v>
      </c>
      <c r="C904">
        <v>1</v>
      </c>
      <c r="E904" s="16">
        <v>15788126</v>
      </c>
      <c r="F904" s="1">
        <v>1</v>
      </c>
      <c r="AL904" s="15">
        <v>174205.22</v>
      </c>
      <c r="AM904">
        <v>1</v>
      </c>
    </row>
    <row r="905" spans="2:39" x14ac:dyDescent="0.2">
      <c r="B905" s="15">
        <v>872</v>
      </c>
      <c r="C905">
        <v>1</v>
      </c>
      <c r="E905" s="16">
        <v>15788218</v>
      </c>
      <c r="F905" s="1">
        <v>1</v>
      </c>
      <c r="AL905" s="15">
        <v>174227.66</v>
      </c>
      <c r="AM905">
        <v>1</v>
      </c>
    </row>
    <row r="906" spans="2:39" x14ac:dyDescent="0.2">
      <c r="B906" s="15">
        <v>873</v>
      </c>
      <c r="C906">
        <v>1</v>
      </c>
      <c r="E906" s="16">
        <v>15788291</v>
      </c>
      <c r="F906" s="1">
        <v>1</v>
      </c>
      <c r="AL906" s="15">
        <v>174248.52</v>
      </c>
      <c r="AM906">
        <v>1</v>
      </c>
    </row>
    <row r="907" spans="2:39" x14ac:dyDescent="0.2">
      <c r="B907" s="15">
        <v>874</v>
      </c>
      <c r="C907">
        <v>1</v>
      </c>
      <c r="E907" s="16">
        <v>15788448</v>
      </c>
      <c r="F907" s="1">
        <v>1</v>
      </c>
      <c r="AL907" s="15">
        <v>174531.27</v>
      </c>
      <c r="AM907">
        <v>1</v>
      </c>
    </row>
    <row r="908" spans="2:39" x14ac:dyDescent="0.2">
      <c r="B908" s="15">
        <v>875</v>
      </c>
      <c r="C908">
        <v>1</v>
      </c>
      <c r="E908" s="16">
        <v>15788659</v>
      </c>
      <c r="F908" s="1">
        <v>1</v>
      </c>
      <c r="AL908" s="15">
        <v>174652.51</v>
      </c>
      <c r="AM908">
        <v>1</v>
      </c>
    </row>
    <row r="909" spans="2:39" x14ac:dyDescent="0.2">
      <c r="B909" s="15">
        <v>876</v>
      </c>
      <c r="C909">
        <v>1</v>
      </c>
      <c r="E909" s="16">
        <v>15789158</v>
      </c>
      <c r="F909" s="1">
        <v>1</v>
      </c>
      <c r="AL909" s="15">
        <v>175296.76</v>
      </c>
      <c r="AM909">
        <v>1</v>
      </c>
    </row>
    <row r="910" spans="2:39" x14ac:dyDescent="0.2">
      <c r="B910" s="15">
        <v>877</v>
      </c>
      <c r="C910">
        <v>1</v>
      </c>
      <c r="E910" s="16">
        <v>15789484</v>
      </c>
      <c r="F910" s="1">
        <v>1</v>
      </c>
      <c r="AL910" s="15">
        <v>175544.02</v>
      </c>
      <c r="AM910">
        <v>1</v>
      </c>
    </row>
    <row r="911" spans="2:39" x14ac:dyDescent="0.2">
      <c r="B911" s="15">
        <v>878</v>
      </c>
      <c r="C911">
        <v>1</v>
      </c>
      <c r="E911" s="16">
        <v>15789669</v>
      </c>
      <c r="F911" s="1">
        <v>1</v>
      </c>
      <c r="AL911" s="15">
        <v>176407.15</v>
      </c>
      <c r="AM911">
        <v>1</v>
      </c>
    </row>
    <row r="912" spans="2:39" x14ac:dyDescent="0.2">
      <c r="B912" s="15">
        <v>879</v>
      </c>
      <c r="C912">
        <v>1</v>
      </c>
      <c r="E912" s="16">
        <v>15790299</v>
      </c>
      <c r="F912" s="1">
        <v>1</v>
      </c>
      <c r="AL912" s="15">
        <v>176576.62</v>
      </c>
      <c r="AM912">
        <v>1</v>
      </c>
    </row>
    <row r="913" spans="2:39" x14ac:dyDescent="0.2">
      <c r="B913" s="15">
        <v>880</v>
      </c>
      <c r="C913">
        <v>1</v>
      </c>
      <c r="E913" s="16">
        <v>15790314</v>
      </c>
      <c r="F913" s="1">
        <v>1</v>
      </c>
      <c r="AL913" s="15">
        <v>176713.47</v>
      </c>
      <c r="AM913">
        <v>1</v>
      </c>
    </row>
    <row r="914" spans="2:39" x14ac:dyDescent="0.2">
      <c r="B914" s="15">
        <v>881</v>
      </c>
      <c r="C914">
        <v>1</v>
      </c>
      <c r="E914" s="16">
        <v>15790355</v>
      </c>
      <c r="F914" s="1">
        <v>1</v>
      </c>
      <c r="AL914" s="15">
        <v>176730.02</v>
      </c>
      <c r="AM914">
        <v>1</v>
      </c>
    </row>
    <row r="915" spans="2:39" x14ac:dyDescent="0.2">
      <c r="B915" s="15">
        <v>882</v>
      </c>
      <c r="C915">
        <v>1</v>
      </c>
      <c r="E915" s="16">
        <v>15790678</v>
      </c>
      <c r="F915" s="1">
        <v>1</v>
      </c>
      <c r="AL915" s="15">
        <v>176924.21</v>
      </c>
      <c r="AM915">
        <v>1</v>
      </c>
    </row>
    <row r="916" spans="2:39" x14ac:dyDescent="0.2">
      <c r="B916" s="15">
        <v>883</v>
      </c>
      <c r="C916">
        <v>1</v>
      </c>
      <c r="E916" s="16">
        <v>15790757</v>
      </c>
      <c r="F916" s="1">
        <v>1</v>
      </c>
      <c r="AL916" s="15">
        <v>177655.67999999999</v>
      </c>
      <c r="AM916">
        <v>1</v>
      </c>
    </row>
    <row r="917" spans="2:39" x14ac:dyDescent="0.2">
      <c r="B917" s="15">
        <v>884</v>
      </c>
      <c r="C917">
        <v>1</v>
      </c>
      <c r="E917" s="16">
        <v>15790782</v>
      </c>
      <c r="F917" s="1">
        <v>1</v>
      </c>
      <c r="AL917" s="15">
        <v>177683.02</v>
      </c>
      <c r="AM917">
        <v>1</v>
      </c>
    </row>
    <row r="918" spans="2:39" x14ac:dyDescent="0.2">
      <c r="B918" s="15">
        <v>885</v>
      </c>
      <c r="C918">
        <v>1</v>
      </c>
      <c r="E918" s="16">
        <v>15792328</v>
      </c>
      <c r="F918" s="1">
        <v>1</v>
      </c>
      <c r="AL918" s="15">
        <v>177772.03</v>
      </c>
      <c r="AM918">
        <v>1</v>
      </c>
    </row>
    <row r="919" spans="2:39" x14ac:dyDescent="0.2">
      <c r="B919" s="15">
        <v>886</v>
      </c>
      <c r="C919">
        <v>1</v>
      </c>
      <c r="E919" s="16">
        <v>15792360</v>
      </c>
      <c r="F919" s="1">
        <v>1</v>
      </c>
      <c r="AL919" s="15">
        <v>177815.87</v>
      </c>
      <c r="AM919">
        <v>1</v>
      </c>
    </row>
    <row r="920" spans="2:39" x14ac:dyDescent="0.2">
      <c r="B920" s="15">
        <v>887</v>
      </c>
      <c r="C920">
        <v>1</v>
      </c>
      <c r="E920" s="16">
        <v>15792365</v>
      </c>
      <c r="F920" s="1">
        <v>1</v>
      </c>
      <c r="AL920" s="15">
        <v>177896.92</v>
      </c>
      <c r="AM920">
        <v>1</v>
      </c>
    </row>
    <row r="921" spans="2:39" x14ac:dyDescent="0.2">
      <c r="B921" s="15">
        <v>888</v>
      </c>
      <c r="C921">
        <v>1</v>
      </c>
      <c r="E921" s="16">
        <v>15792388</v>
      </c>
      <c r="F921" s="1">
        <v>1</v>
      </c>
      <c r="AL921" s="15">
        <v>178074.04</v>
      </c>
      <c r="AM921">
        <v>1</v>
      </c>
    </row>
    <row r="922" spans="2:39" x14ac:dyDescent="0.2">
      <c r="B922" s="15">
        <v>889</v>
      </c>
      <c r="C922">
        <v>1</v>
      </c>
      <c r="E922" s="16">
        <v>15793726</v>
      </c>
      <c r="F922" s="1">
        <v>1</v>
      </c>
      <c r="AL922" s="15">
        <v>178252.63</v>
      </c>
      <c r="AM922">
        <v>1</v>
      </c>
    </row>
    <row r="923" spans="2:39" x14ac:dyDescent="0.2">
      <c r="B923" s="15">
        <v>890</v>
      </c>
      <c r="C923">
        <v>1</v>
      </c>
      <c r="E923" s="16">
        <v>15794048</v>
      </c>
      <c r="F923" s="1">
        <v>1</v>
      </c>
      <c r="AL923" s="15">
        <v>178798.13</v>
      </c>
      <c r="AM923">
        <v>1</v>
      </c>
    </row>
    <row r="924" spans="2:39" x14ac:dyDescent="0.2">
      <c r="B924" s="15">
        <v>891</v>
      </c>
      <c r="C924">
        <v>1</v>
      </c>
      <c r="E924" s="16">
        <v>15794056</v>
      </c>
      <c r="F924" s="1">
        <v>1</v>
      </c>
      <c r="AL924" s="15">
        <v>179012.3</v>
      </c>
      <c r="AM924">
        <v>1</v>
      </c>
    </row>
    <row r="925" spans="2:39" x14ac:dyDescent="0.2">
      <c r="B925" s="15">
        <v>892</v>
      </c>
      <c r="C925">
        <v>1</v>
      </c>
      <c r="E925" s="16">
        <v>15794142</v>
      </c>
      <c r="F925" s="1">
        <v>1</v>
      </c>
      <c r="AL925" s="15">
        <v>179291.85</v>
      </c>
      <c r="AM925">
        <v>1</v>
      </c>
    </row>
    <row r="926" spans="2:39" x14ac:dyDescent="0.2">
      <c r="B926" s="15">
        <v>893</v>
      </c>
      <c r="C926">
        <v>1</v>
      </c>
      <c r="E926" s="16">
        <v>15794171</v>
      </c>
      <c r="F926" s="1">
        <v>1</v>
      </c>
      <c r="AL926" s="15">
        <v>179351.89</v>
      </c>
      <c r="AM926">
        <v>1</v>
      </c>
    </row>
    <row r="927" spans="2:39" x14ac:dyDescent="0.2">
      <c r="B927" s="15">
        <v>894</v>
      </c>
      <c r="C927">
        <v>1</v>
      </c>
      <c r="E927" s="16">
        <v>15794278</v>
      </c>
      <c r="F927" s="1">
        <v>1</v>
      </c>
      <c r="AL927" s="15">
        <v>179614.8</v>
      </c>
      <c r="AM927">
        <v>1</v>
      </c>
    </row>
    <row r="928" spans="2:39" x14ac:dyDescent="0.2">
      <c r="B928" s="15">
        <v>895</v>
      </c>
      <c r="C928">
        <v>1</v>
      </c>
      <c r="E928" s="16">
        <v>15794396</v>
      </c>
      <c r="F928" s="1">
        <v>1</v>
      </c>
      <c r="AL928" s="15">
        <v>179670.31</v>
      </c>
      <c r="AM928">
        <v>1</v>
      </c>
    </row>
    <row r="929" spans="2:39" x14ac:dyDescent="0.2">
      <c r="B929" s="15">
        <v>896</v>
      </c>
      <c r="C929">
        <v>1</v>
      </c>
      <c r="E929" s="16">
        <v>15794413</v>
      </c>
      <c r="F929" s="1">
        <v>1</v>
      </c>
      <c r="AL929" s="15">
        <v>179843.33</v>
      </c>
      <c r="AM929">
        <v>1</v>
      </c>
    </row>
    <row r="930" spans="2:39" x14ac:dyDescent="0.2">
      <c r="B930" s="15">
        <v>897</v>
      </c>
      <c r="C930">
        <v>1</v>
      </c>
      <c r="E930" s="16">
        <v>15794549</v>
      </c>
      <c r="F930" s="1">
        <v>1</v>
      </c>
      <c r="AL930" s="15">
        <v>179883.04</v>
      </c>
      <c r="AM930">
        <v>1</v>
      </c>
    </row>
    <row r="931" spans="2:39" x14ac:dyDescent="0.2">
      <c r="B931" s="15">
        <v>898</v>
      </c>
      <c r="C931">
        <v>1</v>
      </c>
      <c r="E931" s="16">
        <v>15794580</v>
      </c>
      <c r="F931" s="1">
        <v>1</v>
      </c>
      <c r="AL931" s="15">
        <v>180345.44</v>
      </c>
      <c r="AM931">
        <v>1</v>
      </c>
    </row>
    <row r="932" spans="2:39" x14ac:dyDescent="0.2">
      <c r="B932" s="15">
        <v>899</v>
      </c>
      <c r="C932">
        <v>1</v>
      </c>
      <c r="E932" s="16">
        <v>15794916</v>
      </c>
      <c r="F932" s="1">
        <v>1</v>
      </c>
      <c r="AL932" s="15">
        <v>180427.24</v>
      </c>
      <c r="AM932">
        <v>1</v>
      </c>
    </row>
    <row r="933" spans="2:39" x14ac:dyDescent="0.2">
      <c r="B933" s="15">
        <v>900</v>
      </c>
      <c r="C933">
        <v>1</v>
      </c>
      <c r="E933" s="16">
        <v>15795149</v>
      </c>
      <c r="F933" s="1">
        <v>1</v>
      </c>
      <c r="AL933" s="15">
        <v>180439.75</v>
      </c>
      <c r="AM933">
        <v>1</v>
      </c>
    </row>
    <row r="934" spans="2:39" x14ac:dyDescent="0.2">
      <c r="B934" s="15">
        <v>901</v>
      </c>
      <c r="C934">
        <v>1</v>
      </c>
      <c r="E934" s="16">
        <v>15795564</v>
      </c>
      <c r="F934" s="1">
        <v>1</v>
      </c>
      <c r="AL934" s="15">
        <v>180800.42</v>
      </c>
      <c r="AM934">
        <v>1</v>
      </c>
    </row>
    <row r="935" spans="2:39" x14ac:dyDescent="0.2">
      <c r="B935" s="15">
        <v>902</v>
      </c>
      <c r="C935">
        <v>1</v>
      </c>
      <c r="E935" s="16">
        <v>15796505</v>
      </c>
      <c r="F935" s="1">
        <v>1</v>
      </c>
      <c r="AL935" s="15">
        <v>181196.76</v>
      </c>
      <c r="AM935">
        <v>1</v>
      </c>
    </row>
    <row r="936" spans="2:39" x14ac:dyDescent="0.2">
      <c r="B936" s="15">
        <v>903</v>
      </c>
      <c r="C936">
        <v>1</v>
      </c>
      <c r="E936" s="16">
        <v>15797219</v>
      </c>
      <c r="F936" s="1">
        <v>1</v>
      </c>
      <c r="AL936" s="15">
        <v>181297.65</v>
      </c>
      <c r="AM936">
        <v>1</v>
      </c>
    </row>
    <row r="937" spans="2:39" x14ac:dyDescent="0.2">
      <c r="B937" s="15">
        <v>904</v>
      </c>
      <c r="C937">
        <v>1</v>
      </c>
      <c r="E937" s="16">
        <v>15797227</v>
      </c>
      <c r="F937" s="1">
        <v>1</v>
      </c>
      <c r="AL937" s="15">
        <v>181543.67</v>
      </c>
      <c r="AM937">
        <v>1</v>
      </c>
    </row>
    <row r="938" spans="2:39" x14ac:dyDescent="0.2">
      <c r="B938" s="15">
        <v>905</v>
      </c>
      <c r="C938">
        <v>1</v>
      </c>
      <c r="E938" s="16">
        <v>15797736</v>
      </c>
      <c r="F938" s="1">
        <v>1</v>
      </c>
      <c r="AL938" s="15">
        <v>181600.72</v>
      </c>
      <c r="AM938">
        <v>1</v>
      </c>
    </row>
    <row r="939" spans="2:39" x14ac:dyDescent="0.2">
      <c r="B939" s="15">
        <v>906</v>
      </c>
      <c r="C939">
        <v>1</v>
      </c>
      <c r="E939" s="16">
        <v>15797748</v>
      </c>
      <c r="F939" s="1">
        <v>1</v>
      </c>
      <c r="AL939" s="15">
        <v>181694.44</v>
      </c>
      <c r="AM939">
        <v>1</v>
      </c>
    </row>
    <row r="940" spans="2:39" x14ac:dyDescent="0.2">
      <c r="B940" s="15">
        <v>907</v>
      </c>
      <c r="C940">
        <v>1</v>
      </c>
      <c r="E940" s="16">
        <v>15797960</v>
      </c>
      <c r="F940" s="1">
        <v>1</v>
      </c>
      <c r="AL940" s="15">
        <v>181964.6</v>
      </c>
      <c r="AM940">
        <v>1</v>
      </c>
    </row>
    <row r="941" spans="2:39" x14ac:dyDescent="0.2">
      <c r="B941" s="15">
        <v>908</v>
      </c>
      <c r="C941">
        <v>1</v>
      </c>
      <c r="E941" s="16">
        <v>15797964</v>
      </c>
      <c r="F941" s="1">
        <v>1</v>
      </c>
      <c r="AL941" s="15">
        <v>182025.95</v>
      </c>
      <c r="AM941">
        <v>1</v>
      </c>
    </row>
    <row r="942" spans="2:39" x14ac:dyDescent="0.2">
      <c r="B942" s="15">
        <v>909</v>
      </c>
      <c r="C942">
        <v>1</v>
      </c>
      <c r="E942" s="16">
        <v>15798398</v>
      </c>
      <c r="F942" s="1">
        <v>1</v>
      </c>
      <c r="AL942" s="15">
        <v>182038.6</v>
      </c>
      <c r="AM942">
        <v>1</v>
      </c>
    </row>
    <row r="943" spans="2:39" x14ac:dyDescent="0.2">
      <c r="B943" s="15">
        <v>910</v>
      </c>
      <c r="C943">
        <v>1</v>
      </c>
      <c r="E943" s="16">
        <v>15798888</v>
      </c>
      <c r="F943" s="1">
        <v>1</v>
      </c>
      <c r="AL943" s="15">
        <v>182055.36</v>
      </c>
      <c r="AM943">
        <v>1</v>
      </c>
    </row>
    <row r="944" spans="2:39" x14ac:dyDescent="0.2">
      <c r="B944" s="15">
        <v>911</v>
      </c>
      <c r="C944">
        <v>1</v>
      </c>
      <c r="E944" s="16">
        <v>15798906</v>
      </c>
      <c r="F944" s="1">
        <v>1</v>
      </c>
      <c r="AL944" s="15">
        <v>182822.5</v>
      </c>
      <c r="AM944">
        <v>1</v>
      </c>
    </row>
    <row r="945" spans="2:39" x14ac:dyDescent="0.2">
      <c r="B945" s="15">
        <v>912</v>
      </c>
      <c r="C945">
        <v>1</v>
      </c>
      <c r="E945" s="16">
        <v>15799217</v>
      </c>
      <c r="F945" s="1">
        <v>1</v>
      </c>
      <c r="AL945" s="15">
        <v>182855.42</v>
      </c>
      <c r="AM945">
        <v>1</v>
      </c>
    </row>
    <row r="946" spans="2:39" x14ac:dyDescent="0.2">
      <c r="B946" s="15">
        <v>913</v>
      </c>
      <c r="C946">
        <v>1</v>
      </c>
      <c r="E946" s="16">
        <v>15799384</v>
      </c>
      <c r="F946" s="1">
        <v>1</v>
      </c>
      <c r="AL946" s="15">
        <v>183049.41</v>
      </c>
      <c r="AM946">
        <v>1</v>
      </c>
    </row>
    <row r="947" spans="2:39" x14ac:dyDescent="0.2">
      <c r="B947" s="15">
        <v>914</v>
      </c>
      <c r="C947">
        <v>1</v>
      </c>
      <c r="E947" s="16">
        <v>15799422</v>
      </c>
      <c r="F947" s="1">
        <v>1</v>
      </c>
      <c r="AL947" s="15">
        <v>183318.79</v>
      </c>
      <c r="AM947">
        <v>1</v>
      </c>
    </row>
    <row r="948" spans="2:39" x14ac:dyDescent="0.2">
      <c r="B948" s="15">
        <v>915</v>
      </c>
      <c r="C948">
        <v>1</v>
      </c>
      <c r="E948" s="16">
        <v>15799515</v>
      </c>
      <c r="F948" s="1">
        <v>1</v>
      </c>
      <c r="AL948" s="15">
        <v>183487.98</v>
      </c>
      <c r="AM948">
        <v>1</v>
      </c>
    </row>
    <row r="949" spans="2:39" x14ac:dyDescent="0.2">
      <c r="B949" s="15">
        <v>916</v>
      </c>
      <c r="C949">
        <v>1</v>
      </c>
      <c r="E949" s="16">
        <v>15800116</v>
      </c>
      <c r="F949" s="1">
        <v>1</v>
      </c>
      <c r="AL949" s="15">
        <v>183598.77</v>
      </c>
      <c r="AM949">
        <v>1</v>
      </c>
    </row>
    <row r="950" spans="2:39" x14ac:dyDescent="0.2">
      <c r="B950" s="15">
        <v>917</v>
      </c>
      <c r="C950">
        <v>1</v>
      </c>
      <c r="E950" s="16">
        <v>15800228</v>
      </c>
      <c r="F950" s="1">
        <v>1</v>
      </c>
      <c r="AL950" s="15">
        <v>183646.41</v>
      </c>
      <c r="AM950">
        <v>1</v>
      </c>
    </row>
    <row r="951" spans="2:39" x14ac:dyDescent="0.2">
      <c r="B951" s="15">
        <v>918</v>
      </c>
      <c r="C951">
        <v>1</v>
      </c>
      <c r="E951" s="16">
        <v>15800440</v>
      </c>
      <c r="F951" s="1">
        <v>1</v>
      </c>
      <c r="AL951" s="15">
        <v>183840.51</v>
      </c>
      <c r="AM951">
        <v>1</v>
      </c>
    </row>
    <row r="952" spans="2:39" x14ac:dyDescent="0.2">
      <c r="B952" s="15">
        <v>919</v>
      </c>
      <c r="C952">
        <v>1</v>
      </c>
      <c r="E952" s="16">
        <v>15800703</v>
      </c>
      <c r="F952" s="1">
        <v>1</v>
      </c>
      <c r="AL952" s="15">
        <v>184843.77</v>
      </c>
      <c r="AM952">
        <v>1</v>
      </c>
    </row>
    <row r="953" spans="2:39" x14ac:dyDescent="0.2">
      <c r="B953" s="15">
        <v>920</v>
      </c>
      <c r="C953">
        <v>1</v>
      </c>
      <c r="E953" s="16">
        <v>15801277</v>
      </c>
      <c r="F953" s="1">
        <v>1</v>
      </c>
      <c r="AL953" s="15">
        <v>185489.11</v>
      </c>
      <c r="AM953">
        <v>1</v>
      </c>
    </row>
    <row r="954" spans="2:39" x14ac:dyDescent="0.2">
      <c r="B954" s="15">
        <v>921</v>
      </c>
      <c r="C954">
        <v>1</v>
      </c>
      <c r="E954" s="16">
        <v>15801488</v>
      </c>
      <c r="F954" s="1">
        <v>1</v>
      </c>
      <c r="AL954" s="15">
        <v>186062.36</v>
      </c>
      <c r="AM954">
        <v>1</v>
      </c>
    </row>
    <row r="955" spans="2:39" x14ac:dyDescent="0.2">
      <c r="B955" s="15">
        <v>922</v>
      </c>
      <c r="C955">
        <v>1</v>
      </c>
      <c r="E955" s="16">
        <v>15801559</v>
      </c>
      <c r="F955" s="1">
        <v>1</v>
      </c>
      <c r="AL955" s="15">
        <v>186339.74</v>
      </c>
      <c r="AM955">
        <v>1</v>
      </c>
    </row>
    <row r="956" spans="2:39" x14ac:dyDescent="0.2">
      <c r="B956" s="15">
        <v>923</v>
      </c>
      <c r="C956">
        <v>1</v>
      </c>
      <c r="E956" s="16">
        <v>15802381</v>
      </c>
      <c r="F956" s="1">
        <v>1</v>
      </c>
      <c r="AL956" s="15">
        <v>186489.95</v>
      </c>
      <c r="AM956">
        <v>1</v>
      </c>
    </row>
    <row r="957" spans="2:39" x14ac:dyDescent="0.2">
      <c r="B957" s="15">
        <v>924</v>
      </c>
      <c r="C957">
        <v>1</v>
      </c>
      <c r="E957" s="16">
        <v>15802593</v>
      </c>
      <c r="F957" s="1">
        <v>1</v>
      </c>
      <c r="AL957" s="15">
        <v>186884.04</v>
      </c>
      <c r="AM957">
        <v>1</v>
      </c>
    </row>
    <row r="958" spans="2:39" x14ac:dyDescent="0.2">
      <c r="B958" s="15">
        <v>925</v>
      </c>
      <c r="C958">
        <v>1</v>
      </c>
      <c r="E958" s="16">
        <v>15802741</v>
      </c>
      <c r="F958" s="1">
        <v>1</v>
      </c>
      <c r="AL958" s="15">
        <v>186976.6</v>
      </c>
      <c r="AM958">
        <v>1</v>
      </c>
    </row>
    <row r="959" spans="2:39" x14ac:dyDescent="0.2">
      <c r="B959" s="15">
        <v>926</v>
      </c>
      <c r="C959">
        <v>1</v>
      </c>
      <c r="E959" s="16">
        <v>15803136</v>
      </c>
      <c r="F959" s="1">
        <v>1</v>
      </c>
      <c r="AL959" s="15">
        <v>187288.5</v>
      </c>
      <c r="AM959">
        <v>1</v>
      </c>
    </row>
    <row r="960" spans="2:39" x14ac:dyDescent="0.2">
      <c r="B960" s="15">
        <v>927</v>
      </c>
      <c r="C960">
        <v>1</v>
      </c>
      <c r="E960" s="16">
        <v>15803406</v>
      </c>
      <c r="F960" s="1">
        <v>1</v>
      </c>
      <c r="AL960" s="15">
        <v>187616.16</v>
      </c>
      <c r="AM960">
        <v>1</v>
      </c>
    </row>
    <row r="961" spans="2:39" x14ac:dyDescent="0.2">
      <c r="B961" s="15">
        <v>928</v>
      </c>
      <c r="C961">
        <v>1</v>
      </c>
      <c r="E961" s="16">
        <v>15803457</v>
      </c>
      <c r="F961" s="1">
        <v>1</v>
      </c>
      <c r="AL961" s="15">
        <v>187658.09</v>
      </c>
      <c r="AM961">
        <v>1</v>
      </c>
    </row>
    <row r="962" spans="2:39" x14ac:dyDescent="0.2">
      <c r="B962" s="15">
        <v>929</v>
      </c>
      <c r="C962">
        <v>1</v>
      </c>
      <c r="E962" s="16">
        <v>15803526</v>
      </c>
      <c r="F962" s="1">
        <v>1</v>
      </c>
      <c r="AL962" s="15">
        <v>187925.75</v>
      </c>
      <c r="AM962">
        <v>1</v>
      </c>
    </row>
    <row r="963" spans="2:39" x14ac:dyDescent="0.2">
      <c r="B963" s="15">
        <v>930</v>
      </c>
      <c r="C963">
        <v>1</v>
      </c>
      <c r="E963" s="16">
        <v>15803689</v>
      </c>
      <c r="F963" s="1">
        <v>1</v>
      </c>
      <c r="AL963" s="15">
        <v>187929.43</v>
      </c>
      <c r="AM963">
        <v>1</v>
      </c>
    </row>
    <row r="964" spans="2:39" x14ac:dyDescent="0.2">
      <c r="B964" s="15">
        <v>931</v>
      </c>
      <c r="C964">
        <v>1</v>
      </c>
      <c r="E964" s="16">
        <v>15803716</v>
      </c>
      <c r="F964" s="1">
        <v>1</v>
      </c>
      <c r="AL964" s="15">
        <v>188083.77</v>
      </c>
      <c r="AM964">
        <v>1</v>
      </c>
    </row>
    <row r="965" spans="2:39" x14ac:dyDescent="0.2">
      <c r="B965" s="15">
        <v>932</v>
      </c>
      <c r="C965">
        <v>1</v>
      </c>
      <c r="E965" s="16">
        <v>15803764</v>
      </c>
      <c r="F965" s="1">
        <v>1</v>
      </c>
      <c r="AL965" s="15">
        <v>188150.6</v>
      </c>
      <c r="AM965">
        <v>1</v>
      </c>
    </row>
    <row r="966" spans="2:39" x14ac:dyDescent="0.2">
      <c r="B966" s="15">
        <v>933</v>
      </c>
      <c r="C966">
        <v>1</v>
      </c>
      <c r="E966" s="16">
        <v>15803976</v>
      </c>
      <c r="F966" s="1">
        <v>1</v>
      </c>
      <c r="AL966" s="15">
        <v>188193.25</v>
      </c>
      <c r="AM966">
        <v>1</v>
      </c>
    </row>
    <row r="967" spans="2:39" x14ac:dyDescent="0.2">
      <c r="B967" s="15">
        <v>934</v>
      </c>
      <c r="C967">
        <v>1</v>
      </c>
      <c r="E967" s="16">
        <v>15804017</v>
      </c>
      <c r="F967" s="1">
        <v>1</v>
      </c>
      <c r="AL967" s="15">
        <v>188574.12</v>
      </c>
      <c r="AM967">
        <v>1</v>
      </c>
    </row>
    <row r="968" spans="2:39" x14ac:dyDescent="0.2">
      <c r="B968" s="15">
        <v>935</v>
      </c>
      <c r="C968">
        <v>1</v>
      </c>
      <c r="E968" s="16">
        <v>15804072</v>
      </c>
      <c r="F968" s="1">
        <v>1</v>
      </c>
      <c r="AL968" s="15">
        <v>188603.07</v>
      </c>
      <c r="AM968">
        <v>1</v>
      </c>
    </row>
    <row r="969" spans="2:39" x14ac:dyDescent="0.2">
      <c r="B969" s="15">
        <v>936</v>
      </c>
      <c r="C969">
        <v>1</v>
      </c>
      <c r="E969" s="16">
        <v>15804256</v>
      </c>
      <c r="F969" s="1">
        <v>1</v>
      </c>
      <c r="AL969" s="15">
        <v>189122.89</v>
      </c>
      <c r="AM969">
        <v>1</v>
      </c>
    </row>
    <row r="970" spans="2:39" x14ac:dyDescent="0.2">
      <c r="B970" s="15">
        <v>937</v>
      </c>
      <c r="C970">
        <v>1</v>
      </c>
      <c r="E970" s="16">
        <v>15804586</v>
      </c>
      <c r="F970" s="1">
        <v>1</v>
      </c>
      <c r="AL970" s="15">
        <v>189271.9</v>
      </c>
      <c r="AM970">
        <v>1</v>
      </c>
    </row>
    <row r="971" spans="2:39" x14ac:dyDescent="0.2">
      <c r="B971" s="15">
        <v>938</v>
      </c>
      <c r="C971">
        <v>1</v>
      </c>
      <c r="E971" s="16">
        <v>15804771</v>
      </c>
      <c r="F971" s="1">
        <v>1</v>
      </c>
      <c r="AL971" s="15">
        <v>189339.6</v>
      </c>
      <c r="AM971">
        <v>1</v>
      </c>
    </row>
    <row r="972" spans="2:39" x14ac:dyDescent="0.2">
      <c r="B972" s="15">
        <v>939</v>
      </c>
      <c r="C972">
        <v>1</v>
      </c>
      <c r="E972" s="16">
        <v>15804919</v>
      </c>
      <c r="F972" s="1">
        <v>1</v>
      </c>
      <c r="AL972" s="15">
        <v>189543.19</v>
      </c>
      <c r="AM972">
        <v>1</v>
      </c>
    </row>
    <row r="973" spans="2:39" x14ac:dyDescent="0.2">
      <c r="B973" s="15">
        <v>940</v>
      </c>
      <c r="C973">
        <v>1</v>
      </c>
      <c r="E973" s="16">
        <v>15805062</v>
      </c>
      <c r="F973" s="1">
        <v>1</v>
      </c>
      <c r="AL973" s="15">
        <v>189543.9</v>
      </c>
      <c r="AM973">
        <v>1</v>
      </c>
    </row>
    <row r="974" spans="2:39" x14ac:dyDescent="0.2">
      <c r="B974" s="15">
        <v>941</v>
      </c>
      <c r="C974">
        <v>1</v>
      </c>
      <c r="E974" s="16">
        <v>15805112</v>
      </c>
      <c r="F974" s="1">
        <v>1</v>
      </c>
      <c r="AL974" s="15">
        <v>189992.97</v>
      </c>
      <c r="AM974">
        <v>1</v>
      </c>
    </row>
    <row r="975" spans="2:39" x14ac:dyDescent="0.2">
      <c r="B975" s="15">
        <v>942</v>
      </c>
      <c r="C975">
        <v>1</v>
      </c>
      <c r="E975" s="16">
        <v>15805254</v>
      </c>
      <c r="F975" s="1">
        <v>1</v>
      </c>
      <c r="AL975" s="15">
        <v>190419.81</v>
      </c>
      <c r="AM975">
        <v>1</v>
      </c>
    </row>
    <row r="976" spans="2:39" x14ac:dyDescent="0.2">
      <c r="B976" s="15">
        <v>943</v>
      </c>
      <c r="C976">
        <v>1</v>
      </c>
      <c r="E976" s="16">
        <v>15805449</v>
      </c>
      <c r="F976" s="1">
        <v>1</v>
      </c>
      <c r="AL976" s="15">
        <v>190627.01</v>
      </c>
      <c r="AM976">
        <v>1</v>
      </c>
    </row>
    <row r="977" spans="2:39" x14ac:dyDescent="0.2">
      <c r="B977" s="15">
        <v>944</v>
      </c>
      <c r="C977">
        <v>1</v>
      </c>
      <c r="E977" s="16">
        <v>15805565</v>
      </c>
      <c r="F977" s="1">
        <v>1</v>
      </c>
      <c r="AL977" s="15">
        <v>190686.16</v>
      </c>
      <c r="AM977">
        <v>1</v>
      </c>
    </row>
    <row r="978" spans="2:39" x14ac:dyDescent="0.2">
      <c r="B978" s="15">
        <v>945</v>
      </c>
      <c r="C978">
        <v>1</v>
      </c>
      <c r="E978" s="16">
        <v>15805955</v>
      </c>
      <c r="F978" s="1">
        <v>1</v>
      </c>
      <c r="AL978" s="15">
        <v>190696.35</v>
      </c>
      <c r="AM978">
        <v>1</v>
      </c>
    </row>
    <row r="979" spans="2:39" x14ac:dyDescent="0.2">
      <c r="B979" s="15">
        <v>946</v>
      </c>
      <c r="C979">
        <v>1</v>
      </c>
      <c r="E979" s="16">
        <v>15806438</v>
      </c>
      <c r="F979" s="1">
        <v>1</v>
      </c>
      <c r="AL979" s="15">
        <v>190857.79</v>
      </c>
      <c r="AM979">
        <v>1</v>
      </c>
    </row>
    <row r="980" spans="2:39" x14ac:dyDescent="0.2">
      <c r="B980" s="15">
        <v>947</v>
      </c>
      <c r="C980">
        <v>1</v>
      </c>
      <c r="E980" s="16">
        <v>15806467</v>
      </c>
      <c r="F980" s="1">
        <v>1</v>
      </c>
      <c r="AL980" s="15">
        <v>191074.11</v>
      </c>
      <c r="AM980">
        <v>1</v>
      </c>
    </row>
    <row r="981" spans="2:39" x14ac:dyDescent="0.2">
      <c r="B981" s="15">
        <v>948</v>
      </c>
      <c r="C981">
        <v>1</v>
      </c>
      <c r="E981" s="16">
        <v>15806964</v>
      </c>
      <c r="F981" s="1">
        <v>1</v>
      </c>
      <c r="AL981" s="15">
        <v>191166.09</v>
      </c>
      <c r="AM981">
        <v>1</v>
      </c>
    </row>
    <row r="982" spans="2:39" x14ac:dyDescent="0.2">
      <c r="B982" s="15">
        <v>949</v>
      </c>
      <c r="C982">
        <v>1</v>
      </c>
      <c r="E982" s="16">
        <v>15806983</v>
      </c>
      <c r="F982" s="1">
        <v>1</v>
      </c>
      <c r="AL982" s="15">
        <v>191420.71</v>
      </c>
      <c r="AM982">
        <v>1</v>
      </c>
    </row>
    <row r="983" spans="2:39" x14ac:dyDescent="0.2">
      <c r="B983" s="15">
        <v>950</v>
      </c>
      <c r="C983">
        <v>1</v>
      </c>
      <c r="E983" s="16">
        <v>15807008</v>
      </c>
      <c r="F983" s="1">
        <v>1</v>
      </c>
      <c r="AL983" s="15">
        <v>191468.78</v>
      </c>
      <c r="AM983">
        <v>1</v>
      </c>
    </row>
    <row r="984" spans="2:39" x14ac:dyDescent="0.2">
      <c r="B984" s="15">
        <v>951</v>
      </c>
      <c r="C984">
        <v>1</v>
      </c>
      <c r="E984" s="16">
        <v>15807432</v>
      </c>
      <c r="F984" s="1">
        <v>1</v>
      </c>
      <c r="AL984" s="15">
        <v>191599.67</v>
      </c>
      <c r="AM984">
        <v>1</v>
      </c>
    </row>
    <row r="985" spans="2:39" x14ac:dyDescent="0.2">
      <c r="B985" s="15">
        <v>952</v>
      </c>
      <c r="C985">
        <v>1</v>
      </c>
      <c r="E985" s="16">
        <v>15807609</v>
      </c>
      <c r="F985" s="1">
        <v>1</v>
      </c>
      <c r="AL985" s="15">
        <v>191763.07</v>
      </c>
      <c r="AM985">
        <v>1</v>
      </c>
    </row>
    <row r="986" spans="2:39" x14ac:dyDescent="0.2">
      <c r="B986" s="15">
        <v>953</v>
      </c>
      <c r="C986">
        <v>1</v>
      </c>
      <c r="E986" s="16">
        <v>15807663</v>
      </c>
      <c r="F986" s="1">
        <v>1</v>
      </c>
      <c r="AL986" s="15">
        <v>191932.27</v>
      </c>
      <c r="AM986">
        <v>1</v>
      </c>
    </row>
    <row r="987" spans="2:39" x14ac:dyDescent="0.2">
      <c r="B987" s="15">
        <v>954</v>
      </c>
      <c r="C987">
        <v>1</v>
      </c>
      <c r="E987" s="16">
        <v>15807709</v>
      </c>
      <c r="F987" s="1">
        <v>1</v>
      </c>
      <c r="AL987" s="15">
        <v>192247.35</v>
      </c>
      <c r="AM987">
        <v>1</v>
      </c>
    </row>
    <row r="988" spans="2:39" x14ac:dyDescent="0.2">
      <c r="B988" s="15">
        <v>955</v>
      </c>
      <c r="C988">
        <v>1</v>
      </c>
      <c r="E988" s="16">
        <v>15807923</v>
      </c>
      <c r="F988" s="1">
        <v>1</v>
      </c>
      <c r="AL988" s="15">
        <v>192633.85</v>
      </c>
      <c r="AM988">
        <v>1</v>
      </c>
    </row>
    <row r="989" spans="2:39" x14ac:dyDescent="0.2">
      <c r="B989" s="15">
        <v>956</v>
      </c>
      <c r="C989">
        <v>1</v>
      </c>
      <c r="E989" s="16">
        <v>15808017</v>
      </c>
      <c r="F989" s="1">
        <v>1</v>
      </c>
      <c r="AL989" s="15">
        <v>193131.42</v>
      </c>
      <c r="AM989">
        <v>1</v>
      </c>
    </row>
    <row r="990" spans="2:39" x14ac:dyDescent="0.2">
      <c r="B990" s="15">
        <v>957</v>
      </c>
      <c r="C990">
        <v>1</v>
      </c>
      <c r="E990" s="16">
        <v>15808473</v>
      </c>
      <c r="F990" s="1">
        <v>1</v>
      </c>
      <c r="AL990" s="15">
        <v>193318.33</v>
      </c>
      <c r="AM990">
        <v>1</v>
      </c>
    </row>
    <row r="991" spans="2:39" x14ac:dyDescent="0.2">
      <c r="B991" s="15">
        <v>958</v>
      </c>
      <c r="C991">
        <v>1</v>
      </c>
      <c r="E991" s="16">
        <v>15808582</v>
      </c>
      <c r="F991" s="1">
        <v>1</v>
      </c>
      <c r="AL991" s="15">
        <v>193437.89</v>
      </c>
      <c r="AM991">
        <v>1</v>
      </c>
    </row>
    <row r="992" spans="2:39" x14ac:dyDescent="0.2">
      <c r="B992" s="15">
        <v>959</v>
      </c>
      <c r="C992">
        <v>1</v>
      </c>
      <c r="E992" s="16">
        <v>15808621</v>
      </c>
      <c r="F992" s="1">
        <v>1</v>
      </c>
      <c r="AL992" s="15">
        <v>193793.78</v>
      </c>
      <c r="AM992">
        <v>1</v>
      </c>
    </row>
    <row r="993" spans="2:39" x14ac:dyDescent="0.2">
      <c r="B993" s="15">
        <v>960</v>
      </c>
      <c r="C993">
        <v>1</v>
      </c>
      <c r="E993" s="16">
        <v>15809087</v>
      </c>
      <c r="F993" s="1">
        <v>1</v>
      </c>
      <c r="AL993" s="15">
        <v>194099.12</v>
      </c>
      <c r="AM993">
        <v>1</v>
      </c>
    </row>
    <row r="994" spans="2:39" x14ac:dyDescent="0.2">
      <c r="B994" s="15">
        <v>961</v>
      </c>
      <c r="C994">
        <v>1</v>
      </c>
      <c r="E994" s="16">
        <v>15809100</v>
      </c>
      <c r="F994" s="1">
        <v>1</v>
      </c>
      <c r="AL994" s="15">
        <v>194239.63</v>
      </c>
      <c r="AM994">
        <v>1</v>
      </c>
    </row>
    <row r="995" spans="2:39" x14ac:dyDescent="0.2">
      <c r="B995" s="15">
        <v>962</v>
      </c>
      <c r="C995">
        <v>1</v>
      </c>
      <c r="E995" s="16">
        <v>15809248</v>
      </c>
      <c r="F995" s="1">
        <v>1</v>
      </c>
      <c r="AL995" s="15">
        <v>194273.2</v>
      </c>
      <c r="AM995">
        <v>1</v>
      </c>
    </row>
    <row r="996" spans="2:39" x14ac:dyDescent="0.2">
      <c r="B996" s="15">
        <v>963</v>
      </c>
      <c r="C996">
        <v>1</v>
      </c>
      <c r="E996" s="16">
        <v>15809616</v>
      </c>
      <c r="F996" s="1">
        <v>1</v>
      </c>
      <c r="AL996" s="15">
        <v>194365.76</v>
      </c>
      <c r="AM996">
        <v>1</v>
      </c>
    </row>
    <row r="997" spans="2:39" x14ac:dyDescent="0.2">
      <c r="B997" s="15">
        <v>964</v>
      </c>
      <c r="C997">
        <v>1</v>
      </c>
      <c r="E997" s="16">
        <v>15809663</v>
      </c>
      <c r="F997" s="1">
        <v>1</v>
      </c>
      <c r="AL997" s="15">
        <v>194764.83</v>
      </c>
      <c r="AM997">
        <v>1</v>
      </c>
    </row>
    <row r="998" spans="2:39" x14ac:dyDescent="0.2">
      <c r="B998" s="15">
        <v>965</v>
      </c>
      <c r="C998">
        <v>1</v>
      </c>
      <c r="E998" s="16">
        <v>15809722</v>
      </c>
      <c r="F998" s="1">
        <v>1</v>
      </c>
      <c r="AL998" s="15">
        <v>194902.16</v>
      </c>
      <c r="AM998">
        <v>1</v>
      </c>
    </row>
    <row r="999" spans="2:39" x14ac:dyDescent="0.2">
      <c r="B999" s="15">
        <v>966</v>
      </c>
      <c r="C999">
        <v>1</v>
      </c>
      <c r="E999" s="16">
        <v>15810418</v>
      </c>
      <c r="F999" s="1">
        <v>1</v>
      </c>
      <c r="AL999" s="15">
        <v>194926.86</v>
      </c>
      <c r="AM999">
        <v>1</v>
      </c>
    </row>
    <row r="1000" spans="2:39" x14ac:dyDescent="0.2">
      <c r="B1000" s="15">
        <v>967</v>
      </c>
      <c r="C1000">
        <v>1</v>
      </c>
      <c r="E1000" s="16">
        <v>15810432</v>
      </c>
      <c r="F1000" s="1">
        <v>1</v>
      </c>
      <c r="AL1000" s="15">
        <v>194945.8</v>
      </c>
      <c r="AM1000">
        <v>1</v>
      </c>
    </row>
    <row r="1001" spans="2:39" x14ac:dyDescent="0.2">
      <c r="B1001" s="15">
        <v>968</v>
      </c>
      <c r="C1001">
        <v>1</v>
      </c>
      <c r="E1001" s="16">
        <v>15810834</v>
      </c>
      <c r="F1001" s="1">
        <v>1</v>
      </c>
      <c r="AL1001" s="15">
        <v>194998.34</v>
      </c>
      <c r="AM1001">
        <v>1</v>
      </c>
    </row>
    <row r="1002" spans="2:39" x14ac:dyDescent="0.2">
      <c r="B1002" s="15">
        <v>969</v>
      </c>
      <c r="C1002">
        <v>1</v>
      </c>
      <c r="E1002" s="16">
        <v>15810845</v>
      </c>
      <c r="F1002" s="1">
        <v>1</v>
      </c>
      <c r="AL1002" s="15">
        <v>195635.3</v>
      </c>
      <c r="AM1002">
        <v>1</v>
      </c>
    </row>
    <row r="1003" spans="2:39" x14ac:dyDescent="0.2">
      <c r="B1003" s="15">
        <v>970</v>
      </c>
      <c r="C1003">
        <v>1</v>
      </c>
      <c r="E1003" s="16">
        <v>15810864</v>
      </c>
      <c r="F1003" s="1">
        <v>1</v>
      </c>
      <c r="AL1003" s="15">
        <v>195711.16</v>
      </c>
      <c r="AM1003">
        <v>1</v>
      </c>
    </row>
    <row r="1004" spans="2:39" x14ac:dyDescent="0.2">
      <c r="B1004" s="15">
        <v>971</v>
      </c>
      <c r="C1004">
        <v>1</v>
      </c>
      <c r="E1004" s="16">
        <v>15810978</v>
      </c>
      <c r="F1004" s="1">
        <v>1</v>
      </c>
      <c r="AL1004" s="15">
        <v>196108.51</v>
      </c>
      <c r="AM1004">
        <v>1</v>
      </c>
    </row>
    <row r="1005" spans="2:39" x14ac:dyDescent="0.2">
      <c r="B1005" s="15">
        <v>972</v>
      </c>
      <c r="C1005">
        <v>1</v>
      </c>
      <c r="E1005" s="16">
        <v>15811127</v>
      </c>
      <c r="F1005" s="1">
        <v>1</v>
      </c>
      <c r="AL1005" s="15">
        <v>196335.48</v>
      </c>
      <c r="AM1005">
        <v>1</v>
      </c>
    </row>
    <row r="1006" spans="2:39" x14ac:dyDescent="0.2">
      <c r="B1006" s="15">
        <v>973</v>
      </c>
      <c r="C1006">
        <v>1</v>
      </c>
      <c r="E1006" s="16">
        <v>15811490</v>
      </c>
      <c r="F1006" s="1">
        <v>1</v>
      </c>
      <c r="AL1006" s="15">
        <v>196356.17</v>
      </c>
      <c r="AM1006">
        <v>1</v>
      </c>
    </row>
    <row r="1007" spans="2:39" x14ac:dyDescent="0.2">
      <c r="B1007" s="15">
        <v>974</v>
      </c>
      <c r="C1007">
        <v>1</v>
      </c>
      <c r="E1007" s="16">
        <v>15811589</v>
      </c>
      <c r="F1007" s="1">
        <v>1</v>
      </c>
      <c r="AL1007" s="15">
        <v>196499.96</v>
      </c>
      <c r="AM1007">
        <v>1</v>
      </c>
    </row>
    <row r="1008" spans="2:39" x14ac:dyDescent="0.2">
      <c r="B1008" s="15">
        <v>975</v>
      </c>
      <c r="C1008">
        <v>1</v>
      </c>
      <c r="E1008" s="16">
        <v>15811762</v>
      </c>
      <c r="F1008" s="1">
        <v>1</v>
      </c>
      <c r="AL1008" s="15">
        <v>196673.28</v>
      </c>
      <c r="AM1008">
        <v>1</v>
      </c>
    </row>
    <row r="1009" spans="2:39" x14ac:dyDescent="0.2">
      <c r="B1009" s="15">
        <v>976</v>
      </c>
      <c r="C1009">
        <v>1</v>
      </c>
      <c r="E1009" s="16">
        <v>15811773</v>
      </c>
      <c r="F1009" s="1">
        <v>1</v>
      </c>
      <c r="AL1009" s="15">
        <v>197015.2</v>
      </c>
      <c r="AM1009">
        <v>1</v>
      </c>
    </row>
    <row r="1010" spans="2:39" x14ac:dyDescent="0.2">
      <c r="B1010" s="15">
        <v>977</v>
      </c>
      <c r="C1010">
        <v>1</v>
      </c>
      <c r="E1010" s="16">
        <v>15812007</v>
      </c>
      <c r="F1010" s="1">
        <v>1</v>
      </c>
      <c r="AL1010" s="15">
        <v>197276.13</v>
      </c>
      <c r="AM1010">
        <v>1</v>
      </c>
    </row>
    <row r="1011" spans="2:39" x14ac:dyDescent="0.2">
      <c r="B1011" s="15">
        <v>978</v>
      </c>
      <c r="C1011">
        <v>1</v>
      </c>
      <c r="E1011" s="16">
        <v>15812009</v>
      </c>
      <c r="F1011" s="1">
        <v>1</v>
      </c>
      <c r="AL1011" s="15">
        <v>198059.16</v>
      </c>
      <c r="AM1011">
        <v>1</v>
      </c>
    </row>
    <row r="1012" spans="2:39" x14ac:dyDescent="0.2">
      <c r="B1012" s="15">
        <v>979</v>
      </c>
      <c r="C1012">
        <v>1</v>
      </c>
      <c r="E1012" s="16">
        <v>15812191</v>
      </c>
      <c r="F1012" s="1">
        <v>1</v>
      </c>
      <c r="AL1012" s="15">
        <v>198129.36</v>
      </c>
      <c r="AM1012">
        <v>1</v>
      </c>
    </row>
    <row r="1013" spans="2:39" x14ac:dyDescent="0.2">
      <c r="B1013" s="15">
        <v>980</v>
      </c>
      <c r="C1013">
        <v>1</v>
      </c>
      <c r="E1013" s="16">
        <v>15812351</v>
      </c>
      <c r="F1013" s="1">
        <v>1</v>
      </c>
      <c r="AL1013" s="15">
        <v>198252.88</v>
      </c>
      <c r="AM1013">
        <v>1</v>
      </c>
    </row>
    <row r="1014" spans="2:39" x14ac:dyDescent="0.2">
      <c r="B1014" s="15">
        <v>981</v>
      </c>
      <c r="C1014">
        <v>1</v>
      </c>
      <c r="E1014" s="16">
        <v>15812518</v>
      </c>
      <c r="F1014" s="1">
        <v>1</v>
      </c>
      <c r="AL1014" s="15">
        <v>198637.34</v>
      </c>
      <c r="AM1014">
        <v>1</v>
      </c>
    </row>
    <row r="1015" spans="2:39" x14ac:dyDescent="0.2">
      <c r="B1015" s="15">
        <v>982</v>
      </c>
      <c r="C1015">
        <v>1</v>
      </c>
      <c r="E1015" s="16">
        <v>15812750</v>
      </c>
      <c r="F1015" s="1">
        <v>1</v>
      </c>
      <c r="AL1015" s="15">
        <v>198674.08</v>
      </c>
      <c r="AM1015">
        <v>1</v>
      </c>
    </row>
    <row r="1016" spans="2:39" x14ac:dyDescent="0.2">
      <c r="B1016" s="15">
        <v>983</v>
      </c>
      <c r="C1016">
        <v>1</v>
      </c>
      <c r="E1016" s="16">
        <v>15812878</v>
      </c>
      <c r="F1016" s="1">
        <v>1</v>
      </c>
      <c r="AL1016" s="15">
        <v>199273.98</v>
      </c>
      <c r="AM1016">
        <v>1</v>
      </c>
    </row>
    <row r="1017" spans="2:39" x14ac:dyDescent="0.2">
      <c r="B1017" s="15">
        <v>984</v>
      </c>
      <c r="C1017">
        <v>1</v>
      </c>
      <c r="E1017" s="16">
        <v>15813034</v>
      </c>
      <c r="F1017" s="1">
        <v>1</v>
      </c>
      <c r="AL1017" s="15">
        <v>199304.74</v>
      </c>
      <c r="AM1017">
        <v>1</v>
      </c>
    </row>
    <row r="1018" spans="2:39" x14ac:dyDescent="0.2">
      <c r="B1018" s="15">
        <v>985</v>
      </c>
      <c r="C1018">
        <v>1</v>
      </c>
      <c r="E1018" s="16">
        <v>15813163</v>
      </c>
      <c r="F1018" s="1">
        <v>1</v>
      </c>
      <c r="AL1018" s="15">
        <v>199493.38</v>
      </c>
      <c r="AM1018">
        <v>1</v>
      </c>
    </row>
    <row r="1019" spans="2:39" x14ac:dyDescent="0.2">
      <c r="B1019" s="15">
        <v>986</v>
      </c>
      <c r="C1019">
        <v>1</v>
      </c>
      <c r="E1019" s="16">
        <v>15813741</v>
      </c>
      <c r="F1019" s="1">
        <v>1</v>
      </c>
      <c r="AL1019" s="15">
        <v>199638.56</v>
      </c>
      <c r="AM1019">
        <v>1</v>
      </c>
    </row>
    <row r="1020" spans="2:39" x14ac:dyDescent="0.2">
      <c r="B1020" s="15">
        <v>987</v>
      </c>
      <c r="C1020">
        <v>1</v>
      </c>
      <c r="E1020" s="16">
        <v>15813844</v>
      </c>
      <c r="F1020" s="1">
        <v>1</v>
      </c>
      <c r="AL1020" s="15">
        <v>199645.45</v>
      </c>
      <c r="AM1020">
        <v>1</v>
      </c>
    </row>
    <row r="1021" spans="2:39" x14ac:dyDescent="0.2">
      <c r="B1021" s="15">
        <v>988</v>
      </c>
      <c r="C1021">
        <v>1</v>
      </c>
      <c r="E1021" s="16">
        <v>15813850</v>
      </c>
      <c r="F1021" s="1">
        <v>1</v>
      </c>
      <c r="AL1021" s="15">
        <v>199661.5</v>
      </c>
      <c r="AM1021">
        <v>1</v>
      </c>
    </row>
    <row r="1022" spans="2:39" x14ac:dyDescent="0.2">
      <c r="B1022" s="15">
        <v>989</v>
      </c>
      <c r="C1022">
        <v>1</v>
      </c>
      <c r="E1022" s="16">
        <v>15814035</v>
      </c>
      <c r="F1022" s="1">
        <v>1</v>
      </c>
      <c r="AL1022" s="15">
        <v>199725.39</v>
      </c>
      <c r="AM1022">
        <v>1</v>
      </c>
    </row>
    <row r="1023" spans="2:39" x14ac:dyDescent="0.2">
      <c r="B1023" s="15">
        <v>990</v>
      </c>
      <c r="C1023">
        <v>1</v>
      </c>
      <c r="E1023" s="16">
        <v>15814275</v>
      </c>
      <c r="F1023" s="1">
        <v>1</v>
      </c>
      <c r="AL1023" s="38" t="s">
        <v>753</v>
      </c>
      <c r="AM1023" s="39">
        <v>1</v>
      </c>
    </row>
    <row r="1024" spans="2:39" x14ac:dyDescent="0.2">
      <c r="B1024" s="15">
        <v>991</v>
      </c>
      <c r="C1024">
        <v>1</v>
      </c>
      <c r="E1024" s="16">
        <v>15815364</v>
      </c>
      <c r="F1024" s="1">
        <v>1</v>
      </c>
      <c r="AL1024" s="15" t="s">
        <v>797</v>
      </c>
    </row>
    <row r="1025" spans="2:39" x14ac:dyDescent="0.2">
      <c r="B1025" s="15" t="s">
        <v>796</v>
      </c>
      <c r="C1025">
        <v>991</v>
      </c>
      <c r="E1025" s="16" t="s">
        <v>796</v>
      </c>
      <c r="F1025" s="1">
        <v>991</v>
      </c>
      <c r="AL1025" s="15" t="s">
        <v>796</v>
      </c>
      <c r="AM1025">
        <v>990</v>
      </c>
    </row>
  </sheetData>
  <mergeCells count="24">
    <mergeCell ref="D29:F29"/>
    <mergeCell ref="D26:F26"/>
    <mergeCell ref="D28:F28"/>
    <mergeCell ref="D21:F21"/>
    <mergeCell ref="D20:F20"/>
    <mergeCell ref="D27:F27"/>
    <mergeCell ref="D25:F25"/>
    <mergeCell ref="D24:F24"/>
    <mergeCell ref="D23:F23"/>
    <mergeCell ref="D22:F22"/>
    <mergeCell ref="D19:F19"/>
    <mergeCell ref="D18:F18"/>
    <mergeCell ref="D17:F17"/>
    <mergeCell ref="D15:F15"/>
    <mergeCell ref="D16:F16"/>
    <mergeCell ref="F6:J6"/>
    <mergeCell ref="F5:J5"/>
    <mergeCell ref="F4:J4"/>
    <mergeCell ref="B2:J2"/>
    <mergeCell ref="B13:F13"/>
    <mergeCell ref="F10:J10"/>
    <mergeCell ref="F9:J9"/>
    <mergeCell ref="F8:J8"/>
    <mergeCell ref="F7: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05E1E-650F-BB49-AFA6-1C239C12A584}">
  <dimension ref="B2:J22"/>
  <sheetViews>
    <sheetView showGridLines="0" topLeftCell="A2" zoomScale="90" zoomScaleNormal="90" workbookViewId="0">
      <selection activeCell="D15" sqref="D15"/>
    </sheetView>
  </sheetViews>
  <sheetFormatPr baseColWidth="10" defaultRowHeight="16" x14ac:dyDescent="0.2"/>
  <cols>
    <col min="1" max="1" width="10.83203125" style="24"/>
    <col min="2" max="2" width="16" style="24" bestFit="1" customWidth="1"/>
    <col min="3" max="3" width="51.1640625" style="24" customWidth="1"/>
    <col min="4" max="4" width="82.83203125" style="24" bestFit="1" customWidth="1"/>
    <col min="5" max="5" width="70.5" style="24" customWidth="1"/>
    <col min="6" max="16384" width="10.83203125" style="24"/>
  </cols>
  <sheetData>
    <row r="2" spans="2:10" ht="21" x14ac:dyDescent="0.2">
      <c r="B2" s="146" t="s">
        <v>824</v>
      </c>
      <c r="C2" s="147"/>
      <c r="D2" s="147"/>
      <c r="E2" s="148"/>
    </row>
    <row r="3" spans="2:10" x14ac:dyDescent="0.2">
      <c r="B3" s="47"/>
      <c r="C3" s="47"/>
      <c r="D3" s="47"/>
      <c r="E3" s="47"/>
      <c r="F3" s="47"/>
      <c r="G3" s="47"/>
      <c r="H3" s="47"/>
      <c r="I3" s="47"/>
      <c r="J3" s="47"/>
    </row>
    <row r="4" spans="2:10" ht="32" customHeight="1" x14ac:dyDescent="0.2">
      <c r="B4" s="33" t="s">
        <v>761</v>
      </c>
      <c r="C4" s="33" t="s">
        <v>844</v>
      </c>
      <c r="D4" s="33" t="s">
        <v>826</v>
      </c>
      <c r="E4" s="33" t="s">
        <v>812</v>
      </c>
    </row>
    <row r="5" spans="2:10" ht="34" x14ac:dyDescent="0.2">
      <c r="B5" s="27" t="s">
        <v>5</v>
      </c>
      <c r="C5" s="48" t="s">
        <v>840</v>
      </c>
      <c r="D5" s="49" t="s">
        <v>845</v>
      </c>
      <c r="E5" s="48" t="s">
        <v>836</v>
      </c>
    </row>
    <row r="6" spans="2:10" ht="51" x14ac:dyDescent="0.2">
      <c r="B6" s="27" t="s">
        <v>4</v>
      </c>
      <c r="C6" s="48" t="s">
        <v>840</v>
      </c>
      <c r="D6" s="49" t="s">
        <v>846</v>
      </c>
      <c r="E6" s="48" t="s">
        <v>836</v>
      </c>
    </row>
    <row r="7" spans="2:10" ht="34" x14ac:dyDescent="0.2">
      <c r="B7" s="27" t="s">
        <v>825</v>
      </c>
      <c r="C7" s="49" t="s">
        <v>850</v>
      </c>
      <c r="D7" s="49" t="s">
        <v>848</v>
      </c>
      <c r="E7" s="49" t="s">
        <v>847</v>
      </c>
    </row>
    <row r="10" spans="2:10" ht="21" x14ac:dyDescent="0.2">
      <c r="B10" s="146" t="s">
        <v>849</v>
      </c>
      <c r="C10" s="147"/>
      <c r="D10" s="147"/>
      <c r="E10" s="148"/>
    </row>
    <row r="12" spans="2:10" x14ac:dyDescent="0.2">
      <c r="B12" s="33" t="s">
        <v>761</v>
      </c>
      <c r="C12" s="33" t="s">
        <v>844</v>
      </c>
      <c r="D12" s="33" t="s">
        <v>826</v>
      </c>
      <c r="E12" s="33" t="s">
        <v>812</v>
      </c>
    </row>
    <row r="13" spans="2:10" ht="136" x14ac:dyDescent="0.2">
      <c r="B13" s="27" t="s">
        <v>12</v>
      </c>
      <c r="C13" s="48" t="s">
        <v>827</v>
      </c>
      <c r="D13" s="49" t="s">
        <v>852</v>
      </c>
      <c r="E13" s="49" t="s">
        <v>851</v>
      </c>
    </row>
    <row r="14" spans="2:10" x14ac:dyDescent="0.2">
      <c r="B14" s="27" t="s">
        <v>8</v>
      </c>
      <c r="C14" s="48" t="s">
        <v>828</v>
      </c>
      <c r="D14" s="48" t="s">
        <v>829</v>
      </c>
      <c r="E14" s="48"/>
    </row>
    <row r="15" spans="2:10" ht="85" x14ac:dyDescent="0.2">
      <c r="B15" s="27" t="s">
        <v>2</v>
      </c>
      <c r="C15" s="48" t="s">
        <v>830</v>
      </c>
      <c r="D15" s="49" t="s">
        <v>863</v>
      </c>
      <c r="E15" s="49" t="s">
        <v>853</v>
      </c>
    </row>
    <row r="16" spans="2:10" ht="136" x14ac:dyDescent="0.2">
      <c r="B16" s="27" t="s">
        <v>3</v>
      </c>
      <c r="C16" s="48" t="s">
        <v>831</v>
      </c>
      <c r="D16" s="49" t="s">
        <v>854</v>
      </c>
      <c r="E16" s="49" t="s">
        <v>860</v>
      </c>
    </row>
    <row r="17" spans="2:5" ht="81" customHeight="1" x14ac:dyDescent="0.2">
      <c r="B17" s="27" t="s">
        <v>5</v>
      </c>
      <c r="C17" s="48" t="s">
        <v>832</v>
      </c>
      <c r="D17" s="49" t="s">
        <v>857</v>
      </c>
      <c r="E17" s="49" t="s">
        <v>855</v>
      </c>
    </row>
    <row r="18" spans="2:5" ht="81" customHeight="1" x14ac:dyDescent="0.2">
      <c r="B18" s="27" t="s">
        <v>825</v>
      </c>
      <c r="C18" s="48" t="s">
        <v>832</v>
      </c>
      <c r="D18" s="49" t="s">
        <v>856</v>
      </c>
      <c r="E18" s="48"/>
    </row>
    <row r="20" spans="2:5" ht="21" x14ac:dyDescent="0.2">
      <c r="B20" s="146" t="s">
        <v>833</v>
      </c>
      <c r="C20" s="147"/>
      <c r="D20" s="147"/>
      <c r="E20" s="148"/>
    </row>
    <row r="22" spans="2:5" x14ac:dyDescent="0.2">
      <c r="B22" s="24" t="s">
        <v>858</v>
      </c>
    </row>
  </sheetData>
  <mergeCells count="3">
    <mergeCell ref="B20:E20"/>
    <mergeCell ref="B2:E2"/>
    <mergeCell ref="B10:E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19D0-B876-3B48-96D3-E98B904F2624}">
  <dimension ref="A1:N992"/>
  <sheetViews>
    <sheetView workbookViewId="0">
      <selection activeCell="J19" sqref="J19"/>
    </sheetView>
  </sheetViews>
  <sheetFormatPr baseColWidth="10" defaultRowHeight="15" x14ac:dyDescent="0.2"/>
  <cols>
    <col min="1" max="1" width="16.6640625" bestFit="1" customWidth="1"/>
    <col min="2" max="2" width="16.1640625" bestFit="1" customWidth="1"/>
    <col min="3" max="3" width="17.1640625" bestFit="1" customWidth="1"/>
    <col min="4" max="4" width="15.6640625" bestFit="1" customWidth="1"/>
    <col min="5" max="5" width="12.33203125" bestFit="1" customWidth="1"/>
    <col min="6" max="6" width="12" bestFit="1" customWidth="1"/>
    <col min="7" max="7" width="9.1640625" bestFit="1" customWidth="1"/>
    <col min="8" max="8" width="11.6640625" bestFit="1" customWidth="1"/>
    <col min="9" max="9" width="11.33203125" style="52" customWidth="1"/>
    <col min="10" max="11" width="18.33203125" bestFit="1" customWidth="1"/>
    <col min="12" max="12" width="19.1640625" bestFit="1" customWidth="1"/>
    <col min="13" max="13" width="19.1640625" style="52" bestFit="1" customWidth="1"/>
    <col min="14" max="14" width="20.1640625" bestFit="1" customWidth="1"/>
  </cols>
  <sheetData>
    <row r="1" spans="1:14" x14ac:dyDescent="0.2">
      <c r="A1" s="3" t="s">
        <v>798</v>
      </c>
      <c r="B1" s="4" t="s">
        <v>799</v>
      </c>
      <c r="C1" s="3" t="s">
        <v>800</v>
      </c>
      <c r="D1" s="4" t="s">
        <v>801</v>
      </c>
      <c r="E1" s="3" t="s">
        <v>802</v>
      </c>
      <c r="F1" s="3" t="s">
        <v>803</v>
      </c>
      <c r="G1" s="4" t="s">
        <v>804</v>
      </c>
      <c r="H1" s="4" t="s">
        <v>805</v>
      </c>
      <c r="I1" s="5" t="s">
        <v>806</v>
      </c>
      <c r="J1" s="4" t="s">
        <v>807</v>
      </c>
      <c r="K1" s="4" t="s">
        <v>865</v>
      </c>
      <c r="L1" s="4" t="s">
        <v>866</v>
      </c>
      <c r="M1" s="3" t="s">
        <v>808</v>
      </c>
      <c r="N1" s="4" t="s">
        <v>867</v>
      </c>
    </row>
    <row r="2" spans="1:14" ht="18" customHeight="1" x14ac:dyDescent="0.2">
      <c r="A2" s="6">
        <v>1</v>
      </c>
      <c r="B2" s="7">
        <v>15634602</v>
      </c>
      <c r="C2" s="6" t="s">
        <v>14</v>
      </c>
      <c r="D2" s="7">
        <v>619</v>
      </c>
      <c r="E2" s="6" t="s">
        <v>15</v>
      </c>
      <c r="F2" s="6" t="s">
        <v>16</v>
      </c>
      <c r="G2" s="7">
        <v>42</v>
      </c>
      <c r="H2" s="7">
        <v>2</v>
      </c>
      <c r="I2" s="51">
        <v>0</v>
      </c>
      <c r="J2" s="7">
        <v>1</v>
      </c>
      <c r="K2" s="7">
        <v>1</v>
      </c>
      <c r="L2" s="7">
        <v>1</v>
      </c>
      <c r="M2" s="53">
        <v>101348.88</v>
      </c>
      <c r="N2" s="7">
        <v>1</v>
      </c>
    </row>
    <row r="3" spans="1:14" ht="18" customHeight="1" x14ac:dyDescent="0.2">
      <c r="A3" s="6">
        <v>2</v>
      </c>
      <c r="B3" s="7">
        <v>15647311</v>
      </c>
      <c r="C3" s="6" t="s">
        <v>17</v>
      </c>
      <c r="D3" s="7">
        <v>608</v>
      </c>
      <c r="E3" s="6" t="s">
        <v>18</v>
      </c>
      <c r="F3" s="6" t="s">
        <v>16</v>
      </c>
      <c r="G3" s="7">
        <v>41</v>
      </c>
      <c r="H3" s="7">
        <v>1</v>
      </c>
      <c r="I3" s="51">
        <v>83807.86</v>
      </c>
      <c r="J3" s="7">
        <v>1</v>
      </c>
      <c r="K3" s="7">
        <v>0</v>
      </c>
      <c r="L3" s="7">
        <v>1</v>
      </c>
      <c r="M3" s="53">
        <v>112542.58</v>
      </c>
      <c r="N3" s="7">
        <v>0</v>
      </c>
    </row>
    <row r="4" spans="1:14" ht="18" customHeight="1" x14ac:dyDescent="0.2">
      <c r="A4" s="6">
        <v>3</v>
      </c>
      <c r="B4" s="7">
        <v>15619304</v>
      </c>
      <c r="C4" s="6" t="s">
        <v>19</v>
      </c>
      <c r="D4" s="7">
        <v>502</v>
      </c>
      <c r="E4" s="6" t="s">
        <v>15</v>
      </c>
      <c r="F4" s="6" t="s">
        <v>16</v>
      </c>
      <c r="G4" s="7">
        <v>42</v>
      </c>
      <c r="H4" s="7">
        <v>8</v>
      </c>
      <c r="I4" s="51">
        <v>159660.79999999999</v>
      </c>
      <c r="J4" s="7">
        <v>3</v>
      </c>
      <c r="K4" s="7">
        <v>1</v>
      </c>
      <c r="L4" s="7">
        <v>0</v>
      </c>
      <c r="M4" s="53">
        <v>113931.57</v>
      </c>
      <c r="N4" s="7">
        <v>1</v>
      </c>
    </row>
    <row r="5" spans="1:14" ht="18" customHeight="1" x14ac:dyDescent="0.2">
      <c r="A5" s="6">
        <v>4</v>
      </c>
      <c r="B5" s="7">
        <v>15701354</v>
      </c>
      <c r="C5" s="6" t="s">
        <v>20</v>
      </c>
      <c r="D5" s="7">
        <v>699</v>
      </c>
      <c r="E5" s="6" t="s">
        <v>15</v>
      </c>
      <c r="F5" s="6" t="s">
        <v>16</v>
      </c>
      <c r="G5" s="7">
        <v>39</v>
      </c>
      <c r="H5" s="7">
        <v>1</v>
      </c>
      <c r="I5" s="51">
        <v>0</v>
      </c>
      <c r="J5" s="7">
        <v>2</v>
      </c>
      <c r="K5" s="7">
        <v>0</v>
      </c>
      <c r="L5" s="7">
        <v>0</v>
      </c>
      <c r="M5" s="53">
        <v>93826.63</v>
      </c>
      <c r="N5" s="7">
        <v>0</v>
      </c>
    </row>
    <row r="6" spans="1:14" ht="18" customHeight="1" x14ac:dyDescent="0.2">
      <c r="A6" s="6">
        <v>5</v>
      </c>
      <c r="B6" s="7">
        <v>15737888</v>
      </c>
      <c r="C6" s="6" t="s">
        <v>21</v>
      </c>
      <c r="D6" s="7">
        <v>850</v>
      </c>
      <c r="E6" s="6" t="s">
        <v>18</v>
      </c>
      <c r="F6" s="6" t="s">
        <v>16</v>
      </c>
      <c r="G6" s="7">
        <v>43</v>
      </c>
      <c r="H6" s="7">
        <v>2</v>
      </c>
      <c r="I6" s="51">
        <v>125510.82</v>
      </c>
      <c r="J6" s="7">
        <v>1</v>
      </c>
      <c r="K6" s="7">
        <v>1</v>
      </c>
      <c r="L6" s="7">
        <v>1</v>
      </c>
      <c r="M6" s="53">
        <v>79084.100000000006</v>
      </c>
      <c r="N6" s="7">
        <v>0</v>
      </c>
    </row>
    <row r="7" spans="1:14" ht="18" customHeight="1" x14ac:dyDescent="0.2">
      <c r="A7" s="6">
        <v>6</v>
      </c>
      <c r="B7" s="7">
        <v>15574012</v>
      </c>
      <c r="C7" s="6" t="s">
        <v>22</v>
      </c>
      <c r="D7" s="7">
        <v>645</v>
      </c>
      <c r="E7" s="6" t="s">
        <v>18</v>
      </c>
      <c r="F7" s="6" t="s">
        <v>23</v>
      </c>
      <c r="G7" s="7">
        <v>44</v>
      </c>
      <c r="H7" s="7">
        <v>8</v>
      </c>
      <c r="I7" s="51">
        <v>113755.78</v>
      </c>
      <c r="J7" s="7">
        <v>2</v>
      </c>
      <c r="K7" s="7">
        <v>1</v>
      </c>
      <c r="L7" s="7">
        <v>0</v>
      </c>
      <c r="M7" s="53">
        <v>149756.71</v>
      </c>
      <c r="N7" s="7">
        <v>1</v>
      </c>
    </row>
    <row r="8" spans="1:14" ht="18" customHeight="1" x14ac:dyDescent="0.2">
      <c r="A8" s="6">
        <v>7</v>
      </c>
      <c r="B8" s="7">
        <v>15592531</v>
      </c>
      <c r="C8" s="6" t="s">
        <v>24</v>
      </c>
      <c r="D8" s="7">
        <v>822</v>
      </c>
      <c r="E8" s="6" t="s">
        <v>15</v>
      </c>
      <c r="F8" s="6" t="s">
        <v>23</v>
      </c>
      <c r="G8" s="7">
        <v>50</v>
      </c>
      <c r="H8" s="7">
        <v>7</v>
      </c>
      <c r="I8" s="51">
        <v>0</v>
      </c>
      <c r="J8" s="7">
        <v>2</v>
      </c>
      <c r="K8" s="7">
        <v>1</v>
      </c>
      <c r="L8" s="7">
        <v>1</v>
      </c>
      <c r="M8" s="53">
        <v>10062.799999999999</v>
      </c>
      <c r="N8" s="7">
        <v>0</v>
      </c>
    </row>
    <row r="9" spans="1:14" ht="18" customHeight="1" x14ac:dyDescent="0.2">
      <c r="A9" s="6">
        <v>8</v>
      </c>
      <c r="B9" s="7">
        <v>15656148</v>
      </c>
      <c r="C9" s="6" t="s">
        <v>25</v>
      </c>
      <c r="D9" s="7">
        <v>376</v>
      </c>
      <c r="E9" s="6" t="s">
        <v>26</v>
      </c>
      <c r="F9" s="6" t="s">
        <v>16</v>
      </c>
      <c r="G9" s="7">
        <v>29</v>
      </c>
      <c r="H9" s="7">
        <v>4</v>
      </c>
      <c r="I9" s="51">
        <v>115046.74</v>
      </c>
      <c r="J9" s="7">
        <v>4</v>
      </c>
      <c r="K9" s="7">
        <v>1</v>
      </c>
      <c r="L9" s="7">
        <v>0</v>
      </c>
      <c r="M9" s="53">
        <v>119346.88</v>
      </c>
      <c r="N9" s="7">
        <v>1</v>
      </c>
    </row>
    <row r="10" spans="1:14" ht="18" customHeight="1" x14ac:dyDescent="0.2">
      <c r="A10" s="6">
        <v>9</v>
      </c>
      <c r="B10" s="7">
        <v>15792365</v>
      </c>
      <c r="C10" s="6" t="s">
        <v>27</v>
      </c>
      <c r="D10" s="7">
        <v>501</v>
      </c>
      <c r="E10" s="6" t="s">
        <v>15</v>
      </c>
      <c r="F10" s="6" t="s">
        <v>23</v>
      </c>
      <c r="G10" s="7">
        <v>44</v>
      </c>
      <c r="H10" s="7">
        <v>4</v>
      </c>
      <c r="I10" s="51">
        <v>142051.07</v>
      </c>
      <c r="J10" s="7">
        <v>2</v>
      </c>
      <c r="K10" s="7">
        <v>0</v>
      </c>
      <c r="L10" s="7">
        <v>1</v>
      </c>
      <c r="M10" s="53">
        <v>74940.5</v>
      </c>
      <c r="N10" s="7">
        <v>0</v>
      </c>
    </row>
    <row r="11" spans="1:14" ht="18" customHeight="1" x14ac:dyDescent="0.2">
      <c r="A11" s="6">
        <v>10</v>
      </c>
      <c r="B11" s="7">
        <v>15592389</v>
      </c>
      <c r="C11" s="6" t="s">
        <v>859</v>
      </c>
      <c r="D11" s="7">
        <v>684</v>
      </c>
      <c r="E11" s="6" t="s">
        <v>15</v>
      </c>
      <c r="F11" s="6" t="s">
        <v>23</v>
      </c>
      <c r="G11" s="7">
        <v>27</v>
      </c>
      <c r="H11" s="7">
        <v>2</v>
      </c>
      <c r="I11" s="51">
        <v>134603.88</v>
      </c>
      <c r="J11" s="7">
        <v>1</v>
      </c>
      <c r="K11" s="7">
        <v>1</v>
      </c>
      <c r="L11" s="7">
        <v>1</v>
      </c>
      <c r="M11" s="53">
        <v>71725.73</v>
      </c>
      <c r="N11" s="7">
        <v>0</v>
      </c>
    </row>
    <row r="12" spans="1:14" ht="18" customHeight="1" x14ac:dyDescent="0.2">
      <c r="A12" s="6">
        <v>11</v>
      </c>
      <c r="B12" s="7">
        <v>15767821</v>
      </c>
      <c r="C12" s="6" t="s">
        <v>29</v>
      </c>
      <c r="D12" s="7">
        <v>528</v>
      </c>
      <c r="E12" s="6" t="s">
        <v>15</v>
      </c>
      <c r="F12" s="6" t="s">
        <v>23</v>
      </c>
      <c r="G12" s="7">
        <v>31</v>
      </c>
      <c r="H12" s="7">
        <v>6</v>
      </c>
      <c r="I12" s="51">
        <v>102016.72</v>
      </c>
      <c r="J12" s="7">
        <v>2</v>
      </c>
      <c r="K12" s="7">
        <v>0</v>
      </c>
      <c r="L12" s="7">
        <v>0</v>
      </c>
      <c r="M12" s="53">
        <v>80181.119999999995</v>
      </c>
      <c r="N12" s="7">
        <v>0</v>
      </c>
    </row>
    <row r="13" spans="1:14" ht="18" customHeight="1" x14ac:dyDescent="0.2">
      <c r="A13" s="6">
        <v>12</v>
      </c>
      <c r="B13" s="7">
        <v>15737173</v>
      </c>
      <c r="C13" s="6" t="s">
        <v>30</v>
      </c>
      <c r="D13" s="7">
        <v>497</v>
      </c>
      <c r="E13" s="6" t="s">
        <v>18</v>
      </c>
      <c r="F13" s="6" t="s">
        <v>23</v>
      </c>
      <c r="G13" s="7">
        <v>24</v>
      </c>
      <c r="H13" s="7">
        <v>3</v>
      </c>
      <c r="I13" s="51">
        <v>0</v>
      </c>
      <c r="J13" s="7">
        <v>2</v>
      </c>
      <c r="K13" s="7">
        <v>1</v>
      </c>
      <c r="L13" s="7">
        <v>0</v>
      </c>
      <c r="M13" s="53">
        <v>76390.009999999995</v>
      </c>
      <c r="N13" s="7">
        <v>0</v>
      </c>
    </row>
    <row r="14" spans="1:14" ht="18" customHeight="1" x14ac:dyDescent="0.2">
      <c r="A14" s="6">
        <v>13</v>
      </c>
      <c r="B14" s="7">
        <v>15632264</v>
      </c>
      <c r="C14" s="6" t="s">
        <v>31</v>
      </c>
      <c r="D14" s="7">
        <v>476</v>
      </c>
      <c r="E14" s="6" t="s">
        <v>15</v>
      </c>
      <c r="F14" s="6" t="s">
        <v>16</v>
      </c>
      <c r="G14" s="7">
        <v>34</v>
      </c>
      <c r="H14" s="7">
        <v>10</v>
      </c>
      <c r="I14" s="51">
        <v>0</v>
      </c>
      <c r="J14" s="7">
        <v>2</v>
      </c>
      <c r="K14" s="7">
        <v>1</v>
      </c>
      <c r="L14" s="7">
        <v>0</v>
      </c>
      <c r="M14" s="53">
        <v>26260.98</v>
      </c>
      <c r="N14" s="7">
        <v>0</v>
      </c>
    </row>
    <row r="15" spans="1:14" ht="18" customHeight="1" x14ac:dyDescent="0.2">
      <c r="A15" s="6">
        <v>14</v>
      </c>
      <c r="B15" s="7">
        <v>15691483</v>
      </c>
      <c r="C15" s="6" t="s">
        <v>32</v>
      </c>
      <c r="D15" s="7">
        <v>549</v>
      </c>
      <c r="E15" s="6" t="s">
        <v>15</v>
      </c>
      <c r="F15" s="6" t="s">
        <v>16</v>
      </c>
      <c r="G15" s="7">
        <v>25</v>
      </c>
      <c r="H15" s="7">
        <v>5</v>
      </c>
      <c r="I15" s="51">
        <v>0</v>
      </c>
      <c r="J15" s="7">
        <v>2</v>
      </c>
      <c r="K15" s="7">
        <v>0</v>
      </c>
      <c r="L15" s="7">
        <v>0</v>
      </c>
      <c r="M15" s="53">
        <v>190857.79</v>
      </c>
      <c r="N15" s="7">
        <v>0</v>
      </c>
    </row>
    <row r="16" spans="1:14" ht="18" customHeight="1" x14ac:dyDescent="0.2">
      <c r="A16" s="6">
        <v>15</v>
      </c>
      <c r="B16" s="7">
        <v>15600882</v>
      </c>
      <c r="C16" s="6" t="s">
        <v>33</v>
      </c>
      <c r="D16" s="7">
        <v>635</v>
      </c>
      <c r="E16" s="6" t="s">
        <v>18</v>
      </c>
      <c r="F16" s="6" t="s">
        <v>16</v>
      </c>
      <c r="G16" s="7">
        <v>35</v>
      </c>
      <c r="H16" s="7">
        <v>7</v>
      </c>
      <c r="I16" s="51">
        <v>0</v>
      </c>
      <c r="J16" s="7">
        <v>2</v>
      </c>
      <c r="K16" s="7">
        <v>1</v>
      </c>
      <c r="L16" s="7">
        <v>1</v>
      </c>
      <c r="M16" s="53">
        <v>65951.649999999994</v>
      </c>
      <c r="N16" s="7">
        <v>0</v>
      </c>
    </row>
    <row r="17" spans="1:14" ht="18" customHeight="1" x14ac:dyDescent="0.2">
      <c r="A17" s="6">
        <v>16</v>
      </c>
      <c r="B17" s="7">
        <v>15643966</v>
      </c>
      <c r="C17" s="6" t="s">
        <v>34</v>
      </c>
      <c r="D17" s="7">
        <v>616</v>
      </c>
      <c r="E17" s="6" t="s">
        <v>26</v>
      </c>
      <c r="F17" s="6" t="s">
        <v>23</v>
      </c>
      <c r="G17" s="7">
        <v>45</v>
      </c>
      <c r="H17" s="7">
        <v>3</v>
      </c>
      <c r="I17" s="51">
        <v>143129.41</v>
      </c>
      <c r="J17" s="7">
        <v>2</v>
      </c>
      <c r="K17" s="7">
        <v>0</v>
      </c>
      <c r="L17" s="7">
        <v>1</v>
      </c>
      <c r="M17" s="53">
        <v>64327.26</v>
      </c>
      <c r="N17" s="7">
        <v>0</v>
      </c>
    </row>
    <row r="18" spans="1:14" ht="18" customHeight="1" x14ac:dyDescent="0.2">
      <c r="A18" s="6">
        <v>17</v>
      </c>
      <c r="B18" s="7">
        <v>15737452</v>
      </c>
      <c r="C18" s="6" t="s">
        <v>35</v>
      </c>
      <c r="D18" s="7">
        <v>653</v>
      </c>
      <c r="E18" s="6" t="s">
        <v>26</v>
      </c>
      <c r="F18" s="6" t="s">
        <v>23</v>
      </c>
      <c r="G18" s="7">
        <v>58</v>
      </c>
      <c r="H18" s="7">
        <v>1</v>
      </c>
      <c r="I18" s="51">
        <v>132602.88</v>
      </c>
      <c r="J18" s="7">
        <v>1</v>
      </c>
      <c r="K18" s="7">
        <v>1</v>
      </c>
      <c r="L18" s="7">
        <v>0</v>
      </c>
      <c r="M18" s="53">
        <v>5097.67</v>
      </c>
      <c r="N18" s="7">
        <v>1</v>
      </c>
    </row>
    <row r="19" spans="1:14" ht="18" customHeight="1" x14ac:dyDescent="0.2">
      <c r="A19" s="6">
        <v>18</v>
      </c>
      <c r="B19" s="7">
        <v>15788218</v>
      </c>
      <c r="C19" s="6" t="s">
        <v>36</v>
      </c>
      <c r="D19" s="7">
        <v>549</v>
      </c>
      <c r="E19" s="6" t="s">
        <v>18</v>
      </c>
      <c r="F19" s="6" t="s">
        <v>16</v>
      </c>
      <c r="G19" s="7">
        <v>24</v>
      </c>
      <c r="H19" s="7">
        <v>9</v>
      </c>
      <c r="I19" s="51">
        <v>0</v>
      </c>
      <c r="J19" s="7">
        <v>2</v>
      </c>
      <c r="K19" s="7">
        <v>1</v>
      </c>
      <c r="L19" s="7">
        <v>1</v>
      </c>
      <c r="M19" s="53">
        <v>14406.41</v>
      </c>
      <c r="N19" s="7">
        <v>0</v>
      </c>
    </row>
    <row r="20" spans="1:14" ht="18" customHeight="1" x14ac:dyDescent="0.2">
      <c r="A20" s="6">
        <v>19</v>
      </c>
      <c r="B20" s="7">
        <v>15661507</v>
      </c>
      <c r="C20" s="6" t="s">
        <v>37</v>
      </c>
      <c r="D20" s="7">
        <v>587</v>
      </c>
      <c r="E20" s="6" t="s">
        <v>18</v>
      </c>
      <c r="F20" s="6" t="s">
        <v>23</v>
      </c>
      <c r="G20" s="7">
        <v>45</v>
      </c>
      <c r="H20" s="7">
        <v>6</v>
      </c>
      <c r="I20" s="51">
        <v>0</v>
      </c>
      <c r="J20" s="7">
        <v>1</v>
      </c>
      <c r="K20" s="7">
        <v>0</v>
      </c>
      <c r="L20" s="7">
        <v>0</v>
      </c>
      <c r="M20" s="53">
        <v>158684.81</v>
      </c>
      <c r="N20" s="7">
        <v>0</v>
      </c>
    </row>
    <row r="21" spans="1:14" ht="18" customHeight="1" x14ac:dyDescent="0.2">
      <c r="A21" s="6">
        <v>20</v>
      </c>
      <c r="B21" s="7">
        <v>15568982</v>
      </c>
      <c r="C21" s="6" t="s">
        <v>38</v>
      </c>
      <c r="D21" s="7">
        <v>726</v>
      </c>
      <c r="E21" s="6" t="s">
        <v>15</v>
      </c>
      <c r="F21" s="6" t="s">
        <v>16</v>
      </c>
      <c r="G21" s="7">
        <v>24</v>
      </c>
      <c r="H21" s="7">
        <v>6</v>
      </c>
      <c r="I21" s="51">
        <v>0</v>
      </c>
      <c r="J21" s="7">
        <v>2</v>
      </c>
      <c r="K21" s="7">
        <v>1</v>
      </c>
      <c r="L21" s="7">
        <v>1</v>
      </c>
      <c r="M21" s="53">
        <v>54724.03</v>
      </c>
      <c r="N21" s="7">
        <v>0</v>
      </c>
    </row>
    <row r="22" spans="1:14" ht="18" customHeight="1" x14ac:dyDescent="0.2">
      <c r="A22" s="6">
        <v>21</v>
      </c>
      <c r="B22" s="7">
        <v>15577657</v>
      </c>
      <c r="C22" s="6" t="s">
        <v>39</v>
      </c>
      <c r="D22" s="7">
        <v>732</v>
      </c>
      <c r="E22" s="6" t="s">
        <v>15</v>
      </c>
      <c r="F22" s="6" t="s">
        <v>23</v>
      </c>
      <c r="G22" s="7">
        <v>41</v>
      </c>
      <c r="H22" s="7">
        <v>8</v>
      </c>
      <c r="I22" s="51">
        <v>0</v>
      </c>
      <c r="J22" s="7">
        <v>2</v>
      </c>
      <c r="K22" s="7">
        <v>1</v>
      </c>
      <c r="L22" s="7">
        <v>1</v>
      </c>
      <c r="M22" s="53">
        <v>170886.17</v>
      </c>
      <c r="N22" s="7">
        <v>0</v>
      </c>
    </row>
    <row r="23" spans="1:14" ht="18" customHeight="1" x14ac:dyDescent="0.2">
      <c r="A23" s="6">
        <v>22</v>
      </c>
      <c r="B23" s="7">
        <v>15597945</v>
      </c>
      <c r="C23" s="6" t="s">
        <v>40</v>
      </c>
      <c r="D23" s="7">
        <v>636</v>
      </c>
      <c r="E23" s="6" t="s">
        <v>18</v>
      </c>
      <c r="F23" s="6" t="s">
        <v>16</v>
      </c>
      <c r="G23" s="7">
        <v>32</v>
      </c>
      <c r="H23" s="7">
        <v>8</v>
      </c>
      <c r="I23" s="51">
        <v>0</v>
      </c>
      <c r="J23" s="7">
        <v>2</v>
      </c>
      <c r="K23" s="7">
        <v>1</v>
      </c>
      <c r="L23" s="7">
        <v>0</v>
      </c>
      <c r="M23" s="53">
        <v>63968.09</v>
      </c>
      <c r="N23" s="7">
        <v>0</v>
      </c>
    </row>
    <row r="24" spans="1:14" ht="18" customHeight="1" x14ac:dyDescent="0.2">
      <c r="A24" s="6">
        <v>23</v>
      </c>
      <c r="B24" s="7">
        <v>15699309</v>
      </c>
      <c r="C24" s="6" t="s">
        <v>41</v>
      </c>
      <c r="D24" s="7">
        <v>510</v>
      </c>
      <c r="E24" s="6" t="s">
        <v>18</v>
      </c>
      <c r="F24" s="6" t="s">
        <v>16</v>
      </c>
      <c r="G24" s="7">
        <v>38</v>
      </c>
      <c r="H24" s="7">
        <v>4</v>
      </c>
      <c r="I24" s="51">
        <v>0</v>
      </c>
      <c r="J24" s="7">
        <v>1</v>
      </c>
      <c r="K24" s="7">
        <v>1</v>
      </c>
      <c r="L24" s="7">
        <v>0</v>
      </c>
      <c r="M24" s="53">
        <v>118913.53</v>
      </c>
      <c r="N24" s="7">
        <v>1</v>
      </c>
    </row>
    <row r="25" spans="1:14" ht="18" customHeight="1" x14ac:dyDescent="0.2">
      <c r="A25" s="6">
        <v>24</v>
      </c>
      <c r="B25" s="7">
        <v>15725737</v>
      </c>
      <c r="C25" s="6" t="s">
        <v>42</v>
      </c>
      <c r="D25" s="7">
        <v>669</v>
      </c>
      <c r="E25" s="6" t="s">
        <v>15</v>
      </c>
      <c r="F25" s="6" t="s">
        <v>23</v>
      </c>
      <c r="G25" s="7">
        <v>46</v>
      </c>
      <c r="H25" s="7">
        <v>3</v>
      </c>
      <c r="I25" s="51">
        <v>0</v>
      </c>
      <c r="J25" s="7">
        <v>2</v>
      </c>
      <c r="K25" s="7">
        <v>0</v>
      </c>
      <c r="L25" s="7">
        <v>1</v>
      </c>
      <c r="M25" s="53">
        <v>8487.75</v>
      </c>
      <c r="N25" s="7">
        <v>0</v>
      </c>
    </row>
    <row r="26" spans="1:14" ht="18" customHeight="1" x14ac:dyDescent="0.2">
      <c r="A26" s="6">
        <v>25</v>
      </c>
      <c r="B26" s="7">
        <v>15625047</v>
      </c>
      <c r="C26" s="6" t="s">
        <v>43</v>
      </c>
      <c r="D26" s="7">
        <v>846</v>
      </c>
      <c r="E26" s="6" t="s">
        <v>15</v>
      </c>
      <c r="F26" s="6" t="s">
        <v>16</v>
      </c>
      <c r="G26" s="7">
        <v>38</v>
      </c>
      <c r="H26" s="7">
        <v>5</v>
      </c>
      <c r="I26" s="51">
        <v>0</v>
      </c>
      <c r="J26" s="7">
        <v>1</v>
      </c>
      <c r="K26" s="7">
        <v>1</v>
      </c>
      <c r="L26" s="7">
        <v>1</v>
      </c>
      <c r="M26" s="53">
        <v>187616.16</v>
      </c>
      <c r="N26" s="7">
        <v>0</v>
      </c>
    </row>
    <row r="27" spans="1:14" ht="18" customHeight="1" x14ac:dyDescent="0.2">
      <c r="A27" s="6">
        <v>26</v>
      </c>
      <c r="B27" s="7">
        <v>15738191</v>
      </c>
      <c r="C27" s="6" t="s">
        <v>44</v>
      </c>
      <c r="D27" s="7">
        <v>577</v>
      </c>
      <c r="E27" s="6" t="s">
        <v>15</v>
      </c>
      <c r="F27" s="6" t="s">
        <v>23</v>
      </c>
      <c r="G27" s="7">
        <v>25</v>
      </c>
      <c r="H27" s="7">
        <v>3</v>
      </c>
      <c r="I27" s="51">
        <v>0</v>
      </c>
      <c r="J27" s="7">
        <v>2</v>
      </c>
      <c r="K27" s="7">
        <v>0</v>
      </c>
      <c r="L27" s="7">
        <v>1</v>
      </c>
      <c r="M27" s="53">
        <v>124508.29</v>
      </c>
      <c r="N27" s="7">
        <v>0</v>
      </c>
    </row>
    <row r="28" spans="1:14" ht="18" customHeight="1" x14ac:dyDescent="0.2">
      <c r="A28" s="6">
        <v>27</v>
      </c>
      <c r="B28" s="7">
        <v>15736816</v>
      </c>
      <c r="C28" s="6" t="s">
        <v>45</v>
      </c>
      <c r="D28" s="7">
        <v>756</v>
      </c>
      <c r="E28" s="6" t="s">
        <v>26</v>
      </c>
      <c r="F28" s="6" t="s">
        <v>23</v>
      </c>
      <c r="G28" s="7">
        <v>36</v>
      </c>
      <c r="H28" s="7">
        <v>2</v>
      </c>
      <c r="I28" s="51">
        <v>136815.64000000001</v>
      </c>
      <c r="J28" s="7">
        <v>1</v>
      </c>
      <c r="K28" s="7">
        <v>1</v>
      </c>
      <c r="L28" s="7">
        <v>1</v>
      </c>
      <c r="M28" s="53">
        <v>170041.95</v>
      </c>
      <c r="N28" s="7">
        <v>0</v>
      </c>
    </row>
    <row r="29" spans="1:14" ht="18" customHeight="1" x14ac:dyDescent="0.2">
      <c r="A29" s="6">
        <v>28</v>
      </c>
      <c r="B29" s="7">
        <v>15700772</v>
      </c>
      <c r="C29" s="6" t="s">
        <v>46</v>
      </c>
      <c r="D29" s="7">
        <v>571</v>
      </c>
      <c r="E29" s="6" t="s">
        <v>15</v>
      </c>
      <c r="F29" s="6" t="s">
        <v>23</v>
      </c>
      <c r="G29" s="7">
        <v>44</v>
      </c>
      <c r="H29" s="7">
        <v>9</v>
      </c>
      <c r="I29" s="51">
        <v>0</v>
      </c>
      <c r="J29" s="7">
        <v>2</v>
      </c>
      <c r="K29" s="7">
        <v>0</v>
      </c>
      <c r="L29" s="7">
        <v>0</v>
      </c>
      <c r="M29" s="53">
        <v>38433.35</v>
      </c>
      <c r="N29" s="7">
        <v>0</v>
      </c>
    </row>
    <row r="30" spans="1:14" ht="18" customHeight="1" x14ac:dyDescent="0.2">
      <c r="A30" s="6">
        <v>29</v>
      </c>
      <c r="B30" s="7">
        <v>15728693</v>
      </c>
      <c r="C30" s="6" t="s">
        <v>47</v>
      </c>
      <c r="D30" s="7">
        <v>574</v>
      </c>
      <c r="E30" s="6" t="s">
        <v>26</v>
      </c>
      <c r="F30" s="6" t="s">
        <v>16</v>
      </c>
      <c r="G30" s="7">
        <v>43</v>
      </c>
      <c r="H30" s="7">
        <v>3</v>
      </c>
      <c r="I30" s="51">
        <v>141349.43</v>
      </c>
      <c r="J30" s="7">
        <v>1</v>
      </c>
      <c r="K30" s="7">
        <v>1</v>
      </c>
      <c r="L30" s="7">
        <v>1</v>
      </c>
      <c r="M30" s="53">
        <v>100187.43</v>
      </c>
      <c r="N30" s="7">
        <v>0</v>
      </c>
    </row>
    <row r="31" spans="1:14" ht="18" customHeight="1" x14ac:dyDescent="0.2">
      <c r="A31" s="6">
        <v>30</v>
      </c>
      <c r="B31" s="7">
        <v>15656300</v>
      </c>
      <c r="C31" s="6" t="s">
        <v>48</v>
      </c>
      <c r="D31" s="7">
        <v>411</v>
      </c>
      <c r="E31" s="6" t="s">
        <v>15</v>
      </c>
      <c r="F31" s="6" t="s">
        <v>23</v>
      </c>
      <c r="G31" s="7">
        <v>29</v>
      </c>
      <c r="H31" s="7">
        <v>0</v>
      </c>
      <c r="I31" s="51">
        <v>59697.17</v>
      </c>
      <c r="J31" s="7">
        <v>2</v>
      </c>
      <c r="K31" s="7">
        <v>1</v>
      </c>
      <c r="L31" s="7">
        <v>1</v>
      </c>
      <c r="M31" s="53">
        <v>53483.21</v>
      </c>
      <c r="N31" s="7">
        <v>0</v>
      </c>
    </row>
    <row r="32" spans="1:14" ht="18" customHeight="1" x14ac:dyDescent="0.2">
      <c r="A32" s="6">
        <v>31</v>
      </c>
      <c r="B32" s="7">
        <v>15589475</v>
      </c>
      <c r="C32" s="6" t="s">
        <v>49</v>
      </c>
      <c r="D32" s="7">
        <v>591</v>
      </c>
      <c r="E32" s="6" t="s">
        <v>18</v>
      </c>
      <c r="F32" s="6" t="s">
        <v>16</v>
      </c>
      <c r="G32" s="7">
        <v>39</v>
      </c>
      <c r="H32" s="7">
        <v>3</v>
      </c>
      <c r="I32" s="51">
        <v>0</v>
      </c>
      <c r="J32" s="7">
        <v>3</v>
      </c>
      <c r="K32" s="7">
        <v>1</v>
      </c>
      <c r="L32" s="7">
        <v>0</v>
      </c>
      <c r="M32" s="53">
        <v>140469.38</v>
      </c>
      <c r="N32" s="7">
        <v>1</v>
      </c>
    </row>
    <row r="33" spans="1:14" ht="18" customHeight="1" x14ac:dyDescent="0.2">
      <c r="A33" s="6">
        <v>32</v>
      </c>
      <c r="B33" s="7">
        <v>15706552</v>
      </c>
      <c r="C33" s="6" t="s">
        <v>50</v>
      </c>
      <c r="D33" s="7">
        <v>533</v>
      </c>
      <c r="E33" s="6" t="s">
        <v>15</v>
      </c>
      <c r="F33" s="6" t="s">
        <v>23</v>
      </c>
      <c r="G33" s="7">
        <v>36</v>
      </c>
      <c r="H33" s="7">
        <v>7</v>
      </c>
      <c r="I33" s="51">
        <v>85311.7</v>
      </c>
      <c r="J33" s="7">
        <v>1</v>
      </c>
      <c r="K33" s="7">
        <v>0</v>
      </c>
      <c r="L33" s="7">
        <v>1</v>
      </c>
      <c r="M33" s="53">
        <v>156731.91</v>
      </c>
      <c r="N33" s="7">
        <v>0</v>
      </c>
    </row>
    <row r="34" spans="1:14" ht="18" customHeight="1" x14ac:dyDescent="0.2">
      <c r="A34" s="6">
        <v>33</v>
      </c>
      <c r="B34" s="7">
        <v>15750181</v>
      </c>
      <c r="C34" s="6" t="s">
        <v>51</v>
      </c>
      <c r="D34" s="7">
        <v>553</v>
      </c>
      <c r="E34" s="6" t="s">
        <v>26</v>
      </c>
      <c r="F34" s="6" t="s">
        <v>23</v>
      </c>
      <c r="G34" s="7">
        <v>41</v>
      </c>
      <c r="H34" s="7">
        <v>9</v>
      </c>
      <c r="I34" s="51">
        <v>110112.54</v>
      </c>
      <c r="J34" s="7">
        <v>2</v>
      </c>
      <c r="K34" s="7">
        <v>0</v>
      </c>
      <c r="L34" s="7">
        <v>0</v>
      </c>
      <c r="M34" s="53">
        <v>81898.81</v>
      </c>
      <c r="N34" s="7">
        <v>0</v>
      </c>
    </row>
    <row r="35" spans="1:14" ht="18" customHeight="1" x14ac:dyDescent="0.2">
      <c r="A35" s="6">
        <v>34</v>
      </c>
      <c r="B35" s="7">
        <v>15659428</v>
      </c>
      <c r="C35" s="6" t="s">
        <v>52</v>
      </c>
      <c r="D35" s="7">
        <v>520</v>
      </c>
      <c r="E35" s="6" t="s">
        <v>18</v>
      </c>
      <c r="F35" s="6" t="s">
        <v>16</v>
      </c>
      <c r="G35" s="7">
        <v>42</v>
      </c>
      <c r="H35" s="7">
        <v>6</v>
      </c>
      <c r="I35" s="51">
        <v>0</v>
      </c>
      <c r="J35" s="7">
        <v>2</v>
      </c>
      <c r="K35" s="7">
        <v>1</v>
      </c>
      <c r="L35" s="7">
        <v>1</v>
      </c>
      <c r="M35" s="53">
        <v>34410.550000000003</v>
      </c>
      <c r="N35" s="7">
        <v>0</v>
      </c>
    </row>
    <row r="36" spans="1:14" ht="18" customHeight="1" x14ac:dyDescent="0.2">
      <c r="A36" s="6">
        <v>35</v>
      </c>
      <c r="B36" s="7">
        <v>15732963</v>
      </c>
      <c r="C36" s="6" t="s">
        <v>53</v>
      </c>
      <c r="D36" s="7">
        <v>722</v>
      </c>
      <c r="E36" s="6" t="s">
        <v>18</v>
      </c>
      <c r="F36" s="6" t="s">
        <v>16</v>
      </c>
      <c r="G36" s="7">
        <v>29</v>
      </c>
      <c r="H36" s="7">
        <v>9</v>
      </c>
      <c r="I36" s="51">
        <v>0</v>
      </c>
      <c r="J36" s="7">
        <v>2</v>
      </c>
      <c r="K36" s="7">
        <v>1</v>
      </c>
      <c r="L36" s="7">
        <v>1</v>
      </c>
      <c r="M36" s="53">
        <v>142033.07</v>
      </c>
      <c r="N36" s="7">
        <v>0</v>
      </c>
    </row>
    <row r="37" spans="1:14" ht="18" customHeight="1" x14ac:dyDescent="0.2">
      <c r="A37" s="6">
        <v>36</v>
      </c>
      <c r="B37" s="7">
        <v>15794171</v>
      </c>
      <c r="C37" s="6" t="s">
        <v>54</v>
      </c>
      <c r="D37" s="7">
        <v>475</v>
      </c>
      <c r="E37" s="6" t="s">
        <v>15</v>
      </c>
      <c r="F37" s="6" t="s">
        <v>16</v>
      </c>
      <c r="G37" s="7">
        <v>45</v>
      </c>
      <c r="H37" s="7">
        <v>0</v>
      </c>
      <c r="I37" s="51">
        <v>134264.04</v>
      </c>
      <c r="J37" s="7">
        <v>1</v>
      </c>
      <c r="K37" s="7">
        <v>1</v>
      </c>
      <c r="L37" s="7">
        <v>0</v>
      </c>
      <c r="M37" s="53">
        <v>27822.99</v>
      </c>
      <c r="N37" s="7">
        <v>1</v>
      </c>
    </row>
    <row r="38" spans="1:14" ht="18" customHeight="1" x14ac:dyDescent="0.2">
      <c r="A38" s="6">
        <v>37</v>
      </c>
      <c r="B38" s="7">
        <v>15788448</v>
      </c>
      <c r="C38" s="6" t="s">
        <v>55</v>
      </c>
      <c r="D38" s="7">
        <v>490</v>
      </c>
      <c r="E38" s="6" t="s">
        <v>18</v>
      </c>
      <c r="F38" s="6" t="s">
        <v>23</v>
      </c>
      <c r="G38" s="7">
        <v>31</v>
      </c>
      <c r="H38" s="7">
        <v>3</v>
      </c>
      <c r="I38" s="51">
        <v>145260.23000000001</v>
      </c>
      <c r="J38" s="7">
        <v>1</v>
      </c>
      <c r="K38" s="7">
        <v>0</v>
      </c>
      <c r="L38" s="7">
        <v>1</v>
      </c>
      <c r="M38" s="53">
        <v>114066.77</v>
      </c>
      <c r="N38" s="7">
        <v>0</v>
      </c>
    </row>
    <row r="39" spans="1:14" ht="18" customHeight="1" x14ac:dyDescent="0.2">
      <c r="A39" s="6">
        <v>38</v>
      </c>
      <c r="B39" s="7">
        <v>15729599</v>
      </c>
      <c r="C39" s="6" t="s">
        <v>56</v>
      </c>
      <c r="D39" s="7">
        <v>804</v>
      </c>
      <c r="E39" s="6" t="s">
        <v>18</v>
      </c>
      <c r="F39" s="6" t="s">
        <v>23</v>
      </c>
      <c r="G39" s="7">
        <v>33</v>
      </c>
      <c r="H39" s="7">
        <v>7</v>
      </c>
      <c r="I39" s="51">
        <v>76548.600000000006</v>
      </c>
      <c r="J39" s="7">
        <v>1</v>
      </c>
      <c r="K39" s="7">
        <v>0</v>
      </c>
      <c r="L39" s="7">
        <v>1</v>
      </c>
      <c r="M39" s="53">
        <v>98453.45</v>
      </c>
      <c r="N39" s="7">
        <v>0</v>
      </c>
    </row>
    <row r="40" spans="1:14" ht="18" customHeight="1" x14ac:dyDescent="0.2">
      <c r="A40" s="6">
        <v>39</v>
      </c>
      <c r="B40" s="7">
        <v>15717426</v>
      </c>
      <c r="C40" s="6" t="s">
        <v>57</v>
      </c>
      <c r="D40" s="7">
        <v>850</v>
      </c>
      <c r="E40" s="6" t="s">
        <v>15</v>
      </c>
      <c r="F40" s="6" t="s">
        <v>23</v>
      </c>
      <c r="G40" s="7">
        <v>36</v>
      </c>
      <c r="H40" s="7">
        <v>7</v>
      </c>
      <c r="I40" s="51">
        <v>0</v>
      </c>
      <c r="J40" s="7">
        <v>1</v>
      </c>
      <c r="K40" s="7">
        <v>1</v>
      </c>
      <c r="L40" s="7">
        <v>1</v>
      </c>
      <c r="M40" s="53">
        <v>40812.9</v>
      </c>
      <c r="N40" s="7">
        <v>0</v>
      </c>
    </row>
    <row r="41" spans="1:14" ht="18" customHeight="1" x14ac:dyDescent="0.2">
      <c r="A41" s="6">
        <v>40</v>
      </c>
      <c r="B41" s="7">
        <v>15585768</v>
      </c>
      <c r="C41" s="6" t="s">
        <v>58</v>
      </c>
      <c r="D41" s="7">
        <v>582</v>
      </c>
      <c r="E41" s="6" t="s">
        <v>26</v>
      </c>
      <c r="F41" s="6" t="s">
        <v>23</v>
      </c>
      <c r="G41" s="7">
        <v>41</v>
      </c>
      <c r="H41" s="7">
        <v>6</v>
      </c>
      <c r="I41" s="51">
        <v>70349.48</v>
      </c>
      <c r="J41" s="7">
        <v>2</v>
      </c>
      <c r="K41" s="7">
        <v>0</v>
      </c>
      <c r="L41" s="7">
        <v>1</v>
      </c>
      <c r="M41" s="53">
        <v>178074.04</v>
      </c>
      <c r="N41" s="7">
        <v>0</v>
      </c>
    </row>
    <row r="42" spans="1:14" ht="18" customHeight="1" x14ac:dyDescent="0.2">
      <c r="A42" s="6">
        <v>41</v>
      </c>
      <c r="B42" s="7">
        <v>15619360</v>
      </c>
      <c r="C42" s="6" t="s">
        <v>59</v>
      </c>
      <c r="D42" s="7">
        <v>472</v>
      </c>
      <c r="E42" s="6" t="s">
        <v>18</v>
      </c>
      <c r="F42" s="6" t="s">
        <v>23</v>
      </c>
      <c r="G42" s="7">
        <v>40</v>
      </c>
      <c r="H42" s="7">
        <v>4</v>
      </c>
      <c r="I42" s="51">
        <v>0</v>
      </c>
      <c r="J42" s="7">
        <v>1</v>
      </c>
      <c r="K42" s="7">
        <v>1</v>
      </c>
      <c r="L42" s="7">
        <v>0</v>
      </c>
      <c r="M42" s="53">
        <v>70154.22</v>
      </c>
      <c r="N42" s="7">
        <v>0</v>
      </c>
    </row>
    <row r="43" spans="1:14" ht="18" customHeight="1" x14ac:dyDescent="0.2">
      <c r="A43" s="6">
        <v>42</v>
      </c>
      <c r="B43" s="7">
        <v>15738148</v>
      </c>
      <c r="C43" s="6" t="s">
        <v>60</v>
      </c>
      <c r="D43" s="7">
        <v>465</v>
      </c>
      <c r="E43" s="6" t="s">
        <v>15</v>
      </c>
      <c r="F43" s="6" t="s">
        <v>16</v>
      </c>
      <c r="G43" s="7">
        <v>51</v>
      </c>
      <c r="H43" s="7">
        <v>8</v>
      </c>
      <c r="I43" s="51">
        <v>122522.32</v>
      </c>
      <c r="J43" s="7">
        <v>1</v>
      </c>
      <c r="K43" s="7">
        <v>0</v>
      </c>
      <c r="L43" s="7">
        <v>0</v>
      </c>
      <c r="M43" s="53">
        <v>181297.65</v>
      </c>
      <c r="N43" s="7">
        <v>1</v>
      </c>
    </row>
    <row r="44" spans="1:14" ht="18" customHeight="1" x14ac:dyDescent="0.2">
      <c r="A44" s="6">
        <v>43</v>
      </c>
      <c r="B44" s="7">
        <v>15687946</v>
      </c>
      <c r="C44" s="6" t="s">
        <v>61</v>
      </c>
      <c r="D44" s="7">
        <v>556</v>
      </c>
      <c r="E44" s="6" t="s">
        <v>15</v>
      </c>
      <c r="F44" s="6" t="s">
        <v>16</v>
      </c>
      <c r="G44" s="7">
        <v>61</v>
      </c>
      <c r="H44" s="7">
        <v>2</v>
      </c>
      <c r="I44" s="51">
        <v>117419.35</v>
      </c>
      <c r="J44" s="7">
        <v>1</v>
      </c>
      <c r="K44" s="7">
        <v>1</v>
      </c>
      <c r="L44" s="7">
        <v>1</v>
      </c>
      <c r="M44" s="53">
        <v>94153.83</v>
      </c>
      <c r="N44" s="7">
        <v>0</v>
      </c>
    </row>
    <row r="45" spans="1:14" ht="18" customHeight="1" x14ac:dyDescent="0.2">
      <c r="A45" s="6">
        <v>44</v>
      </c>
      <c r="B45" s="7">
        <v>15755196</v>
      </c>
      <c r="C45" s="6" t="s">
        <v>62</v>
      </c>
      <c r="D45" s="7">
        <v>834</v>
      </c>
      <c r="E45" s="6" t="s">
        <v>15</v>
      </c>
      <c r="F45" s="6" t="s">
        <v>16</v>
      </c>
      <c r="G45" s="7">
        <v>49</v>
      </c>
      <c r="H45" s="7">
        <v>2</v>
      </c>
      <c r="I45" s="51">
        <v>131394.56</v>
      </c>
      <c r="J45" s="7">
        <v>1</v>
      </c>
      <c r="K45" s="7">
        <v>0</v>
      </c>
      <c r="L45" s="7">
        <v>0</v>
      </c>
      <c r="M45" s="53">
        <v>194365.76</v>
      </c>
      <c r="N45" s="7">
        <v>1</v>
      </c>
    </row>
    <row r="46" spans="1:14" ht="18" customHeight="1" x14ac:dyDescent="0.2">
      <c r="A46" s="6">
        <v>45</v>
      </c>
      <c r="B46" s="7">
        <v>15684171</v>
      </c>
      <c r="C46" s="6" t="s">
        <v>63</v>
      </c>
      <c r="D46" s="7">
        <v>660</v>
      </c>
      <c r="E46" s="6" t="s">
        <v>18</v>
      </c>
      <c r="F46" s="6" t="s">
        <v>16</v>
      </c>
      <c r="G46" s="7">
        <v>61</v>
      </c>
      <c r="H46" s="7">
        <v>5</v>
      </c>
      <c r="I46" s="51">
        <v>155931.10999999999</v>
      </c>
      <c r="J46" s="7">
        <v>1</v>
      </c>
      <c r="K46" s="7">
        <v>1</v>
      </c>
      <c r="L46" s="7">
        <v>1</v>
      </c>
      <c r="M46" s="53">
        <v>158338.39000000001</v>
      </c>
      <c r="N46" s="7">
        <v>0</v>
      </c>
    </row>
    <row r="47" spans="1:14" ht="18" customHeight="1" x14ac:dyDescent="0.2">
      <c r="A47" s="6">
        <v>46</v>
      </c>
      <c r="B47" s="7">
        <v>15754849</v>
      </c>
      <c r="C47" s="6" t="s">
        <v>64</v>
      </c>
      <c r="D47" s="7">
        <v>776</v>
      </c>
      <c r="E47" s="6" t="s">
        <v>26</v>
      </c>
      <c r="F47" s="6" t="s">
        <v>16</v>
      </c>
      <c r="G47" s="7">
        <v>32</v>
      </c>
      <c r="H47" s="7">
        <v>4</v>
      </c>
      <c r="I47" s="51">
        <v>109421.13</v>
      </c>
      <c r="J47" s="7">
        <v>2</v>
      </c>
      <c r="K47" s="7">
        <v>1</v>
      </c>
      <c r="L47" s="7">
        <v>1</v>
      </c>
      <c r="M47" s="53">
        <v>126517.46</v>
      </c>
      <c r="N47" s="7">
        <v>0</v>
      </c>
    </row>
    <row r="48" spans="1:14" ht="18" customHeight="1" x14ac:dyDescent="0.2">
      <c r="A48" s="6">
        <v>47</v>
      </c>
      <c r="B48" s="7">
        <v>15602280</v>
      </c>
      <c r="C48" s="6" t="s">
        <v>65</v>
      </c>
      <c r="D48" s="7">
        <v>829</v>
      </c>
      <c r="E48" s="6" t="s">
        <v>26</v>
      </c>
      <c r="F48" s="6" t="s">
        <v>16</v>
      </c>
      <c r="G48" s="7">
        <v>27</v>
      </c>
      <c r="H48" s="7">
        <v>9</v>
      </c>
      <c r="I48" s="51">
        <v>112045.67</v>
      </c>
      <c r="J48" s="7">
        <v>1</v>
      </c>
      <c r="K48" s="7">
        <v>1</v>
      </c>
      <c r="L48" s="7">
        <v>1</v>
      </c>
      <c r="M48" s="53">
        <v>119708.21</v>
      </c>
      <c r="N48" s="7">
        <v>1</v>
      </c>
    </row>
    <row r="49" spans="1:14" ht="18" customHeight="1" x14ac:dyDescent="0.2">
      <c r="A49" s="6">
        <v>48</v>
      </c>
      <c r="B49" s="7">
        <v>15771573</v>
      </c>
      <c r="C49" s="6" t="s">
        <v>66</v>
      </c>
      <c r="D49" s="7">
        <v>637</v>
      </c>
      <c r="E49" s="6" t="s">
        <v>26</v>
      </c>
      <c r="F49" s="6" t="s">
        <v>16</v>
      </c>
      <c r="G49" s="7">
        <v>39</v>
      </c>
      <c r="H49" s="7">
        <v>9</v>
      </c>
      <c r="I49" s="51">
        <v>137843.79999999999</v>
      </c>
      <c r="J49" s="7">
        <v>1</v>
      </c>
      <c r="K49" s="7">
        <v>1</v>
      </c>
      <c r="L49" s="7">
        <v>1</v>
      </c>
      <c r="M49" s="53">
        <v>117622.8</v>
      </c>
      <c r="N49" s="7">
        <v>1</v>
      </c>
    </row>
    <row r="50" spans="1:14" ht="18" customHeight="1" x14ac:dyDescent="0.2">
      <c r="A50" s="6">
        <v>49</v>
      </c>
      <c r="B50" s="7">
        <v>15766205</v>
      </c>
      <c r="C50" s="6" t="s">
        <v>67</v>
      </c>
      <c r="D50" s="7">
        <v>550</v>
      </c>
      <c r="E50" s="6" t="s">
        <v>26</v>
      </c>
      <c r="F50" s="6" t="s">
        <v>23</v>
      </c>
      <c r="G50" s="7">
        <v>38</v>
      </c>
      <c r="H50" s="7">
        <v>2</v>
      </c>
      <c r="I50" s="51">
        <v>103391.38</v>
      </c>
      <c r="J50" s="7">
        <v>1</v>
      </c>
      <c r="K50" s="7">
        <v>0</v>
      </c>
      <c r="L50" s="7">
        <v>1</v>
      </c>
      <c r="M50" s="53">
        <v>90878.13</v>
      </c>
      <c r="N50" s="7">
        <v>0</v>
      </c>
    </row>
    <row r="51" spans="1:14" ht="18" customHeight="1" x14ac:dyDescent="0.2">
      <c r="A51" s="6">
        <v>50</v>
      </c>
      <c r="B51" s="7">
        <v>15771873</v>
      </c>
      <c r="C51" s="6" t="s">
        <v>68</v>
      </c>
      <c r="D51" s="7">
        <v>776</v>
      </c>
      <c r="E51" s="6" t="s">
        <v>26</v>
      </c>
      <c r="F51" s="6" t="s">
        <v>16</v>
      </c>
      <c r="G51" s="7">
        <v>37</v>
      </c>
      <c r="H51" s="7">
        <v>2</v>
      </c>
      <c r="I51" s="51">
        <v>103769.22</v>
      </c>
      <c r="J51" s="7">
        <v>2</v>
      </c>
      <c r="K51" s="7">
        <v>1</v>
      </c>
      <c r="L51" s="7">
        <v>0</v>
      </c>
      <c r="M51" s="53">
        <v>194099.12</v>
      </c>
      <c r="N51" s="7">
        <v>0</v>
      </c>
    </row>
    <row r="52" spans="1:14" ht="18" customHeight="1" x14ac:dyDescent="0.2">
      <c r="A52" s="6">
        <v>51</v>
      </c>
      <c r="B52" s="7">
        <v>15616550</v>
      </c>
      <c r="C52" s="6" t="s">
        <v>69</v>
      </c>
      <c r="D52" s="7">
        <v>698</v>
      </c>
      <c r="E52" s="6" t="s">
        <v>26</v>
      </c>
      <c r="F52" s="6" t="s">
        <v>23</v>
      </c>
      <c r="G52" s="7">
        <v>44</v>
      </c>
      <c r="H52" s="7">
        <v>10</v>
      </c>
      <c r="I52" s="51">
        <v>116363.37</v>
      </c>
      <c r="J52" s="7">
        <v>2</v>
      </c>
      <c r="K52" s="7">
        <v>1</v>
      </c>
      <c r="L52" s="7">
        <v>0</v>
      </c>
      <c r="M52" s="53">
        <v>198059.16</v>
      </c>
      <c r="N52" s="7">
        <v>0</v>
      </c>
    </row>
    <row r="53" spans="1:14" ht="18" customHeight="1" x14ac:dyDescent="0.2">
      <c r="A53" s="6">
        <v>52</v>
      </c>
      <c r="B53" s="7">
        <v>15768193</v>
      </c>
      <c r="C53" s="6" t="s">
        <v>70</v>
      </c>
      <c r="D53" s="7">
        <v>585</v>
      </c>
      <c r="E53" s="6" t="s">
        <v>26</v>
      </c>
      <c r="F53" s="6" t="s">
        <v>23</v>
      </c>
      <c r="G53" s="7">
        <v>36</v>
      </c>
      <c r="H53" s="7">
        <v>5</v>
      </c>
      <c r="I53" s="51">
        <v>146050.97</v>
      </c>
      <c r="J53" s="7">
        <v>2</v>
      </c>
      <c r="K53" s="7">
        <v>0</v>
      </c>
      <c r="L53" s="7">
        <v>0</v>
      </c>
      <c r="M53" s="53">
        <v>86424.57</v>
      </c>
      <c r="N53" s="7">
        <v>0</v>
      </c>
    </row>
    <row r="54" spans="1:14" ht="18" customHeight="1" x14ac:dyDescent="0.2">
      <c r="A54" s="6">
        <v>53</v>
      </c>
      <c r="B54" s="7">
        <v>15683553</v>
      </c>
      <c r="C54" s="6" t="s">
        <v>71</v>
      </c>
      <c r="D54" s="7">
        <v>788</v>
      </c>
      <c r="E54" s="6" t="s">
        <v>15</v>
      </c>
      <c r="F54" s="6" t="s">
        <v>16</v>
      </c>
      <c r="G54" s="7">
        <v>33</v>
      </c>
      <c r="H54" s="7">
        <v>5</v>
      </c>
      <c r="I54" s="51">
        <v>0</v>
      </c>
      <c r="J54" s="7">
        <v>2</v>
      </c>
      <c r="K54" s="7">
        <v>0</v>
      </c>
      <c r="L54" s="7">
        <v>0</v>
      </c>
      <c r="M54" s="53">
        <v>116978.19</v>
      </c>
      <c r="N54" s="7">
        <v>0</v>
      </c>
    </row>
    <row r="55" spans="1:14" ht="18" customHeight="1" x14ac:dyDescent="0.2">
      <c r="A55" s="6">
        <v>54</v>
      </c>
      <c r="B55" s="7">
        <v>15702298</v>
      </c>
      <c r="C55" s="6" t="s">
        <v>72</v>
      </c>
      <c r="D55" s="7">
        <v>655</v>
      </c>
      <c r="E55" s="6" t="s">
        <v>26</v>
      </c>
      <c r="F55" s="6" t="s">
        <v>23</v>
      </c>
      <c r="G55" s="7">
        <v>41</v>
      </c>
      <c r="H55" s="7">
        <v>8</v>
      </c>
      <c r="I55" s="51">
        <v>125561.97</v>
      </c>
      <c r="J55" s="7">
        <v>1</v>
      </c>
      <c r="K55" s="7">
        <v>0</v>
      </c>
      <c r="L55" s="7">
        <v>0</v>
      </c>
      <c r="M55" s="53">
        <v>164040.94</v>
      </c>
      <c r="N55" s="7">
        <v>1</v>
      </c>
    </row>
    <row r="56" spans="1:14" ht="18" customHeight="1" x14ac:dyDescent="0.2">
      <c r="A56" s="6">
        <v>55</v>
      </c>
      <c r="B56" s="7">
        <v>15569590</v>
      </c>
      <c r="C56" s="6" t="s">
        <v>73</v>
      </c>
      <c r="D56" s="7">
        <v>601</v>
      </c>
      <c r="E56" s="6" t="s">
        <v>26</v>
      </c>
      <c r="F56" s="6" t="s">
        <v>23</v>
      </c>
      <c r="G56" s="7">
        <v>42</v>
      </c>
      <c r="H56" s="7">
        <v>1</v>
      </c>
      <c r="I56" s="51">
        <v>98495.72</v>
      </c>
      <c r="J56" s="7">
        <v>1</v>
      </c>
      <c r="K56" s="7">
        <v>1</v>
      </c>
      <c r="L56" s="7">
        <v>0</v>
      </c>
      <c r="M56" s="53">
        <v>40014.76</v>
      </c>
      <c r="N56" s="7">
        <v>1</v>
      </c>
    </row>
    <row r="57" spans="1:14" ht="18" customHeight="1" x14ac:dyDescent="0.2">
      <c r="A57" s="6">
        <v>56</v>
      </c>
      <c r="B57" s="7">
        <v>15760861</v>
      </c>
      <c r="C57" s="6" t="s">
        <v>74</v>
      </c>
      <c r="D57" s="7">
        <v>619</v>
      </c>
      <c r="E57" s="6" t="s">
        <v>15</v>
      </c>
      <c r="F57" s="6" t="s">
        <v>23</v>
      </c>
      <c r="G57" s="7">
        <v>43</v>
      </c>
      <c r="H57" s="7">
        <v>1</v>
      </c>
      <c r="I57" s="51">
        <v>125211.92</v>
      </c>
      <c r="J57" s="7">
        <v>1</v>
      </c>
      <c r="K57" s="7">
        <v>1</v>
      </c>
      <c r="L57" s="7">
        <v>1</v>
      </c>
      <c r="M57" s="53">
        <v>113410.49</v>
      </c>
      <c r="N57" s="7">
        <v>0</v>
      </c>
    </row>
    <row r="58" spans="1:14" ht="18" customHeight="1" x14ac:dyDescent="0.2">
      <c r="A58" s="6">
        <v>57</v>
      </c>
      <c r="B58" s="7">
        <v>15630053</v>
      </c>
      <c r="C58" s="6" t="s">
        <v>75</v>
      </c>
      <c r="D58" s="7">
        <v>656</v>
      </c>
      <c r="E58" s="6" t="s">
        <v>15</v>
      </c>
      <c r="F58" s="6" t="s">
        <v>23</v>
      </c>
      <c r="G58" s="7">
        <v>45</v>
      </c>
      <c r="H58" s="7">
        <v>5</v>
      </c>
      <c r="I58" s="51">
        <v>127864.4</v>
      </c>
      <c r="J58" s="7">
        <v>1</v>
      </c>
      <c r="K58" s="7">
        <v>1</v>
      </c>
      <c r="L58" s="7">
        <v>0</v>
      </c>
      <c r="M58" s="53">
        <v>87107.57</v>
      </c>
      <c r="N58" s="7">
        <v>0</v>
      </c>
    </row>
    <row r="59" spans="1:14" ht="18" customHeight="1" x14ac:dyDescent="0.2">
      <c r="A59" s="6">
        <v>58</v>
      </c>
      <c r="B59" s="7">
        <v>15647091</v>
      </c>
      <c r="C59" s="6" t="s">
        <v>76</v>
      </c>
      <c r="D59" s="7">
        <v>725</v>
      </c>
      <c r="E59" s="6" t="s">
        <v>26</v>
      </c>
      <c r="F59" s="6" t="s">
        <v>23</v>
      </c>
      <c r="G59" s="7">
        <v>19</v>
      </c>
      <c r="H59" s="7">
        <v>0</v>
      </c>
      <c r="I59" s="51">
        <v>75888.2</v>
      </c>
      <c r="J59" s="7">
        <v>1</v>
      </c>
      <c r="K59" s="7">
        <v>0</v>
      </c>
      <c r="L59" s="7">
        <v>0</v>
      </c>
      <c r="M59" s="53">
        <v>45613.75</v>
      </c>
      <c r="N59" s="7">
        <v>0</v>
      </c>
    </row>
    <row r="60" spans="1:14" ht="18" customHeight="1" x14ac:dyDescent="0.2">
      <c r="A60" s="6">
        <v>59</v>
      </c>
      <c r="B60" s="7">
        <v>15623944</v>
      </c>
      <c r="C60" s="6" t="s">
        <v>77</v>
      </c>
      <c r="D60" s="7">
        <v>511</v>
      </c>
      <c r="E60" s="6" t="s">
        <v>18</v>
      </c>
      <c r="F60" s="6" t="s">
        <v>16</v>
      </c>
      <c r="G60" s="7">
        <v>66</v>
      </c>
      <c r="H60" s="7">
        <v>4</v>
      </c>
      <c r="I60" s="51">
        <v>0</v>
      </c>
      <c r="J60" s="7">
        <v>1</v>
      </c>
      <c r="K60" s="7">
        <v>1</v>
      </c>
      <c r="L60" s="7">
        <v>0</v>
      </c>
      <c r="M60" s="53">
        <v>1643.11</v>
      </c>
      <c r="N60" s="7">
        <v>1</v>
      </c>
    </row>
    <row r="61" spans="1:14" ht="18" customHeight="1" x14ac:dyDescent="0.2">
      <c r="A61" s="6">
        <v>60</v>
      </c>
      <c r="B61" s="7">
        <v>15804771</v>
      </c>
      <c r="C61" s="6" t="s">
        <v>78</v>
      </c>
      <c r="D61" s="7">
        <v>614</v>
      </c>
      <c r="E61" s="6" t="s">
        <v>15</v>
      </c>
      <c r="F61" s="6" t="s">
        <v>23</v>
      </c>
      <c r="G61" s="7">
        <v>51</v>
      </c>
      <c r="H61" s="7">
        <v>4</v>
      </c>
      <c r="I61" s="51">
        <v>40685.919999999998</v>
      </c>
      <c r="J61" s="7">
        <v>1</v>
      </c>
      <c r="K61" s="7">
        <v>1</v>
      </c>
      <c r="L61" s="7">
        <v>1</v>
      </c>
      <c r="M61" s="53">
        <v>46775.28</v>
      </c>
      <c r="N61" s="7">
        <v>0</v>
      </c>
    </row>
    <row r="62" spans="1:14" ht="18" customHeight="1" x14ac:dyDescent="0.2">
      <c r="A62" s="6">
        <v>61</v>
      </c>
      <c r="B62" s="7">
        <v>15651280</v>
      </c>
      <c r="C62" s="6" t="s">
        <v>79</v>
      </c>
      <c r="D62" s="7">
        <v>742</v>
      </c>
      <c r="E62" s="6" t="s">
        <v>26</v>
      </c>
      <c r="F62" s="6" t="s">
        <v>23</v>
      </c>
      <c r="G62" s="7">
        <v>35</v>
      </c>
      <c r="H62" s="7">
        <v>5</v>
      </c>
      <c r="I62" s="51">
        <v>136857</v>
      </c>
      <c r="J62" s="7">
        <v>1</v>
      </c>
      <c r="K62" s="7">
        <v>0</v>
      </c>
      <c r="L62" s="7">
        <v>0</v>
      </c>
      <c r="M62" s="53">
        <v>84509.57</v>
      </c>
      <c r="N62" s="7">
        <v>0</v>
      </c>
    </row>
    <row r="63" spans="1:14" ht="18" customHeight="1" x14ac:dyDescent="0.2">
      <c r="A63" s="6">
        <v>62</v>
      </c>
      <c r="B63" s="7">
        <v>15773469</v>
      </c>
      <c r="C63" s="6" t="s">
        <v>80</v>
      </c>
      <c r="D63" s="7">
        <v>687</v>
      </c>
      <c r="E63" s="6" t="s">
        <v>26</v>
      </c>
      <c r="F63" s="6" t="s">
        <v>16</v>
      </c>
      <c r="G63" s="7">
        <v>27</v>
      </c>
      <c r="H63" s="7">
        <v>9</v>
      </c>
      <c r="I63" s="51">
        <v>152328.88</v>
      </c>
      <c r="J63" s="7">
        <v>2</v>
      </c>
      <c r="K63" s="7">
        <v>0</v>
      </c>
      <c r="L63" s="7">
        <v>0</v>
      </c>
      <c r="M63" s="53">
        <v>126494.82</v>
      </c>
      <c r="N63" s="7">
        <v>0</v>
      </c>
    </row>
    <row r="64" spans="1:14" ht="18" customHeight="1" x14ac:dyDescent="0.2">
      <c r="A64" s="6">
        <v>63</v>
      </c>
      <c r="B64" s="7">
        <v>15702014</v>
      </c>
      <c r="C64" s="6" t="s">
        <v>81</v>
      </c>
      <c r="D64" s="7">
        <v>555</v>
      </c>
      <c r="E64" s="6" t="s">
        <v>18</v>
      </c>
      <c r="F64" s="6" t="s">
        <v>23</v>
      </c>
      <c r="G64" s="7">
        <v>33</v>
      </c>
      <c r="H64" s="7">
        <v>1</v>
      </c>
      <c r="I64" s="51">
        <v>56084.69</v>
      </c>
      <c r="J64" s="7">
        <v>2</v>
      </c>
      <c r="K64" s="7">
        <v>0</v>
      </c>
      <c r="L64" s="7">
        <v>0</v>
      </c>
      <c r="M64" s="53">
        <v>178798.13</v>
      </c>
      <c r="N64" s="7">
        <v>0</v>
      </c>
    </row>
    <row r="65" spans="1:14" ht="18" customHeight="1" x14ac:dyDescent="0.2">
      <c r="A65" s="6">
        <v>64</v>
      </c>
      <c r="B65" s="7">
        <v>15751208</v>
      </c>
      <c r="C65" s="6" t="s">
        <v>82</v>
      </c>
      <c r="D65" s="7">
        <v>684</v>
      </c>
      <c r="E65" s="6" t="s">
        <v>18</v>
      </c>
      <c r="F65" s="6" t="s">
        <v>23</v>
      </c>
      <c r="G65" s="7">
        <v>56</v>
      </c>
      <c r="H65" s="7">
        <v>8</v>
      </c>
      <c r="I65" s="51">
        <v>78707.16</v>
      </c>
      <c r="J65" s="7">
        <v>1</v>
      </c>
      <c r="K65" s="7">
        <v>1</v>
      </c>
      <c r="L65" s="7">
        <v>1</v>
      </c>
      <c r="M65" s="53">
        <v>99398.36</v>
      </c>
      <c r="N65" s="7">
        <v>0</v>
      </c>
    </row>
    <row r="66" spans="1:14" ht="18" customHeight="1" x14ac:dyDescent="0.2">
      <c r="A66" s="6">
        <v>65</v>
      </c>
      <c r="B66" s="7">
        <v>15592461</v>
      </c>
      <c r="C66" s="6" t="s">
        <v>83</v>
      </c>
      <c r="D66" s="7">
        <v>603</v>
      </c>
      <c r="E66" s="6" t="s">
        <v>26</v>
      </c>
      <c r="F66" s="6" t="s">
        <v>23</v>
      </c>
      <c r="G66" s="7">
        <v>26</v>
      </c>
      <c r="H66" s="7">
        <v>4</v>
      </c>
      <c r="I66" s="51">
        <v>109166.37</v>
      </c>
      <c r="J66" s="7">
        <v>1</v>
      </c>
      <c r="K66" s="7">
        <v>1</v>
      </c>
      <c r="L66" s="7">
        <v>1</v>
      </c>
      <c r="M66" s="53">
        <v>92840.67</v>
      </c>
      <c r="N66" s="7">
        <v>0</v>
      </c>
    </row>
    <row r="67" spans="1:14" ht="18" customHeight="1" x14ac:dyDescent="0.2">
      <c r="A67" s="6">
        <v>66</v>
      </c>
      <c r="B67" s="7">
        <v>15789484</v>
      </c>
      <c r="C67" s="6" t="s">
        <v>84</v>
      </c>
      <c r="D67" s="7">
        <v>751</v>
      </c>
      <c r="E67" s="6" t="s">
        <v>26</v>
      </c>
      <c r="F67" s="6" t="s">
        <v>16</v>
      </c>
      <c r="G67" s="7">
        <v>36</v>
      </c>
      <c r="H67" s="7">
        <v>6</v>
      </c>
      <c r="I67" s="51">
        <v>169831.46</v>
      </c>
      <c r="J67" s="7">
        <v>2</v>
      </c>
      <c r="K67" s="7">
        <v>1</v>
      </c>
      <c r="L67" s="7">
        <v>1</v>
      </c>
      <c r="M67" s="53">
        <v>27758.36</v>
      </c>
      <c r="N67" s="7">
        <v>0</v>
      </c>
    </row>
    <row r="68" spans="1:14" ht="18" customHeight="1" x14ac:dyDescent="0.2">
      <c r="A68" s="6">
        <v>67</v>
      </c>
      <c r="B68" s="7">
        <v>15696061</v>
      </c>
      <c r="C68" s="6" t="s">
        <v>85</v>
      </c>
      <c r="D68" s="7">
        <v>581</v>
      </c>
      <c r="E68" s="6" t="s">
        <v>26</v>
      </c>
      <c r="F68" s="6" t="s">
        <v>16</v>
      </c>
      <c r="G68" s="7">
        <v>34</v>
      </c>
      <c r="H68" s="7">
        <v>1</v>
      </c>
      <c r="I68" s="51">
        <v>101633.04</v>
      </c>
      <c r="J68" s="7">
        <v>1</v>
      </c>
      <c r="K68" s="7">
        <v>1</v>
      </c>
      <c r="L68" s="7">
        <v>0</v>
      </c>
      <c r="M68" s="53">
        <v>110431.51</v>
      </c>
      <c r="N68" s="7">
        <v>0</v>
      </c>
    </row>
    <row r="69" spans="1:14" ht="18" customHeight="1" x14ac:dyDescent="0.2">
      <c r="A69" s="6">
        <v>68</v>
      </c>
      <c r="B69" s="7">
        <v>15641582</v>
      </c>
      <c r="C69" s="6" t="s">
        <v>86</v>
      </c>
      <c r="D69" s="7">
        <v>735</v>
      </c>
      <c r="E69" s="6" t="s">
        <v>26</v>
      </c>
      <c r="F69" s="6" t="s">
        <v>23</v>
      </c>
      <c r="G69" s="7">
        <v>43</v>
      </c>
      <c r="H69" s="7">
        <v>10</v>
      </c>
      <c r="I69" s="51">
        <v>123180.01</v>
      </c>
      <c r="J69" s="7">
        <v>2</v>
      </c>
      <c r="K69" s="7">
        <v>1</v>
      </c>
      <c r="L69" s="7">
        <v>1</v>
      </c>
      <c r="M69" s="53">
        <v>196673.28</v>
      </c>
      <c r="N69" s="7">
        <v>0</v>
      </c>
    </row>
    <row r="70" spans="1:14" ht="18" customHeight="1" x14ac:dyDescent="0.2">
      <c r="A70" s="6">
        <v>69</v>
      </c>
      <c r="B70" s="7">
        <v>15638424</v>
      </c>
      <c r="C70" s="6" t="s">
        <v>87</v>
      </c>
      <c r="D70" s="7">
        <v>661</v>
      </c>
      <c r="E70" s="6" t="s">
        <v>26</v>
      </c>
      <c r="F70" s="6" t="s">
        <v>16</v>
      </c>
      <c r="G70" s="7">
        <v>35</v>
      </c>
      <c r="H70" s="7">
        <v>5</v>
      </c>
      <c r="I70" s="51">
        <v>150725.53</v>
      </c>
      <c r="J70" s="7">
        <v>2</v>
      </c>
      <c r="K70" s="7">
        <v>0</v>
      </c>
      <c r="L70" s="7">
        <v>1</v>
      </c>
      <c r="M70" s="53">
        <v>113656.85</v>
      </c>
      <c r="N70" s="7">
        <v>0</v>
      </c>
    </row>
    <row r="71" spans="1:14" ht="18" customHeight="1" x14ac:dyDescent="0.2">
      <c r="A71" s="6">
        <v>70</v>
      </c>
      <c r="B71" s="7">
        <v>15755648</v>
      </c>
      <c r="C71" s="6" t="s">
        <v>88</v>
      </c>
      <c r="D71" s="7">
        <v>675</v>
      </c>
      <c r="E71" s="6" t="s">
        <v>15</v>
      </c>
      <c r="F71" s="6" t="s">
        <v>16</v>
      </c>
      <c r="G71" s="7">
        <v>21</v>
      </c>
      <c r="H71" s="7">
        <v>8</v>
      </c>
      <c r="I71" s="51">
        <v>98373.26</v>
      </c>
      <c r="J71" s="7">
        <v>1</v>
      </c>
      <c r="K71" s="7">
        <v>1</v>
      </c>
      <c r="L71" s="7">
        <v>0</v>
      </c>
      <c r="M71" s="53">
        <v>18203</v>
      </c>
      <c r="N71" s="7">
        <v>0</v>
      </c>
    </row>
    <row r="72" spans="1:14" ht="18" customHeight="1" x14ac:dyDescent="0.2">
      <c r="A72" s="6">
        <v>71</v>
      </c>
      <c r="B72" s="7">
        <v>15703793</v>
      </c>
      <c r="C72" s="6" t="s">
        <v>89</v>
      </c>
      <c r="D72" s="7">
        <v>738</v>
      </c>
      <c r="E72" s="6" t="s">
        <v>26</v>
      </c>
      <c r="F72" s="6" t="s">
        <v>23</v>
      </c>
      <c r="G72" s="7">
        <v>58</v>
      </c>
      <c r="H72" s="7">
        <v>2</v>
      </c>
      <c r="I72" s="51">
        <v>133745.44</v>
      </c>
      <c r="J72" s="7">
        <v>4</v>
      </c>
      <c r="K72" s="7">
        <v>1</v>
      </c>
      <c r="L72" s="7">
        <v>0</v>
      </c>
      <c r="M72" s="53">
        <v>28373.86</v>
      </c>
      <c r="N72" s="7">
        <v>1</v>
      </c>
    </row>
    <row r="73" spans="1:14" ht="18" customHeight="1" x14ac:dyDescent="0.2">
      <c r="A73" s="6">
        <v>72</v>
      </c>
      <c r="B73" s="7">
        <v>15620344</v>
      </c>
      <c r="C73" s="6" t="s">
        <v>90</v>
      </c>
      <c r="D73" s="7">
        <v>813</v>
      </c>
      <c r="E73" s="6" t="s">
        <v>15</v>
      </c>
      <c r="F73" s="6" t="s">
        <v>23</v>
      </c>
      <c r="G73" s="7">
        <v>29</v>
      </c>
      <c r="H73" s="7">
        <v>6</v>
      </c>
      <c r="I73" s="51">
        <v>0</v>
      </c>
      <c r="J73" s="7">
        <v>1</v>
      </c>
      <c r="K73" s="7">
        <v>1</v>
      </c>
      <c r="L73" s="7">
        <v>0</v>
      </c>
      <c r="M73" s="53">
        <v>33953.870000000003</v>
      </c>
      <c r="N73" s="7">
        <v>0</v>
      </c>
    </row>
    <row r="74" spans="1:14" ht="18" customHeight="1" x14ac:dyDescent="0.2">
      <c r="A74" s="6">
        <v>73</v>
      </c>
      <c r="B74" s="7">
        <v>15812518</v>
      </c>
      <c r="C74" s="6" t="s">
        <v>91</v>
      </c>
      <c r="D74" s="7">
        <v>657</v>
      </c>
      <c r="E74" s="6" t="s">
        <v>18</v>
      </c>
      <c r="F74" s="6" t="s">
        <v>16</v>
      </c>
      <c r="G74" s="7">
        <v>37</v>
      </c>
      <c r="H74" s="7">
        <v>0</v>
      </c>
      <c r="I74" s="51">
        <v>163607.18</v>
      </c>
      <c r="J74" s="7">
        <v>1</v>
      </c>
      <c r="K74" s="7">
        <v>0</v>
      </c>
      <c r="L74" s="7">
        <v>1</v>
      </c>
      <c r="M74" s="53">
        <v>44203.55</v>
      </c>
      <c r="N74" s="7">
        <v>0</v>
      </c>
    </row>
    <row r="75" spans="1:14" ht="18" customHeight="1" x14ac:dyDescent="0.2">
      <c r="A75" s="6">
        <v>74</v>
      </c>
      <c r="B75" s="7">
        <v>15779052</v>
      </c>
      <c r="C75" s="6" t="s">
        <v>92</v>
      </c>
      <c r="D75" s="7">
        <v>604</v>
      </c>
      <c r="E75" s="6" t="s">
        <v>26</v>
      </c>
      <c r="F75" s="6" t="s">
        <v>16</v>
      </c>
      <c r="G75" s="7">
        <v>25</v>
      </c>
      <c r="H75" s="7">
        <v>5</v>
      </c>
      <c r="I75" s="51">
        <v>157780.84</v>
      </c>
      <c r="J75" s="7">
        <v>2</v>
      </c>
      <c r="K75" s="7">
        <v>1</v>
      </c>
      <c r="L75" s="7">
        <v>1</v>
      </c>
      <c r="M75" s="53">
        <v>58426.81</v>
      </c>
      <c r="N75" s="7">
        <v>0</v>
      </c>
    </row>
    <row r="76" spans="1:14" ht="18" customHeight="1" x14ac:dyDescent="0.2">
      <c r="A76" s="6">
        <v>75</v>
      </c>
      <c r="B76" s="7">
        <v>15770811</v>
      </c>
      <c r="C76" s="6" t="s">
        <v>93</v>
      </c>
      <c r="D76" s="7">
        <v>519</v>
      </c>
      <c r="E76" s="6" t="s">
        <v>15</v>
      </c>
      <c r="F76" s="6" t="s">
        <v>23</v>
      </c>
      <c r="G76" s="7">
        <v>36</v>
      </c>
      <c r="H76" s="7">
        <v>9</v>
      </c>
      <c r="I76" s="51">
        <v>0</v>
      </c>
      <c r="J76" s="7">
        <v>2</v>
      </c>
      <c r="K76" s="7">
        <v>0</v>
      </c>
      <c r="L76" s="7">
        <v>1</v>
      </c>
      <c r="M76" s="53">
        <v>145562.4</v>
      </c>
      <c r="N76" s="7">
        <v>0</v>
      </c>
    </row>
    <row r="77" spans="1:14" ht="18" customHeight="1" x14ac:dyDescent="0.2">
      <c r="A77" s="6">
        <v>76</v>
      </c>
      <c r="B77" s="7">
        <v>15780961</v>
      </c>
      <c r="C77" s="6" t="s">
        <v>94</v>
      </c>
      <c r="D77" s="7">
        <v>735</v>
      </c>
      <c r="E77" s="6" t="s">
        <v>15</v>
      </c>
      <c r="F77" s="6" t="s">
        <v>16</v>
      </c>
      <c r="G77" s="7">
        <v>21</v>
      </c>
      <c r="H77" s="7">
        <v>1</v>
      </c>
      <c r="I77" s="51">
        <v>178718.19</v>
      </c>
      <c r="J77" s="7">
        <v>2</v>
      </c>
      <c r="K77" s="7">
        <v>1</v>
      </c>
      <c r="L77" s="7">
        <v>0</v>
      </c>
      <c r="M77" s="53">
        <v>22388</v>
      </c>
      <c r="N77" s="7">
        <v>0</v>
      </c>
    </row>
    <row r="78" spans="1:14" ht="18" customHeight="1" x14ac:dyDescent="0.2">
      <c r="A78" s="6">
        <v>77</v>
      </c>
      <c r="B78" s="7">
        <v>15614049</v>
      </c>
      <c r="C78" s="6" t="s">
        <v>95</v>
      </c>
      <c r="D78" s="7">
        <v>664</v>
      </c>
      <c r="E78" s="6" t="s">
        <v>15</v>
      </c>
      <c r="F78" s="6" t="s">
        <v>23</v>
      </c>
      <c r="G78" s="7">
        <v>55</v>
      </c>
      <c r="H78" s="7">
        <v>8</v>
      </c>
      <c r="I78" s="51">
        <v>0</v>
      </c>
      <c r="J78" s="7">
        <v>2</v>
      </c>
      <c r="K78" s="7">
        <v>1</v>
      </c>
      <c r="L78" s="7">
        <v>1</v>
      </c>
      <c r="M78" s="53">
        <v>139161.64000000001</v>
      </c>
      <c r="N78" s="7">
        <v>0</v>
      </c>
    </row>
    <row r="79" spans="1:14" ht="18" customHeight="1" x14ac:dyDescent="0.2">
      <c r="A79" s="6">
        <v>78</v>
      </c>
      <c r="B79" s="7">
        <v>15662085</v>
      </c>
      <c r="C79" s="6" t="s">
        <v>96</v>
      </c>
      <c r="D79" s="7">
        <v>678</v>
      </c>
      <c r="E79" s="6" t="s">
        <v>15</v>
      </c>
      <c r="F79" s="6" t="s">
        <v>16</v>
      </c>
      <c r="G79" s="7">
        <v>32</v>
      </c>
      <c r="H79" s="7">
        <v>9</v>
      </c>
      <c r="I79" s="51">
        <v>0</v>
      </c>
      <c r="J79" s="7">
        <v>1</v>
      </c>
      <c r="K79" s="7">
        <v>1</v>
      </c>
      <c r="L79" s="7">
        <v>1</v>
      </c>
      <c r="M79" s="53">
        <v>148210.64000000001</v>
      </c>
      <c r="N79" s="7">
        <v>0</v>
      </c>
    </row>
    <row r="80" spans="1:14" ht="18" customHeight="1" x14ac:dyDescent="0.2">
      <c r="A80" s="6">
        <v>79</v>
      </c>
      <c r="B80" s="7">
        <v>15575185</v>
      </c>
      <c r="C80" s="6" t="s">
        <v>97</v>
      </c>
      <c r="D80" s="7">
        <v>757</v>
      </c>
      <c r="E80" s="6" t="s">
        <v>18</v>
      </c>
      <c r="F80" s="6" t="s">
        <v>23</v>
      </c>
      <c r="G80" s="7">
        <v>33</v>
      </c>
      <c r="H80" s="7">
        <v>5</v>
      </c>
      <c r="I80" s="51">
        <v>77253.22</v>
      </c>
      <c r="J80" s="7">
        <v>1</v>
      </c>
      <c r="K80" s="7">
        <v>0</v>
      </c>
      <c r="L80" s="7">
        <v>1</v>
      </c>
      <c r="M80" s="53">
        <v>194239.63</v>
      </c>
      <c r="N80" s="7">
        <v>0</v>
      </c>
    </row>
    <row r="81" spans="1:14" ht="18" customHeight="1" x14ac:dyDescent="0.2">
      <c r="A81" s="6">
        <v>80</v>
      </c>
      <c r="B81" s="7">
        <v>15803136</v>
      </c>
      <c r="C81" s="6" t="s">
        <v>98</v>
      </c>
      <c r="D81" s="7">
        <v>416</v>
      </c>
      <c r="E81" s="6" t="s">
        <v>26</v>
      </c>
      <c r="F81" s="6" t="s">
        <v>16</v>
      </c>
      <c r="G81" s="7">
        <v>41</v>
      </c>
      <c r="H81" s="7">
        <v>10</v>
      </c>
      <c r="I81" s="51">
        <v>122189.66</v>
      </c>
      <c r="J81" s="7">
        <v>2</v>
      </c>
      <c r="K81" s="7">
        <v>1</v>
      </c>
      <c r="L81" s="7">
        <v>0</v>
      </c>
      <c r="M81" s="53">
        <v>98301.61</v>
      </c>
      <c r="N81" s="7">
        <v>0</v>
      </c>
    </row>
    <row r="82" spans="1:14" ht="18" customHeight="1" x14ac:dyDescent="0.2">
      <c r="A82" s="6">
        <v>81</v>
      </c>
      <c r="B82" s="7">
        <v>15706021</v>
      </c>
      <c r="C82" s="6" t="s">
        <v>99</v>
      </c>
      <c r="D82" s="7">
        <v>665</v>
      </c>
      <c r="E82" s="6" t="s">
        <v>15</v>
      </c>
      <c r="F82" s="6" t="s">
        <v>16</v>
      </c>
      <c r="G82" s="7">
        <v>34</v>
      </c>
      <c r="H82" s="7">
        <v>1</v>
      </c>
      <c r="I82" s="51">
        <v>96645.54</v>
      </c>
      <c r="J82" s="7">
        <v>2</v>
      </c>
      <c r="K82" s="7">
        <v>0</v>
      </c>
      <c r="L82" s="7">
        <v>0</v>
      </c>
      <c r="M82" s="53">
        <v>171413.66</v>
      </c>
      <c r="N82" s="7">
        <v>0</v>
      </c>
    </row>
    <row r="83" spans="1:14" ht="18" customHeight="1" x14ac:dyDescent="0.2">
      <c r="A83" s="6">
        <v>82</v>
      </c>
      <c r="B83" s="7">
        <v>15663706</v>
      </c>
      <c r="C83" s="6" t="s">
        <v>100</v>
      </c>
      <c r="D83" s="7">
        <v>777</v>
      </c>
      <c r="E83" s="6" t="s">
        <v>15</v>
      </c>
      <c r="F83" s="6" t="s">
        <v>16</v>
      </c>
      <c r="G83" s="7">
        <v>32</v>
      </c>
      <c r="H83" s="7">
        <v>2</v>
      </c>
      <c r="I83" s="51">
        <v>0</v>
      </c>
      <c r="J83" s="7">
        <v>1</v>
      </c>
      <c r="K83" s="7">
        <v>1</v>
      </c>
      <c r="L83" s="7">
        <v>0</v>
      </c>
      <c r="M83" s="53">
        <v>136458.19</v>
      </c>
      <c r="N83" s="7">
        <v>1</v>
      </c>
    </row>
    <row r="84" spans="1:14" ht="18" customHeight="1" x14ac:dyDescent="0.2">
      <c r="A84" s="6">
        <v>83</v>
      </c>
      <c r="B84" s="7">
        <v>15641732</v>
      </c>
      <c r="C84" s="6" t="s">
        <v>101</v>
      </c>
      <c r="D84" s="7">
        <v>543</v>
      </c>
      <c r="E84" s="6" t="s">
        <v>15</v>
      </c>
      <c r="F84" s="6" t="s">
        <v>16</v>
      </c>
      <c r="G84" s="7">
        <v>36</v>
      </c>
      <c r="H84" s="7">
        <v>3</v>
      </c>
      <c r="I84" s="51">
        <v>0</v>
      </c>
      <c r="J84" s="7">
        <v>2</v>
      </c>
      <c r="K84" s="7">
        <v>0</v>
      </c>
      <c r="L84" s="7">
        <v>0</v>
      </c>
      <c r="M84" s="53">
        <v>26019.59</v>
      </c>
      <c r="N84" s="7">
        <v>0</v>
      </c>
    </row>
    <row r="85" spans="1:14" ht="18" customHeight="1" x14ac:dyDescent="0.2">
      <c r="A85" s="6">
        <v>84</v>
      </c>
      <c r="B85" s="7">
        <v>15701164</v>
      </c>
      <c r="C85" s="6" t="s">
        <v>102</v>
      </c>
      <c r="D85" s="7">
        <v>506</v>
      </c>
      <c r="E85" s="6" t="s">
        <v>15</v>
      </c>
      <c r="F85" s="6" t="s">
        <v>16</v>
      </c>
      <c r="G85" s="7">
        <v>34</v>
      </c>
      <c r="H85" s="7">
        <v>4</v>
      </c>
      <c r="I85" s="51">
        <v>90307.62</v>
      </c>
      <c r="J85" s="7">
        <v>1</v>
      </c>
      <c r="K85" s="7">
        <v>1</v>
      </c>
      <c r="L85" s="7">
        <v>1</v>
      </c>
      <c r="M85" s="53">
        <v>159235.29</v>
      </c>
      <c r="N85" s="7">
        <v>0</v>
      </c>
    </row>
    <row r="86" spans="1:14" ht="18" customHeight="1" x14ac:dyDescent="0.2">
      <c r="A86" s="6">
        <v>85</v>
      </c>
      <c r="B86" s="7">
        <v>15738751</v>
      </c>
      <c r="C86" s="6" t="s">
        <v>103</v>
      </c>
      <c r="D86" s="7">
        <v>493</v>
      </c>
      <c r="E86" s="6" t="s">
        <v>15</v>
      </c>
      <c r="F86" s="6" t="s">
        <v>16</v>
      </c>
      <c r="G86" s="7">
        <v>46</v>
      </c>
      <c r="H86" s="7">
        <v>4</v>
      </c>
      <c r="I86" s="51">
        <v>0</v>
      </c>
      <c r="J86" s="7">
        <v>2</v>
      </c>
      <c r="K86" s="7">
        <v>1</v>
      </c>
      <c r="L86" s="7">
        <v>0</v>
      </c>
      <c r="M86" s="53">
        <v>1907.66</v>
      </c>
      <c r="N86" s="7">
        <v>0</v>
      </c>
    </row>
    <row r="87" spans="1:14" ht="18" customHeight="1" x14ac:dyDescent="0.2">
      <c r="A87" s="6">
        <v>86</v>
      </c>
      <c r="B87" s="7">
        <v>15805254</v>
      </c>
      <c r="C87" s="6" t="s">
        <v>104</v>
      </c>
      <c r="D87" s="7">
        <v>652</v>
      </c>
      <c r="E87" s="6" t="s">
        <v>18</v>
      </c>
      <c r="F87" s="6" t="s">
        <v>16</v>
      </c>
      <c r="G87" s="7">
        <v>75</v>
      </c>
      <c r="H87" s="7">
        <v>10</v>
      </c>
      <c r="I87" s="51">
        <v>0</v>
      </c>
      <c r="J87" s="7">
        <v>2</v>
      </c>
      <c r="K87" s="7">
        <v>1</v>
      </c>
      <c r="L87" s="7">
        <v>1</v>
      </c>
      <c r="M87" s="53">
        <v>114675.75</v>
      </c>
      <c r="N87" s="7">
        <v>0</v>
      </c>
    </row>
    <row r="88" spans="1:14" ht="18" customHeight="1" x14ac:dyDescent="0.2">
      <c r="A88" s="6">
        <v>87</v>
      </c>
      <c r="B88" s="7">
        <v>15762418</v>
      </c>
      <c r="C88" s="6" t="s">
        <v>105</v>
      </c>
      <c r="D88" s="7">
        <v>750</v>
      </c>
      <c r="E88" s="6" t="s">
        <v>18</v>
      </c>
      <c r="F88" s="6" t="s">
        <v>23</v>
      </c>
      <c r="G88" s="7">
        <v>22</v>
      </c>
      <c r="H88" s="7">
        <v>3</v>
      </c>
      <c r="I88" s="51">
        <v>121681.82</v>
      </c>
      <c r="J88" s="7">
        <v>1</v>
      </c>
      <c r="K88" s="7">
        <v>1</v>
      </c>
      <c r="L88" s="7">
        <v>0</v>
      </c>
      <c r="M88" s="53">
        <v>128643.35</v>
      </c>
      <c r="N88" s="7">
        <v>1</v>
      </c>
    </row>
    <row r="89" spans="1:14" ht="18" customHeight="1" x14ac:dyDescent="0.2">
      <c r="A89" s="6">
        <v>88</v>
      </c>
      <c r="B89" s="7">
        <v>15625759</v>
      </c>
      <c r="C89" s="6" t="s">
        <v>106</v>
      </c>
      <c r="D89" s="7">
        <v>729</v>
      </c>
      <c r="E89" s="6" t="s">
        <v>15</v>
      </c>
      <c r="F89" s="6" t="s">
        <v>23</v>
      </c>
      <c r="G89" s="7">
        <v>30</v>
      </c>
      <c r="H89" s="7">
        <v>9</v>
      </c>
      <c r="I89" s="51">
        <v>0</v>
      </c>
      <c r="J89" s="7">
        <v>2</v>
      </c>
      <c r="K89" s="7">
        <v>1</v>
      </c>
      <c r="L89" s="7">
        <v>0</v>
      </c>
      <c r="M89" s="53">
        <v>151869.35</v>
      </c>
      <c r="N89" s="7">
        <v>0</v>
      </c>
    </row>
    <row r="90" spans="1:14" ht="18" customHeight="1" x14ac:dyDescent="0.2">
      <c r="A90" s="6">
        <v>89</v>
      </c>
      <c r="B90" s="7">
        <v>15622897</v>
      </c>
      <c r="C90" s="6" t="s">
        <v>107</v>
      </c>
      <c r="D90" s="7">
        <v>646</v>
      </c>
      <c r="E90" s="6" t="s">
        <v>15</v>
      </c>
      <c r="F90" s="6" t="s">
        <v>16</v>
      </c>
      <c r="G90" s="7">
        <v>46</v>
      </c>
      <c r="H90" s="7">
        <v>4</v>
      </c>
      <c r="I90" s="51">
        <v>0</v>
      </c>
      <c r="J90" s="7">
        <v>3</v>
      </c>
      <c r="K90" s="7">
        <v>1</v>
      </c>
      <c r="L90" s="7">
        <v>0</v>
      </c>
      <c r="M90" s="53">
        <v>93251.42</v>
      </c>
      <c r="N90" s="7">
        <v>1</v>
      </c>
    </row>
    <row r="91" spans="1:14" ht="18" customHeight="1" x14ac:dyDescent="0.2">
      <c r="A91" s="6">
        <v>90</v>
      </c>
      <c r="B91" s="7">
        <v>15767954</v>
      </c>
      <c r="C91" s="6" t="s">
        <v>61</v>
      </c>
      <c r="D91" s="7">
        <v>635</v>
      </c>
      <c r="E91" s="6" t="s">
        <v>26</v>
      </c>
      <c r="F91" s="6" t="s">
        <v>16</v>
      </c>
      <c r="G91" s="7">
        <v>28</v>
      </c>
      <c r="H91" s="7">
        <v>3</v>
      </c>
      <c r="I91" s="51">
        <v>81623.67</v>
      </c>
      <c r="J91" s="7">
        <v>2</v>
      </c>
      <c r="K91" s="7">
        <v>1</v>
      </c>
      <c r="L91" s="7">
        <v>1</v>
      </c>
      <c r="M91" s="53">
        <v>156791.35999999999</v>
      </c>
      <c r="N91" s="7">
        <v>0</v>
      </c>
    </row>
    <row r="92" spans="1:14" ht="18" customHeight="1" x14ac:dyDescent="0.2">
      <c r="A92" s="6">
        <v>91</v>
      </c>
      <c r="B92" s="7">
        <v>15757535</v>
      </c>
      <c r="C92" s="6" t="s">
        <v>108</v>
      </c>
      <c r="D92" s="7">
        <v>647</v>
      </c>
      <c r="E92" s="6" t="s">
        <v>18</v>
      </c>
      <c r="F92" s="6" t="s">
        <v>16</v>
      </c>
      <c r="G92" s="7">
        <v>44</v>
      </c>
      <c r="H92" s="7">
        <v>5</v>
      </c>
      <c r="I92" s="51">
        <v>0</v>
      </c>
      <c r="J92" s="7">
        <v>3</v>
      </c>
      <c r="K92" s="7">
        <v>1</v>
      </c>
      <c r="L92" s="7">
        <v>1</v>
      </c>
      <c r="M92" s="53">
        <v>174205.22</v>
      </c>
      <c r="N92" s="7">
        <v>1</v>
      </c>
    </row>
    <row r="93" spans="1:14" ht="18" customHeight="1" x14ac:dyDescent="0.2">
      <c r="A93" s="6">
        <v>92</v>
      </c>
      <c r="B93" s="7">
        <v>15731511</v>
      </c>
      <c r="C93" s="6" t="s">
        <v>109</v>
      </c>
      <c r="D93" s="7">
        <v>808</v>
      </c>
      <c r="E93" s="6" t="s">
        <v>15</v>
      </c>
      <c r="F93" s="6" t="s">
        <v>23</v>
      </c>
      <c r="G93" s="7">
        <v>45</v>
      </c>
      <c r="H93" s="7">
        <v>7</v>
      </c>
      <c r="I93" s="51">
        <v>118626.55</v>
      </c>
      <c r="J93" s="7">
        <v>2</v>
      </c>
      <c r="K93" s="7">
        <v>1</v>
      </c>
      <c r="L93" s="7">
        <v>0</v>
      </c>
      <c r="M93" s="53">
        <v>147132.46</v>
      </c>
      <c r="N93" s="7">
        <v>0</v>
      </c>
    </row>
    <row r="94" spans="1:14" ht="18" customHeight="1" x14ac:dyDescent="0.2">
      <c r="A94" s="6">
        <v>93</v>
      </c>
      <c r="B94" s="7">
        <v>15809248</v>
      </c>
      <c r="C94" s="6" t="s">
        <v>110</v>
      </c>
      <c r="D94" s="7">
        <v>524</v>
      </c>
      <c r="E94" s="6" t="s">
        <v>15</v>
      </c>
      <c r="F94" s="6" t="s">
        <v>16</v>
      </c>
      <c r="G94" s="7">
        <v>36</v>
      </c>
      <c r="H94" s="7">
        <v>10</v>
      </c>
      <c r="I94" s="51">
        <v>0</v>
      </c>
      <c r="J94" s="7">
        <v>2</v>
      </c>
      <c r="K94" s="7">
        <v>1</v>
      </c>
      <c r="L94" s="7">
        <v>0</v>
      </c>
      <c r="M94" s="53">
        <v>109614.57</v>
      </c>
      <c r="N94" s="7">
        <v>0</v>
      </c>
    </row>
    <row r="95" spans="1:14" ht="18" customHeight="1" x14ac:dyDescent="0.2">
      <c r="A95" s="6">
        <v>94</v>
      </c>
      <c r="B95" s="7">
        <v>15640635</v>
      </c>
      <c r="C95" s="6" t="s">
        <v>111</v>
      </c>
      <c r="D95" s="7">
        <v>769</v>
      </c>
      <c r="E95" s="6" t="s">
        <v>15</v>
      </c>
      <c r="F95" s="6" t="s">
        <v>23</v>
      </c>
      <c r="G95" s="7">
        <v>29</v>
      </c>
      <c r="H95" s="7">
        <v>8</v>
      </c>
      <c r="I95" s="51">
        <v>0</v>
      </c>
      <c r="J95" s="7">
        <v>2</v>
      </c>
      <c r="K95" s="7">
        <v>1</v>
      </c>
      <c r="L95" s="7">
        <v>1</v>
      </c>
      <c r="M95" s="53">
        <v>172290.61</v>
      </c>
      <c r="N95" s="7">
        <v>0</v>
      </c>
    </row>
    <row r="96" spans="1:14" ht="18" customHeight="1" x14ac:dyDescent="0.2">
      <c r="A96" s="6">
        <v>95</v>
      </c>
      <c r="B96" s="7">
        <v>15676966</v>
      </c>
      <c r="C96" s="6" t="s">
        <v>111</v>
      </c>
      <c r="D96" s="7">
        <v>730</v>
      </c>
      <c r="E96" s="6" t="s">
        <v>18</v>
      </c>
      <c r="F96" s="6" t="s">
        <v>23</v>
      </c>
      <c r="G96" s="7">
        <v>42</v>
      </c>
      <c r="H96" s="7">
        <v>4</v>
      </c>
      <c r="I96" s="51">
        <v>0</v>
      </c>
      <c r="J96" s="7">
        <v>2</v>
      </c>
      <c r="K96" s="7">
        <v>0</v>
      </c>
      <c r="L96" s="7">
        <v>1</v>
      </c>
      <c r="M96" s="53">
        <v>85982.47</v>
      </c>
      <c r="N96" s="7">
        <v>0</v>
      </c>
    </row>
    <row r="97" spans="1:14" ht="18" customHeight="1" x14ac:dyDescent="0.2">
      <c r="A97" s="6">
        <v>96</v>
      </c>
      <c r="B97" s="7">
        <v>15699461</v>
      </c>
      <c r="C97" s="6" t="s">
        <v>112</v>
      </c>
      <c r="D97" s="7">
        <v>515</v>
      </c>
      <c r="E97" s="6" t="s">
        <v>18</v>
      </c>
      <c r="F97" s="6" t="s">
        <v>23</v>
      </c>
      <c r="G97" s="7">
        <v>35</v>
      </c>
      <c r="H97" s="7">
        <v>10</v>
      </c>
      <c r="I97" s="51">
        <v>176273.95</v>
      </c>
      <c r="J97" s="7">
        <v>1</v>
      </c>
      <c r="K97" s="7">
        <v>0</v>
      </c>
      <c r="L97" s="7">
        <v>1</v>
      </c>
      <c r="M97" s="53">
        <v>121277.78</v>
      </c>
      <c r="N97" s="7">
        <v>0</v>
      </c>
    </row>
    <row r="98" spans="1:14" ht="18" customHeight="1" x14ac:dyDescent="0.2">
      <c r="A98" s="6">
        <v>97</v>
      </c>
      <c r="B98" s="7">
        <v>15738721</v>
      </c>
      <c r="C98" s="6" t="s">
        <v>113</v>
      </c>
      <c r="D98" s="7">
        <v>773</v>
      </c>
      <c r="E98" s="6" t="s">
        <v>18</v>
      </c>
      <c r="F98" s="6" t="s">
        <v>23</v>
      </c>
      <c r="G98" s="7">
        <v>41</v>
      </c>
      <c r="H98" s="7">
        <v>9</v>
      </c>
      <c r="I98" s="51">
        <v>102827.44</v>
      </c>
      <c r="J98" s="7">
        <v>1</v>
      </c>
      <c r="K98" s="7">
        <v>0</v>
      </c>
      <c r="L98" s="7">
        <v>1</v>
      </c>
      <c r="M98" s="53">
        <v>64595.25</v>
      </c>
      <c r="N98" s="7">
        <v>0</v>
      </c>
    </row>
    <row r="99" spans="1:14" ht="18" customHeight="1" x14ac:dyDescent="0.2">
      <c r="A99" s="6">
        <v>98</v>
      </c>
      <c r="B99" s="7">
        <v>15693683</v>
      </c>
      <c r="C99" s="6" t="s">
        <v>114</v>
      </c>
      <c r="D99" s="7">
        <v>814</v>
      </c>
      <c r="E99" s="6" t="s">
        <v>26</v>
      </c>
      <c r="F99" s="6" t="s">
        <v>23</v>
      </c>
      <c r="G99" s="7">
        <v>29</v>
      </c>
      <c r="H99" s="7">
        <v>8</v>
      </c>
      <c r="I99" s="51">
        <v>97086.399999999994</v>
      </c>
      <c r="J99" s="7">
        <v>2</v>
      </c>
      <c r="K99" s="7">
        <v>1</v>
      </c>
      <c r="L99" s="7">
        <v>1</v>
      </c>
      <c r="M99" s="53">
        <v>197276.13</v>
      </c>
      <c r="N99" s="7">
        <v>0</v>
      </c>
    </row>
    <row r="100" spans="1:14" ht="18" customHeight="1" x14ac:dyDescent="0.2">
      <c r="A100" s="6">
        <v>99</v>
      </c>
      <c r="B100" s="7">
        <v>15604348</v>
      </c>
      <c r="C100" s="6" t="s">
        <v>115</v>
      </c>
      <c r="D100" s="7">
        <v>710</v>
      </c>
      <c r="E100" s="6" t="s">
        <v>18</v>
      </c>
      <c r="F100" s="6" t="s">
        <v>23</v>
      </c>
      <c r="G100" s="7">
        <v>22</v>
      </c>
      <c r="H100" s="7">
        <v>8</v>
      </c>
      <c r="I100" s="51">
        <v>0</v>
      </c>
      <c r="J100" s="7">
        <v>2</v>
      </c>
      <c r="K100" s="7">
        <v>0</v>
      </c>
      <c r="L100" s="7">
        <v>0</v>
      </c>
      <c r="M100" s="53">
        <v>99645.04</v>
      </c>
      <c r="N100" s="7">
        <v>0</v>
      </c>
    </row>
    <row r="101" spans="1:14" ht="18" customHeight="1" x14ac:dyDescent="0.2">
      <c r="A101" s="6">
        <v>100</v>
      </c>
      <c r="B101" s="7">
        <v>15633059</v>
      </c>
      <c r="C101" s="6" t="s">
        <v>116</v>
      </c>
      <c r="D101" s="7">
        <v>413</v>
      </c>
      <c r="E101" s="6" t="s">
        <v>15</v>
      </c>
      <c r="F101" s="6" t="s">
        <v>23</v>
      </c>
      <c r="G101" s="7">
        <v>34</v>
      </c>
      <c r="H101" s="7">
        <v>9</v>
      </c>
      <c r="I101" s="51">
        <v>0</v>
      </c>
      <c r="J101" s="7">
        <v>2</v>
      </c>
      <c r="K101" s="7">
        <v>0</v>
      </c>
      <c r="L101" s="7">
        <v>0</v>
      </c>
      <c r="M101" s="53">
        <v>6534.18</v>
      </c>
      <c r="N101" s="7">
        <v>0</v>
      </c>
    </row>
    <row r="102" spans="1:14" ht="18" customHeight="1" x14ac:dyDescent="0.2">
      <c r="A102" s="6">
        <v>101</v>
      </c>
      <c r="B102" s="7">
        <v>15808582</v>
      </c>
      <c r="C102" s="6" t="s">
        <v>117</v>
      </c>
      <c r="D102" s="7">
        <v>665</v>
      </c>
      <c r="E102" s="6" t="s">
        <v>15</v>
      </c>
      <c r="F102" s="6" t="s">
        <v>16</v>
      </c>
      <c r="G102" s="7">
        <v>40</v>
      </c>
      <c r="H102" s="7">
        <v>6</v>
      </c>
      <c r="I102" s="51">
        <v>0</v>
      </c>
      <c r="J102" s="7">
        <v>1</v>
      </c>
      <c r="K102" s="7">
        <v>1</v>
      </c>
      <c r="L102" s="7">
        <v>1</v>
      </c>
      <c r="M102" s="53">
        <v>161848.03</v>
      </c>
      <c r="N102" s="7">
        <v>0</v>
      </c>
    </row>
    <row r="103" spans="1:14" ht="18" customHeight="1" x14ac:dyDescent="0.2">
      <c r="A103" s="6">
        <v>102</v>
      </c>
      <c r="B103" s="7">
        <v>15743192</v>
      </c>
      <c r="C103" s="6" t="s">
        <v>118</v>
      </c>
      <c r="D103" s="7">
        <v>623</v>
      </c>
      <c r="E103" s="6" t="s">
        <v>15</v>
      </c>
      <c r="F103" s="6" t="s">
        <v>16</v>
      </c>
      <c r="G103" s="7">
        <v>44</v>
      </c>
      <c r="H103" s="7">
        <v>6</v>
      </c>
      <c r="I103" s="51">
        <v>0</v>
      </c>
      <c r="J103" s="7">
        <v>2</v>
      </c>
      <c r="K103" s="7">
        <v>0</v>
      </c>
      <c r="L103" s="7">
        <v>0</v>
      </c>
      <c r="M103" s="53">
        <v>167162.43</v>
      </c>
      <c r="N103" s="7">
        <v>0</v>
      </c>
    </row>
    <row r="104" spans="1:14" ht="18" customHeight="1" x14ac:dyDescent="0.2">
      <c r="A104" s="6">
        <v>103</v>
      </c>
      <c r="B104" s="7">
        <v>15580146</v>
      </c>
      <c r="C104" s="6" t="s">
        <v>118</v>
      </c>
      <c r="D104" s="7">
        <v>738</v>
      </c>
      <c r="E104" s="6" t="s">
        <v>15</v>
      </c>
      <c r="F104" s="6" t="s">
        <v>23</v>
      </c>
      <c r="G104" s="7">
        <v>31</v>
      </c>
      <c r="H104" s="7">
        <v>9</v>
      </c>
      <c r="I104" s="51">
        <v>82674.149999999994</v>
      </c>
      <c r="J104" s="7">
        <v>1</v>
      </c>
      <c r="K104" s="7">
        <v>1</v>
      </c>
      <c r="L104" s="7">
        <v>0</v>
      </c>
      <c r="M104" s="53">
        <v>41970.720000000001</v>
      </c>
      <c r="N104" s="7">
        <v>0</v>
      </c>
    </row>
    <row r="105" spans="1:14" ht="18" customHeight="1" x14ac:dyDescent="0.2">
      <c r="A105" s="6">
        <v>104</v>
      </c>
      <c r="B105" s="7">
        <v>15776605</v>
      </c>
      <c r="C105" s="6" t="s">
        <v>119</v>
      </c>
      <c r="D105" s="7">
        <v>528</v>
      </c>
      <c r="E105" s="6" t="s">
        <v>18</v>
      </c>
      <c r="F105" s="6" t="s">
        <v>23</v>
      </c>
      <c r="G105" s="7">
        <v>36</v>
      </c>
      <c r="H105" s="7">
        <v>7</v>
      </c>
      <c r="I105" s="51">
        <v>0</v>
      </c>
      <c r="J105" s="7">
        <v>2</v>
      </c>
      <c r="K105" s="7">
        <v>1</v>
      </c>
      <c r="L105" s="7">
        <v>0</v>
      </c>
      <c r="M105" s="53">
        <v>60536.56</v>
      </c>
      <c r="N105" s="7">
        <v>0</v>
      </c>
    </row>
    <row r="106" spans="1:14" ht="18" customHeight="1" x14ac:dyDescent="0.2">
      <c r="A106" s="6">
        <v>105</v>
      </c>
      <c r="B106" s="7">
        <v>15804919</v>
      </c>
      <c r="C106" s="6" t="s">
        <v>120</v>
      </c>
      <c r="D106" s="7">
        <v>670</v>
      </c>
      <c r="E106" s="6" t="s">
        <v>18</v>
      </c>
      <c r="F106" s="6" t="s">
        <v>16</v>
      </c>
      <c r="G106" s="7">
        <v>65</v>
      </c>
      <c r="H106" s="7">
        <v>1</v>
      </c>
      <c r="I106" s="51">
        <v>0</v>
      </c>
      <c r="J106" s="7">
        <v>1</v>
      </c>
      <c r="K106" s="7">
        <v>1</v>
      </c>
      <c r="L106" s="7">
        <v>1</v>
      </c>
      <c r="M106" s="53">
        <v>177655.67999999999</v>
      </c>
      <c r="N106" s="7">
        <v>1</v>
      </c>
    </row>
    <row r="107" spans="1:14" ht="18" customHeight="1" x14ac:dyDescent="0.2">
      <c r="A107" s="6">
        <v>106</v>
      </c>
      <c r="B107" s="7">
        <v>15613854</v>
      </c>
      <c r="C107" s="6" t="s">
        <v>121</v>
      </c>
      <c r="D107" s="7">
        <v>622</v>
      </c>
      <c r="E107" s="6" t="s">
        <v>18</v>
      </c>
      <c r="F107" s="6" t="s">
        <v>16</v>
      </c>
      <c r="G107" s="7">
        <v>46</v>
      </c>
      <c r="H107" s="7">
        <v>4</v>
      </c>
      <c r="I107" s="51">
        <v>107073.27</v>
      </c>
      <c r="J107" s="7">
        <v>2</v>
      </c>
      <c r="K107" s="7">
        <v>1</v>
      </c>
      <c r="L107" s="7">
        <v>1</v>
      </c>
      <c r="M107" s="53">
        <v>30984.59</v>
      </c>
      <c r="N107" s="7">
        <v>1</v>
      </c>
    </row>
    <row r="108" spans="1:14" ht="18" customHeight="1" x14ac:dyDescent="0.2">
      <c r="A108" s="6">
        <v>107</v>
      </c>
      <c r="B108" s="7">
        <v>15599195</v>
      </c>
      <c r="C108" s="6" t="s">
        <v>122</v>
      </c>
      <c r="D108" s="7">
        <v>582</v>
      </c>
      <c r="E108" s="6" t="s">
        <v>26</v>
      </c>
      <c r="F108" s="6" t="s">
        <v>23</v>
      </c>
      <c r="G108" s="7">
        <v>32</v>
      </c>
      <c r="H108" s="7">
        <v>1</v>
      </c>
      <c r="I108" s="51">
        <v>88938.62</v>
      </c>
      <c r="J108" s="7">
        <v>1</v>
      </c>
      <c r="K108" s="7">
        <v>1</v>
      </c>
      <c r="L108" s="7">
        <v>1</v>
      </c>
      <c r="M108" s="53">
        <v>10054.530000000001</v>
      </c>
      <c r="N108" s="7">
        <v>0</v>
      </c>
    </row>
    <row r="109" spans="1:14" ht="18" customHeight="1" x14ac:dyDescent="0.2">
      <c r="A109" s="6">
        <v>108</v>
      </c>
      <c r="B109" s="7">
        <v>15812878</v>
      </c>
      <c r="C109" s="6" t="s">
        <v>123</v>
      </c>
      <c r="D109" s="7">
        <v>785</v>
      </c>
      <c r="E109" s="6" t="s">
        <v>26</v>
      </c>
      <c r="F109" s="6" t="s">
        <v>16</v>
      </c>
      <c r="G109" s="7">
        <v>36</v>
      </c>
      <c r="H109" s="7">
        <v>2</v>
      </c>
      <c r="I109" s="51">
        <v>99806.85</v>
      </c>
      <c r="J109" s="7">
        <v>1</v>
      </c>
      <c r="K109" s="7">
        <v>0</v>
      </c>
      <c r="L109" s="7">
        <v>1</v>
      </c>
      <c r="M109" s="53">
        <v>36976.519999999997</v>
      </c>
      <c r="N109" s="7">
        <v>0</v>
      </c>
    </row>
    <row r="110" spans="1:14" ht="18" customHeight="1" x14ac:dyDescent="0.2">
      <c r="A110" s="6">
        <v>109</v>
      </c>
      <c r="B110" s="7">
        <v>15602312</v>
      </c>
      <c r="C110" s="6" t="s">
        <v>124</v>
      </c>
      <c r="D110" s="7">
        <v>605</v>
      </c>
      <c r="E110" s="6" t="s">
        <v>18</v>
      </c>
      <c r="F110" s="6" t="s">
        <v>23</v>
      </c>
      <c r="G110" s="7">
        <v>33</v>
      </c>
      <c r="H110" s="7">
        <v>5</v>
      </c>
      <c r="I110" s="51">
        <v>150092.79999999999</v>
      </c>
      <c r="J110" s="7">
        <v>1</v>
      </c>
      <c r="K110" s="7">
        <v>0</v>
      </c>
      <c r="L110" s="7">
        <v>0</v>
      </c>
      <c r="M110" s="53">
        <v>71862.789999999994</v>
      </c>
      <c r="N110" s="7">
        <v>0</v>
      </c>
    </row>
    <row r="111" spans="1:14" ht="18" customHeight="1" x14ac:dyDescent="0.2">
      <c r="A111" s="6">
        <v>110</v>
      </c>
      <c r="B111" s="7">
        <v>15744689</v>
      </c>
      <c r="C111" s="6" t="s">
        <v>125</v>
      </c>
      <c r="D111" s="7">
        <v>479</v>
      </c>
      <c r="E111" s="6" t="s">
        <v>26</v>
      </c>
      <c r="F111" s="6" t="s">
        <v>23</v>
      </c>
      <c r="G111" s="7">
        <v>35</v>
      </c>
      <c r="H111" s="7">
        <v>9</v>
      </c>
      <c r="I111" s="51">
        <v>92833.89</v>
      </c>
      <c r="J111" s="7">
        <v>1</v>
      </c>
      <c r="K111" s="7">
        <v>1</v>
      </c>
      <c r="L111" s="7">
        <v>0</v>
      </c>
      <c r="M111" s="53">
        <v>99449.86</v>
      </c>
      <c r="N111" s="7">
        <v>1</v>
      </c>
    </row>
    <row r="112" spans="1:14" ht="18" customHeight="1" x14ac:dyDescent="0.2">
      <c r="A112" s="6">
        <v>111</v>
      </c>
      <c r="B112" s="7">
        <v>15803526</v>
      </c>
      <c r="C112" s="6" t="s">
        <v>126</v>
      </c>
      <c r="D112" s="7">
        <v>685</v>
      </c>
      <c r="E112" s="6" t="s">
        <v>26</v>
      </c>
      <c r="F112" s="6" t="s">
        <v>23</v>
      </c>
      <c r="G112" s="7">
        <v>30</v>
      </c>
      <c r="H112" s="7">
        <v>3</v>
      </c>
      <c r="I112" s="51">
        <v>90536.81</v>
      </c>
      <c r="J112" s="7">
        <v>1</v>
      </c>
      <c r="K112" s="7">
        <v>0</v>
      </c>
      <c r="L112" s="7">
        <v>1</v>
      </c>
      <c r="M112" s="53">
        <v>63082.879999999997</v>
      </c>
      <c r="N112" s="7">
        <v>0</v>
      </c>
    </row>
    <row r="113" spans="1:14" ht="18" customHeight="1" x14ac:dyDescent="0.2">
      <c r="A113" s="6">
        <v>112</v>
      </c>
      <c r="B113" s="7">
        <v>15665790</v>
      </c>
      <c r="C113" s="6" t="s">
        <v>127</v>
      </c>
      <c r="D113" s="7">
        <v>538</v>
      </c>
      <c r="E113" s="6" t="s">
        <v>26</v>
      </c>
      <c r="F113" s="6" t="s">
        <v>23</v>
      </c>
      <c r="G113" s="7">
        <v>39</v>
      </c>
      <c r="H113" s="7">
        <v>7</v>
      </c>
      <c r="I113" s="51">
        <v>108055.1</v>
      </c>
      <c r="J113" s="7">
        <v>2</v>
      </c>
      <c r="K113" s="7">
        <v>1</v>
      </c>
      <c r="L113" s="7">
        <v>0</v>
      </c>
      <c r="M113" s="53">
        <v>27231.26</v>
      </c>
      <c r="N113" s="7">
        <v>0</v>
      </c>
    </row>
    <row r="114" spans="1:14" ht="18" customHeight="1" x14ac:dyDescent="0.2">
      <c r="A114" s="6">
        <v>113</v>
      </c>
      <c r="B114" s="7">
        <v>15715951</v>
      </c>
      <c r="C114" s="6" t="s">
        <v>128</v>
      </c>
      <c r="D114" s="7">
        <v>562</v>
      </c>
      <c r="E114" s="6" t="s">
        <v>15</v>
      </c>
      <c r="F114" s="6" t="s">
        <v>23</v>
      </c>
      <c r="G114" s="7">
        <v>42</v>
      </c>
      <c r="H114" s="7">
        <v>2</v>
      </c>
      <c r="I114" s="51">
        <v>100238.35</v>
      </c>
      <c r="J114" s="7">
        <v>1</v>
      </c>
      <c r="K114" s="7">
        <v>0</v>
      </c>
      <c r="L114" s="7">
        <v>0</v>
      </c>
      <c r="M114" s="53">
        <v>86797.41</v>
      </c>
      <c r="N114" s="7">
        <v>0</v>
      </c>
    </row>
    <row r="115" spans="1:14" ht="18" customHeight="1" x14ac:dyDescent="0.2">
      <c r="A115" s="6">
        <v>114</v>
      </c>
      <c r="B115" s="7">
        <v>15591100</v>
      </c>
      <c r="C115" s="6" t="s">
        <v>129</v>
      </c>
      <c r="D115" s="7">
        <v>675</v>
      </c>
      <c r="E115" s="6" t="s">
        <v>18</v>
      </c>
      <c r="F115" s="6" t="s">
        <v>23</v>
      </c>
      <c r="G115" s="7">
        <v>36</v>
      </c>
      <c r="H115" s="7">
        <v>9</v>
      </c>
      <c r="I115" s="51">
        <v>106190.55</v>
      </c>
      <c r="J115" s="7">
        <v>1</v>
      </c>
      <c r="K115" s="7">
        <v>0</v>
      </c>
      <c r="L115" s="7">
        <v>1</v>
      </c>
      <c r="M115" s="53">
        <v>22994.32</v>
      </c>
      <c r="N115" s="7">
        <v>0</v>
      </c>
    </row>
    <row r="116" spans="1:14" ht="18" customHeight="1" x14ac:dyDescent="0.2">
      <c r="A116" s="6">
        <v>115</v>
      </c>
      <c r="B116" s="7">
        <v>15609618</v>
      </c>
      <c r="C116" s="6" t="s">
        <v>116</v>
      </c>
      <c r="D116" s="7">
        <v>721</v>
      </c>
      <c r="E116" s="6" t="s">
        <v>26</v>
      </c>
      <c r="F116" s="6" t="s">
        <v>23</v>
      </c>
      <c r="G116" s="7">
        <v>28</v>
      </c>
      <c r="H116" s="7">
        <v>9</v>
      </c>
      <c r="I116" s="51">
        <v>154475.54</v>
      </c>
      <c r="J116" s="7">
        <v>2</v>
      </c>
      <c r="K116" s="7">
        <v>0</v>
      </c>
      <c r="L116" s="7">
        <v>1</v>
      </c>
      <c r="M116" s="53">
        <v>101300.94</v>
      </c>
      <c r="N116" s="7">
        <v>1</v>
      </c>
    </row>
    <row r="117" spans="1:14" ht="18" customHeight="1" x14ac:dyDescent="0.2">
      <c r="A117" s="6">
        <v>116</v>
      </c>
      <c r="B117" s="7">
        <v>15675522</v>
      </c>
      <c r="C117" s="6" t="s">
        <v>130</v>
      </c>
      <c r="D117" s="7">
        <v>628</v>
      </c>
      <c r="E117" s="6" t="s">
        <v>26</v>
      </c>
      <c r="F117" s="6" t="s">
        <v>16</v>
      </c>
      <c r="G117" s="7">
        <v>30</v>
      </c>
      <c r="H117" s="7">
        <v>9</v>
      </c>
      <c r="I117" s="51">
        <v>132351.29</v>
      </c>
      <c r="J117" s="7">
        <v>2</v>
      </c>
      <c r="K117" s="7">
        <v>1</v>
      </c>
      <c r="L117" s="7">
        <v>1</v>
      </c>
      <c r="M117" s="53">
        <v>74169.13</v>
      </c>
      <c r="N117" s="7">
        <v>0</v>
      </c>
    </row>
    <row r="118" spans="1:14" ht="18" customHeight="1" x14ac:dyDescent="0.2">
      <c r="A118" s="6">
        <v>117</v>
      </c>
      <c r="B118" s="7">
        <v>15705512</v>
      </c>
      <c r="C118" s="6" t="s">
        <v>131</v>
      </c>
      <c r="D118" s="7">
        <v>668</v>
      </c>
      <c r="E118" s="6" t="s">
        <v>26</v>
      </c>
      <c r="F118" s="6" t="s">
        <v>16</v>
      </c>
      <c r="G118" s="7">
        <v>37</v>
      </c>
      <c r="H118" s="7">
        <v>6</v>
      </c>
      <c r="I118" s="51">
        <v>167864.4</v>
      </c>
      <c r="J118" s="7">
        <v>1</v>
      </c>
      <c r="K118" s="7">
        <v>1</v>
      </c>
      <c r="L118" s="7">
        <v>0</v>
      </c>
      <c r="M118" s="53">
        <v>115638.29</v>
      </c>
      <c r="N118" s="7">
        <v>0</v>
      </c>
    </row>
    <row r="119" spans="1:14" ht="18" customHeight="1" x14ac:dyDescent="0.2">
      <c r="A119" s="6">
        <v>118</v>
      </c>
      <c r="B119" s="7">
        <v>15698028</v>
      </c>
      <c r="C119" s="6" t="s">
        <v>132</v>
      </c>
      <c r="D119" s="7">
        <v>506</v>
      </c>
      <c r="E119" s="6" t="s">
        <v>15</v>
      </c>
      <c r="F119" s="6" t="s">
        <v>16</v>
      </c>
      <c r="G119" s="7">
        <v>41</v>
      </c>
      <c r="H119" s="7">
        <v>1</v>
      </c>
      <c r="I119" s="51">
        <v>0</v>
      </c>
      <c r="J119" s="7">
        <v>2</v>
      </c>
      <c r="K119" s="7">
        <v>1</v>
      </c>
      <c r="L119" s="7">
        <v>0</v>
      </c>
      <c r="M119" s="53">
        <v>31766.3</v>
      </c>
      <c r="N119" s="7">
        <v>0</v>
      </c>
    </row>
    <row r="120" spans="1:14" ht="18" customHeight="1" x14ac:dyDescent="0.2">
      <c r="A120" s="6">
        <v>119</v>
      </c>
      <c r="B120" s="7">
        <v>15661670</v>
      </c>
      <c r="C120" s="6" t="s">
        <v>133</v>
      </c>
      <c r="D120" s="7">
        <v>524</v>
      </c>
      <c r="E120" s="6" t="s">
        <v>26</v>
      </c>
      <c r="F120" s="6" t="s">
        <v>16</v>
      </c>
      <c r="G120" s="7">
        <v>31</v>
      </c>
      <c r="H120" s="7">
        <v>8</v>
      </c>
      <c r="I120" s="51">
        <v>107818.63</v>
      </c>
      <c r="J120" s="7">
        <v>1</v>
      </c>
      <c r="K120" s="7">
        <v>1</v>
      </c>
      <c r="L120" s="7">
        <v>0</v>
      </c>
      <c r="M120" s="53">
        <v>199725.39</v>
      </c>
      <c r="N120" s="7">
        <v>1</v>
      </c>
    </row>
    <row r="121" spans="1:14" ht="18" customHeight="1" x14ac:dyDescent="0.2">
      <c r="A121" s="6">
        <v>120</v>
      </c>
      <c r="B121" s="7">
        <v>15600781</v>
      </c>
      <c r="C121" s="6" t="s">
        <v>134</v>
      </c>
      <c r="D121" s="7">
        <v>699</v>
      </c>
      <c r="E121" s="6" t="s">
        <v>26</v>
      </c>
      <c r="F121" s="6" t="s">
        <v>23</v>
      </c>
      <c r="G121" s="7">
        <v>34</v>
      </c>
      <c r="H121" s="7">
        <v>4</v>
      </c>
      <c r="I121" s="51">
        <v>185173.81</v>
      </c>
      <c r="J121" s="7">
        <v>2</v>
      </c>
      <c r="K121" s="7">
        <v>1</v>
      </c>
      <c r="L121" s="7">
        <v>0</v>
      </c>
      <c r="M121" s="53">
        <v>120834.48</v>
      </c>
      <c r="N121" s="7">
        <v>0</v>
      </c>
    </row>
    <row r="122" spans="1:14" ht="18" customHeight="1" x14ac:dyDescent="0.2">
      <c r="A122" s="6">
        <v>121</v>
      </c>
      <c r="B122" s="7">
        <v>15682472</v>
      </c>
      <c r="C122" s="6" t="s">
        <v>135</v>
      </c>
      <c r="D122" s="7">
        <v>828</v>
      </c>
      <c r="E122" s="6" t="s">
        <v>15</v>
      </c>
      <c r="F122" s="6" t="s">
        <v>23</v>
      </c>
      <c r="G122" s="7">
        <v>34</v>
      </c>
      <c r="H122" s="7">
        <v>8</v>
      </c>
      <c r="I122" s="51">
        <v>129433.34</v>
      </c>
      <c r="J122" s="7">
        <v>2</v>
      </c>
      <c r="K122" s="7">
        <v>0</v>
      </c>
      <c r="L122" s="7">
        <v>0</v>
      </c>
      <c r="M122" s="53">
        <v>38131.769999999997</v>
      </c>
      <c r="N122" s="7">
        <v>0</v>
      </c>
    </row>
    <row r="123" spans="1:14" ht="18" customHeight="1" x14ac:dyDescent="0.2">
      <c r="A123" s="6">
        <v>122</v>
      </c>
      <c r="B123" s="7">
        <v>15580203</v>
      </c>
      <c r="C123" s="6" t="s">
        <v>136</v>
      </c>
      <c r="D123" s="7">
        <v>674</v>
      </c>
      <c r="E123" s="6" t="s">
        <v>18</v>
      </c>
      <c r="F123" s="6" t="s">
        <v>23</v>
      </c>
      <c r="G123" s="7">
        <v>39</v>
      </c>
      <c r="H123" s="7">
        <v>6</v>
      </c>
      <c r="I123" s="51">
        <v>120193.42</v>
      </c>
      <c r="J123" s="7">
        <v>1</v>
      </c>
      <c r="K123" s="7">
        <v>0</v>
      </c>
      <c r="L123" s="7">
        <v>0</v>
      </c>
      <c r="M123" s="53">
        <v>100130.95</v>
      </c>
      <c r="N123" s="7">
        <v>0</v>
      </c>
    </row>
    <row r="124" spans="1:14" ht="18" customHeight="1" x14ac:dyDescent="0.2">
      <c r="A124" s="6">
        <v>123</v>
      </c>
      <c r="B124" s="7">
        <v>15690673</v>
      </c>
      <c r="C124" s="6" t="s">
        <v>58</v>
      </c>
      <c r="D124" s="7">
        <v>656</v>
      </c>
      <c r="E124" s="6" t="s">
        <v>15</v>
      </c>
      <c r="F124" s="6" t="s">
        <v>16</v>
      </c>
      <c r="G124" s="7">
        <v>39</v>
      </c>
      <c r="H124" s="7">
        <v>6</v>
      </c>
      <c r="I124" s="51">
        <v>0</v>
      </c>
      <c r="J124" s="7">
        <v>2</v>
      </c>
      <c r="K124" s="7">
        <v>1</v>
      </c>
      <c r="L124" s="7">
        <v>0</v>
      </c>
      <c r="M124" s="53">
        <v>141069.88</v>
      </c>
      <c r="N124" s="7">
        <v>0</v>
      </c>
    </row>
    <row r="125" spans="1:14" ht="18" customHeight="1" x14ac:dyDescent="0.2">
      <c r="A125" s="6">
        <v>124</v>
      </c>
      <c r="B125" s="7">
        <v>15760085</v>
      </c>
      <c r="C125" s="6" t="s">
        <v>137</v>
      </c>
      <c r="D125" s="7">
        <v>684</v>
      </c>
      <c r="E125" s="6" t="s">
        <v>26</v>
      </c>
      <c r="F125" s="6" t="s">
        <v>16</v>
      </c>
      <c r="G125" s="7">
        <v>48</v>
      </c>
      <c r="H125" s="7">
        <v>10</v>
      </c>
      <c r="I125" s="51">
        <v>126384.42</v>
      </c>
      <c r="J125" s="7">
        <v>1</v>
      </c>
      <c r="K125" s="7">
        <v>1</v>
      </c>
      <c r="L125" s="7">
        <v>1</v>
      </c>
      <c r="M125" s="53">
        <v>198129.36</v>
      </c>
      <c r="N125" s="7">
        <v>0</v>
      </c>
    </row>
    <row r="126" spans="1:14" ht="18" customHeight="1" x14ac:dyDescent="0.2">
      <c r="A126" s="6">
        <v>125</v>
      </c>
      <c r="B126" s="7">
        <v>15779659</v>
      </c>
      <c r="C126" s="6" t="s">
        <v>138</v>
      </c>
      <c r="D126" s="7">
        <v>625</v>
      </c>
      <c r="E126" s="6" t="s">
        <v>15</v>
      </c>
      <c r="F126" s="6" t="s">
        <v>16</v>
      </c>
      <c r="G126" s="7">
        <v>28</v>
      </c>
      <c r="H126" s="7">
        <v>3</v>
      </c>
      <c r="I126" s="51">
        <v>0</v>
      </c>
      <c r="J126" s="7">
        <v>1</v>
      </c>
      <c r="K126" s="7">
        <v>0</v>
      </c>
      <c r="L126" s="7">
        <v>0</v>
      </c>
      <c r="M126" s="53">
        <v>183646.41</v>
      </c>
      <c r="N126" s="7">
        <v>0</v>
      </c>
    </row>
    <row r="127" spans="1:14" ht="18" customHeight="1" x14ac:dyDescent="0.2">
      <c r="A127" s="6">
        <v>126</v>
      </c>
      <c r="B127" s="7">
        <v>15627360</v>
      </c>
      <c r="C127" s="6" t="s">
        <v>139</v>
      </c>
      <c r="D127" s="7">
        <v>432</v>
      </c>
      <c r="E127" s="6" t="s">
        <v>15</v>
      </c>
      <c r="F127" s="6" t="s">
        <v>23</v>
      </c>
      <c r="G127" s="7">
        <v>42</v>
      </c>
      <c r="H127" s="7">
        <v>9</v>
      </c>
      <c r="I127" s="51">
        <v>152603.45000000001</v>
      </c>
      <c r="J127" s="7">
        <v>1</v>
      </c>
      <c r="K127" s="7">
        <v>1</v>
      </c>
      <c r="L127" s="7">
        <v>0</v>
      </c>
      <c r="M127" s="53">
        <v>110265.24</v>
      </c>
      <c r="N127" s="7">
        <v>1</v>
      </c>
    </row>
    <row r="128" spans="1:14" ht="18" customHeight="1" x14ac:dyDescent="0.2">
      <c r="A128" s="6">
        <v>127</v>
      </c>
      <c r="B128" s="7">
        <v>15671137</v>
      </c>
      <c r="C128" s="6" t="s">
        <v>140</v>
      </c>
      <c r="D128" s="7">
        <v>549</v>
      </c>
      <c r="E128" s="6" t="s">
        <v>15</v>
      </c>
      <c r="F128" s="6" t="s">
        <v>16</v>
      </c>
      <c r="G128" s="7">
        <v>52</v>
      </c>
      <c r="H128" s="7">
        <v>1</v>
      </c>
      <c r="I128" s="51">
        <v>0</v>
      </c>
      <c r="J128" s="7">
        <v>1</v>
      </c>
      <c r="K128" s="7">
        <v>0</v>
      </c>
      <c r="L128" s="7">
        <v>1</v>
      </c>
      <c r="M128" s="53">
        <v>8636.0499999999993</v>
      </c>
      <c r="N128" s="7">
        <v>1</v>
      </c>
    </row>
    <row r="129" spans="1:14" ht="18" customHeight="1" x14ac:dyDescent="0.2">
      <c r="A129" s="6">
        <v>128</v>
      </c>
      <c r="B129" s="7">
        <v>15782688</v>
      </c>
      <c r="C129" s="6" t="s">
        <v>141</v>
      </c>
      <c r="D129" s="7">
        <v>625</v>
      </c>
      <c r="E129" s="6" t="s">
        <v>26</v>
      </c>
      <c r="F129" s="6" t="s">
        <v>23</v>
      </c>
      <c r="G129" s="7">
        <v>56</v>
      </c>
      <c r="H129" s="7">
        <v>0</v>
      </c>
      <c r="I129" s="51">
        <v>148507.24</v>
      </c>
      <c r="J129" s="7">
        <v>1</v>
      </c>
      <c r="K129" s="7">
        <v>1</v>
      </c>
      <c r="L129" s="7">
        <v>0</v>
      </c>
      <c r="M129" s="53">
        <v>46824.08</v>
      </c>
      <c r="N129" s="7">
        <v>1</v>
      </c>
    </row>
    <row r="130" spans="1:14" ht="18" customHeight="1" x14ac:dyDescent="0.2">
      <c r="A130" s="6">
        <v>129</v>
      </c>
      <c r="B130" s="7">
        <v>15575492</v>
      </c>
      <c r="C130" s="6" t="s">
        <v>136</v>
      </c>
      <c r="D130" s="7">
        <v>828</v>
      </c>
      <c r="E130" s="6" t="s">
        <v>15</v>
      </c>
      <c r="F130" s="6" t="s">
        <v>16</v>
      </c>
      <c r="G130" s="7">
        <v>41</v>
      </c>
      <c r="H130" s="7">
        <v>7</v>
      </c>
      <c r="I130" s="51">
        <v>0</v>
      </c>
      <c r="J130" s="7">
        <v>2</v>
      </c>
      <c r="K130" s="7">
        <v>1</v>
      </c>
      <c r="L130" s="7">
        <v>0</v>
      </c>
      <c r="M130" s="53">
        <v>171378.77</v>
      </c>
      <c r="N130" s="7">
        <v>0</v>
      </c>
    </row>
    <row r="131" spans="1:14" ht="18" customHeight="1" x14ac:dyDescent="0.2">
      <c r="A131" s="6">
        <v>130</v>
      </c>
      <c r="B131" s="7">
        <v>15591607</v>
      </c>
      <c r="C131" s="6" t="s">
        <v>142</v>
      </c>
      <c r="D131" s="7">
        <v>770</v>
      </c>
      <c r="E131" s="6" t="s">
        <v>15</v>
      </c>
      <c r="F131" s="6" t="s">
        <v>23</v>
      </c>
      <c r="G131" s="7">
        <v>24</v>
      </c>
      <c r="H131" s="7">
        <v>9</v>
      </c>
      <c r="I131" s="51">
        <v>101827.07</v>
      </c>
      <c r="J131" s="7">
        <v>1</v>
      </c>
      <c r="K131" s="7">
        <v>1</v>
      </c>
      <c r="L131" s="7">
        <v>0</v>
      </c>
      <c r="M131" s="53">
        <v>167256.35</v>
      </c>
      <c r="N131" s="7">
        <v>0</v>
      </c>
    </row>
    <row r="132" spans="1:14" ht="18" customHeight="1" x14ac:dyDescent="0.2">
      <c r="A132" s="6">
        <v>131</v>
      </c>
      <c r="B132" s="7">
        <v>15740404</v>
      </c>
      <c r="C132" s="6" t="s">
        <v>27</v>
      </c>
      <c r="D132" s="7">
        <v>758</v>
      </c>
      <c r="E132" s="6" t="s">
        <v>15</v>
      </c>
      <c r="F132" s="6" t="s">
        <v>16</v>
      </c>
      <c r="G132" s="7">
        <v>34</v>
      </c>
      <c r="H132" s="7">
        <v>3</v>
      </c>
      <c r="I132" s="51">
        <v>0</v>
      </c>
      <c r="J132" s="7">
        <v>2</v>
      </c>
      <c r="K132" s="7">
        <v>1</v>
      </c>
      <c r="L132" s="7">
        <v>1</v>
      </c>
      <c r="M132" s="53">
        <v>124226.16</v>
      </c>
      <c r="N132" s="7">
        <v>0</v>
      </c>
    </row>
    <row r="133" spans="1:14" ht="18" customHeight="1" x14ac:dyDescent="0.2">
      <c r="A133" s="6">
        <v>132</v>
      </c>
      <c r="B133" s="7">
        <v>15718369</v>
      </c>
      <c r="C133" s="6" t="s">
        <v>143</v>
      </c>
      <c r="D133" s="7">
        <v>795</v>
      </c>
      <c r="E133" s="6" t="s">
        <v>26</v>
      </c>
      <c r="F133" s="6" t="s">
        <v>16</v>
      </c>
      <c r="G133" s="7">
        <v>33</v>
      </c>
      <c r="H133" s="7">
        <v>9</v>
      </c>
      <c r="I133" s="51">
        <v>130862.43</v>
      </c>
      <c r="J133" s="7">
        <v>1</v>
      </c>
      <c r="K133" s="7">
        <v>1</v>
      </c>
      <c r="L133" s="7">
        <v>1</v>
      </c>
      <c r="M133" s="53">
        <v>114935.21</v>
      </c>
      <c r="N133" s="7">
        <v>0</v>
      </c>
    </row>
    <row r="134" spans="1:14" ht="18" customHeight="1" x14ac:dyDescent="0.2">
      <c r="A134" s="6">
        <v>133</v>
      </c>
      <c r="B134" s="7">
        <v>15677871</v>
      </c>
      <c r="C134" s="6" t="s">
        <v>144</v>
      </c>
      <c r="D134" s="7">
        <v>687</v>
      </c>
      <c r="E134" s="6" t="s">
        <v>15</v>
      </c>
      <c r="F134" s="6" t="s">
        <v>23</v>
      </c>
      <c r="G134" s="7">
        <v>38</v>
      </c>
      <c r="H134" s="7">
        <v>9</v>
      </c>
      <c r="I134" s="51">
        <v>122570.87</v>
      </c>
      <c r="J134" s="7">
        <v>1</v>
      </c>
      <c r="K134" s="7">
        <v>1</v>
      </c>
      <c r="L134" s="7">
        <v>1</v>
      </c>
      <c r="M134" s="53">
        <v>35608.879999999997</v>
      </c>
      <c r="N134" s="7">
        <v>0</v>
      </c>
    </row>
    <row r="135" spans="1:14" ht="18" customHeight="1" x14ac:dyDescent="0.2">
      <c r="A135" s="6">
        <v>134</v>
      </c>
      <c r="B135" s="7">
        <v>15642004</v>
      </c>
      <c r="C135" s="6" t="s">
        <v>145</v>
      </c>
      <c r="D135" s="7">
        <v>686</v>
      </c>
      <c r="E135" s="6" t="s">
        <v>15</v>
      </c>
      <c r="F135" s="6" t="s">
        <v>23</v>
      </c>
      <c r="G135" s="7">
        <v>25</v>
      </c>
      <c r="H135" s="7">
        <v>1</v>
      </c>
      <c r="I135" s="51">
        <v>0</v>
      </c>
      <c r="J135" s="7">
        <v>2</v>
      </c>
      <c r="K135" s="7">
        <v>0</v>
      </c>
      <c r="L135" s="7">
        <v>1</v>
      </c>
      <c r="M135" s="53">
        <v>16459.37</v>
      </c>
      <c r="N135" s="7">
        <v>0</v>
      </c>
    </row>
    <row r="136" spans="1:14" ht="18" customHeight="1" x14ac:dyDescent="0.2">
      <c r="A136" s="6">
        <v>135</v>
      </c>
      <c r="B136" s="7">
        <v>15712543</v>
      </c>
      <c r="C136" s="6" t="s">
        <v>146</v>
      </c>
      <c r="D136" s="7">
        <v>789</v>
      </c>
      <c r="E136" s="6" t="s">
        <v>26</v>
      </c>
      <c r="F136" s="6" t="s">
        <v>23</v>
      </c>
      <c r="G136" s="7">
        <v>39</v>
      </c>
      <c r="H136" s="7">
        <v>7</v>
      </c>
      <c r="I136" s="51">
        <v>124828.46</v>
      </c>
      <c r="J136" s="7">
        <v>2</v>
      </c>
      <c r="K136" s="7">
        <v>1</v>
      </c>
      <c r="L136" s="7">
        <v>1</v>
      </c>
      <c r="M136" s="53">
        <v>124411.08</v>
      </c>
      <c r="N136" s="7">
        <v>0</v>
      </c>
    </row>
    <row r="137" spans="1:14" ht="18" customHeight="1" x14ac:dyDescent="0.2">
      <c r="A137" s="6">
        <v>136</v>
      </c>
      <c r="B137" s="7">
        <v>15584518</v>
      </c>
      <c r="C137" s="6" t="s">
        <v>147</v>
      </c>
      <c r="D137" s="7">
        <v>589</v>
      </c>
      <c r="E137" s="6" t="s">
        <v>26</v>
      </c>
      <c r="F137" s="6" t="s">
        <v>16</v>
      </c>
      <c r="G137" s="7">
        <v>50</v>
      </c>
      <c r="H137" s="7">
        <v>5</v>
      </c>
      <c r="I137" s="51">
        <v>144895.04999999999</v>
      </c>
      <c r="J137" s="7">
        <v>2</v>
      </c>
      <c r="K137" s="7">
        <v>1</v>
      </c>
      <c r="L137" s="7">
        <v>1</v>
      </c>
      <c r="M137" s="53">
        <v>34941.230000000003</v>
      </c>
      <c r="N137" s="7">
        <v>0</v>
      </c>
    </row>
    <row r="138" spans="1:14" ht="18" customHeight="1" x14ac:dyDescent="0.2">
      <c r="A138" s="6">
        <v>137</v>
      </c>
      <c r="B138" s="7">
        <v>15802381</v>
      </c>
      <c r="C138" s="6" t="s">
        <v>148</v>
      </c>
      <c r="D138" s="7">
        <v>461</v>
      </c>
      <c r="E138" s="6" t="s">
        <v>26</v>
      </c>
      <c r="F138" s="6" t="s">
        <v>16</v>
      </c>
      <c r="G138" s="7">
        <v>34</v>
      </c>
      <c r="H138" s="7">
        <v>5</v>
      </c>
      <c r="I138" s="51">
        <v>63663.93</v>
      </c>
      <c r="J138" s="7">
        <v>1</v>
      </c>
      <c r="K138" s="7">
        <v>0</v>
      </c>
      <c r="L138" s="7">
        <v>1</v>
      </c>
      <c r="M138" s="53">
        <v>167784.28</v>
      </c>
      <c r="N138" s="7">
        <v>0</v>
      </c>
    </row>
    <row r="139" spans="1:14" ht="18" customHeight="1" x14ac:dyDescent="0.2">
      <c r="A139" s="6">
        <v>138</v>
      </c>
      <c r="B139" s="7">
        <v>15610156</v>
      </c>
      <c r="C139" s="6" t="s">
        <v>149</v>
      </c>
      <c r="D139" s="7">
        <v>637</v>
      </c>
      <c r="E139" s="6" t="s">
        <v>15</v>
      </c>
      <c r="F139" s="6" t="s">
        <v>23</v>
      </c>
      <c r="G139" s="7">
        <v>40</v>
      </c>
      <c r="H139" s="7">
        <v>2</v>
      </c>
      <c r="I139" s="51">
        <v>133463.1</v>
      </c>
      <c r="J139" s="7">
        <v>1</v>
      </c>
      <c r="K139" s="7">
        <v>0</v>
      </c>
      <c r="L139" s="7">
        <v>1</v>
      </c>
      <c r="M139" s="53">
        <v>93165.34</v>
      </c>
      <c r="N139" s="7">
        <v>0</v>
      </c>
    </row>
    <row r="140" spans="1:14" ht="18" customHeight="1" x14ac:dyDescent="0.2">
      <c r="A140" s="6">
        <v>139</v>
      </c>
      <c r="B140" s="7">
        <v>15594408</v>
      </c>
      <c r="C140" s="6" t="s">
        <v>150</v>
      </c>
      <c r="D140" s="7">
        <v>584</v>
      </c>
      <c r="E140" s="6" t="s">
        <v>18</v>
      </c>
      <c r="F140" s="6" t="s">
        <v>16</v>
      </c>
      <c r="G140" s="7">
        <v>48</v>
      </c>
      <c r="H140" s="7">
        <v>2</v>
      </c>
      <c r="I140" s="51">
        <v>213146.2</v>
      </c>
      <c r="J140" s="7">
        <v>1</v>
      </c>
      <c r="K140" s="7">
        <v>1</v>
      </c>
      <c r="L140" s="7">
        <v>0</v>
      </c>
      <c r="M140" s="53">
        <v>75161.25</v>
      </c>
      <c r="N140" s="7">
        <v>1</v>
      </c>
    </row>
    <row r="141" spans="1:14" ht="18" customHeight="1" x14ac:dyDescent="0.2">
      <c r="A141" s="6">
        <v>140</v>
      </c>
      <c r="B141" s="7">
        <v>15640905</v>
      </c>
      <c r="C141" s="6" t="s">
        <v>151</v>
      </c>
      <c r="D141" s="7">
        <v>579</v>
      </c>
      <c r="E141" s="6" t="s">
        <v>18</v>
      </c>
      <c r="F141" s="6" t="s">
        <v>16</v>
      </c>
      <c r="G141" s="7">
        <v>35</v>
      </c>
      <c r="H141" s="7">
        <v>1</v>
      </c>
      <c r="I141" s="51">
        <v>129490.36</v>
      </c>
      <c r="J141" s="7">
        <v>2</v>
      </c>
      <c r="K141" s="7">
        <v>0</v>
      </c>
      <c r="L141" s="7">
        <v>1</v>
      </c>
      <c r="M141" s="53">
        <v>8590.83</v>
      </c>
      <c r="N141" s="7">
        <v>1</v>
      </c>
    </row>
    <row r="142" spans="1:14" ht="18" customHeight="1" x14ac:dyDescent="0.2">
      <c r="A142" s="6">
        <v>141</v>
      </c>
      <c r="B142" s="7">
        <v>15698932</v>
      </c>
      <c r="C142" s="6" t="s">
        <v>152</v>
      </c>
      <c r="D142" s="7">
        <v>756</v>
      </c>
      <c r="E142" s="6" t="s">
        <v>26</v>
      </c>
      <c r="F142" s="6" t="s">
        <v>23</v>
      </c>
      <c r="G142" s="7">
        <v>44</v>
      </c>
      <c r="H142" s="7">
        <v>10</v>
      </c>
      <c r="I142" s="51">
        <v>137452.09</v>
      </c>
      <c r="J142" s="7">
        <v>1</v>
      </c>
      <c r="K142" s="7">
        <v>1</v>
      </c>
      <c r="L142" s="7">
        <v>0</v>
      </c>
      <c r="M142" s="53">
        <v>189543.9</v>
      </c>
      <c r="N142" s="7">
        <v>0</v>
      </c>
    </row>
    <row r="143" spans="1:14" ht="18" customHeight="1" x14ac:dyDescent="0.2">
      <c r="A143" s="6">
        <v>142</v>
      </c>
      <c r="B143" s="7">
        <v>15724944</v>
      </c>
      <c r="C143" s="6" t="s">
        <v>153</v>
      </c>
      <c r="D143" s="7">
        <v>663</v>
      </c>
      <c r="E143" s="6" t="s">
        <v>15</v>
      </c>
      <c r="F143" s="6" t="s">
        <v>23</v>
      </c>
      <c r="G143" s="7">
        <v>34</v>
      </c>
      <c r="H143" s="7">
        <v>7</v>
      </c>
      <c r="I143" s="51">
        <v>0</v>
      </c>
      <c r="J143" s="7">
        <v>2</v>
      </c>
      <c r="K143" s="7">
        <v>1</v>
      </c>
      <c r="L143" s="7">
        <v>1</v>
      </c>
      <c r="M143" s="53">
        <v>180427.24</v>
      </c>
      <c r="N143" s="7">
        <v>0</v>
      </c>
    </row>
    <row r="144" spans="1:14" ht="18" customHeight="1" x14ac:dyDescent="0.2">
      <c r="A144" s="6">
        <v>143</v>
      </c>
      <c r="B144" s="7">
        <v>15628145</v>
      </c>
      <c r="C144" s="6" t="s">
        <v>154</v>
      </c>
      <c r="D144" s="7">
        <v>682</v>
      </c>
      <c r="E144" s="6" t="s">
        <v>15</v>
      </c>
      <c r="F144" s="6" t="s">
        <v>16</v>
      </c>
      <c r="G144" s="7">
        <v>43</v>
      </c>
      <c r="H144" s="7">
        <v>5</v>
      </c>
      <c r="I144" s="51">
        <v>125851.93</v>
      </c>
      <c r="J144" s="7">
        <v>1</v>
      </c>
      <c r="K144" s="7">
        <v>1</v>
      </c>
      <c r="L144" s="7">
        <v>1</v>
      </c>
      <c r="M144" s="53">
        <v>193318.33</v>
      </c>
      <c r="N144" s="7">
        <v>0</v>
      </c>
    </row>
    <row r="145" spans="1:14" ht="18" customHeight="1" x14ac:dyDescent="0.2">
      <c r="A145" s="6">
        <v>144</v>
      </c>
      <c r="B145" s="7">
        <v>15713483</v>
      </c>
      <c r="C145" s="6" t="s">
        <v>155</v>
      </c>
      <c r="D145" s="7">
        <v>793</v>
      </c>
      <c r="E145" s="6" t="s">
        <v>18</v>
      </c>
      <c r="F145" s="6" t="s">
        <v>23</v>
      </c>
      <c r="G145" s="7">
        <v>52</v>
      </c>
      <c r="H145" s="7">
        <v>2</v>
      </c>
      <c r="I145" s="51">
        <v>0</v>
      </c>
      <c r="J145" s="7">
        <v>1</v>
      </c>
      <c r="K145" s="7">
        <v>1</v>
      </c>
      <c r="L145" s="7">
        <v>0</v>
      </c>
      <c r="M145" s="53">
        <v>159123.82</v>
      </c>
      <c r="N145" s="7">
        <v>1</v>
      </c>
    </row>
    <row r="146" spans="1:14" ht="18" customHeight="1" x14ac:dyDescent="0.2">
      <c r="A146" s="6">
        <v>145</v>
      </c>
      <c r="B146" s="7">
        <v>15612350</v>
      </c>
      <c r="C146" s="6" t="s">
        <v>156</v>
      </c>
      <c r="D146" s="7">
        <v>691</v>
      </c>
      <c r="E146" s="6" t="s">
        <v>15</v>
      </c>
      <c r="F146" s="6" t="s">
        <v>16</v>
      </c>
      <c r="G146" s="7">
        <v>31</v>
      </c>
      <c r="H146" s="7">
        <v>5</v>
      </c>
      <c r="I146" s="51">
        <v>40915.550000000003</v>
      </c>
      <c r="J146" s="7">
        <v>1</v>
      </c>
      <c r="K146" s="7">
        <v>1</v>
      </c>
      <c r="L146" s="7">
        <v>0</v>
      </c>
      <c r="M146" s="53">
        <v>126213.84</v>
      </c>
      <c r="N146" s="7">
        <v>1</v>
      </c>
    </row>
    <row r="147" spans="1:14" ht="18" customHeight="1" x14ac:dyDescent="0.2">
      <c r="A147" s="6">
        <v>146</v>
      </c>
      <c r="B147" s="7">
        <v>15800703</v>
      </c>
      <c r="C147" s="6" t="s">
        <v>157</v>
      </c>
      <c r="D147" s="7">
        <v>485</v>
      </c>
      <c r="E147" s="6" t="s">
        <v>18</v>
      </c>
      <c r="F147" s="6" t="s">
        <v>16</v>
      </c>
      <c r="G147" s="7">
        <v>21</v>
      </c>
      <c r="H147" s="7">
        <v>5</v>
      </c>
      <c r="I147" s="51">
        <v>113157.22</v>
      </c>
      <c r="J147" s="7">
        <v>1</v>
      </c>
      <c r="K147" s="7">
        <v>1</v>
      </c>
      <c r="L147" s="7">
        <v>1</v>
      </c>
      <c r="M147" s="53">
        <v>54141.5</v>
      </c>
      <c r="N147" s="7">
        <v>0</v>
      </c>
    </row>
    <row r="148" spans="1:14" ht="18" customHeight="1" x14ac:dyDescent="0.2">
      <c r="A148" s="6">
        <v>147</v>
      </c>
      <c r="B148" s="7">
        <v>15705707</v>
      </c>
      <c r="C148" s="6" t="s">
        <v>158</v>
      </c>
      <c r="D148" s="7">
        <v>635</v>
      </c>
      <c r="E148" s="6" t="s">
        <v>18</v>
      </c>
      <c r="F148" s="6" t="s">
        <v>16</v>
      </c>
      <c r="G148" s="7">
        <v>29</v>
      </c>
      <c r="H148" s="7">
        <v>8</v>
      </c>
      <c r="I148" s="51">
        <v>138296.94</v>
      </c>
      <c r="J148" s="7">
        <v>2</v>
      </c>
      <c r="K148" s="7">
        <v>1</v>
      </c>
      <c r="L148" s="7">
        <v>0</v>
      </c>
      <c r="M148" s="53">
        <v>141075.51</v>
      </c>
      <c r="N148" s="7">
        <v>0</v>
      </c>
    </row>
    <row r="149" spans="1:14" ht="18" customHeight="1" x14ac:dyDescent="0.2">
      <c r="A149" s="6">
        <v>148</v>
      </c>
      <c r="B149" s="7">
        <v>15754105</v>
      </c>
      <c r="C149" s="6" t="s">
        <v>159</v>
      </c>
      <c r="D149" s="7">
        <v>650</v>
      </c>
      <c r="E149" s="6" t="s">
        <v>15</v>
      </c>
      <c r="F149" s="6" t="s">
        <v>23</v>
      </c>
      <c r="G149" s="7">
        <v>37</v>
      </c>
      <c r="H149" s="7">
        <v>5</v>
      </c>
      <c r="I149" s="51">
        <v>106967.18</v>
      </c>
      <c r="J149" s="7">
        <v>1</v>
      </c>
      <c r="K149" s="7">
        <v>0</v>
      </c>
      <c r="L149" s="7">
        <v>0</v>
      </c>
      <c r="M149" s="53">
        <v>24495.03</v>
      </c>
      <c r="N149" s="7">
        <v>0</v>
      </c>
    </row>
    <row r="150" spans="1:14" ht="18" customHeight="1" x14ac:dyDescent="0.2">
      <c r="A150" s="6">
        <v>149</v>
      </c>
      <c r="B150" s="7">
        <v>15703264</v>
      </c>
      <c r="C150" s="6" t="s">
        <v>160</v>
      </c>
      <c r="D150" s="7">
        <v>735</v>
      </c>
      <c r="E150" s="6" t="s">
        <v>15</v>
      </c>
      <c r="F150" s="6" t="s">
        <v>23</v>
      </c>
      <c r="G150" s="7">
        <v>44</v>
      </c>
      <c r="H150" s="7">
        <v>9</v>
      </c>
      <c r="I150" s="51">
        <v>120681.63</v>
      </c>
      <c r="J150" s="7">
        <v>1</v>
      </c>
      <c r="K150" s="7">
        <v>1</v>
      </c>
      <c r="L150" s="7">
        <v>0</v>
      </c>
      <c r="M150" s="53">
        <v>74836.34</v>
      </c>
      <c r="N150" s="7">
        <v>0</v>
      </c>
    </row>
    <row r="151" spans="1:14" ht="18" customHeight="1" x14ac:dyDescent="0.2">
      <c r="A151" s="6">
        <v>150</v>
      </c>
      <c r="B151" s="7">
        <v>15794413</v>
      </c>
      <c r="C151" s="6" t="s">
        <v>161</v>
      </c>
      <c r="D151" s="7">
        <v>416</v>
      </c>
      <c r="E151" s="6" t="s">
        <v>15</v>
      </c>
      <c r="F151" s="6" t="s">
        <v>23</v>
      </c>
      <c r="G151" s="7">
        <v>32</v>
      </c>
      <c r="H151" s="7">
        <v>0</v>
      </c>
      <c r="I151" s="51">
        <v>0</v>
      </c>
      <c r="J151" s="7">
        <v>2</v>
      </c>
      <c r="K151" s="7">
        <v>0</v>
      </c>
      <c r="L151" s="7">
        <v>1</v>
      </c>
      <c r="M151" s="53">
        <v>878.87</v>
      </c>
      <c r="N151" s="7">
        <v>0</v>
      </c>
    </row>
    <row r="152" spans="1:14" ht="18" customHeight="1" x14ac:dyDescent="0.2">
      <c r="A152" s="6">
        <v>151</v>
      </c>
      <c r="B152" s="7">
        <v>15650237</v>
      </c>
      <c r="C152" s="6" t="s">
        <v>162</v>
      </c>
      <c r="D152" s="7">
        <v>754</v>
      </c>
      <c r="E152" s="6" t="s">
        <v>18</v>
      </c>
      <c r="F152" s="6" t="s">
        <v>16</v>
      </c>
      <c r="G152" s="7">
        <v>32</v>
      </c>
      <c r="H152" s="7">
        <v>7</v>
      </c>
      <c r="I152" s="51">
        <v>0</v>
      </c>
      <c r="J152" s="7">
        <v>2</v>
      </c>
      <c r="K152" s="7">
        <v>1</v>
      </c>
      <c r="L152" s="7">
        <v>0</v>
      </c>
      <c r="M152" s="53">
        <v>89520.75</v>
      </c>
      <c r="N152" s="7">
        <v>0</v>
      </c>
    </row>
    <row r="153" spans="1:14" ht="18" customHeight="1" x14ac:dyDescent="0.2">
      <c r="A153" s="6">
        <v>152</v>
      </c>
      <c r="B153" s="7">
        <v>15759618</v>
      </c>
      <c r="C153" s="6" t="s">
        <v>163</v>
      </c>
      <c r="D153" s="7">
        <v>535</v>
      </c>
      <c r="E153" s="6" t="s">
        <v>15</v>
      </c>
      <c r="F153" s="6" t="s">
        <v>16</v>
      </c>
      <c r="G153" s="7">
        <v>48</v>
      </c>
      <c r="H153" s="7">
        <v>9</v>
      </c>
      <c r="I153" s="51">
        <v>0</v>
      </c>
      <c r="J153" s="7">
        <v>1</v>
      </c>
      <c r="K153" s="7">
        <v>1</v>
      </c>
      <c r="L153" s="7">
        <v>0</v>
      </c>
      <c r="M153" s="53">
        <v>149892.79</v>
      </c>
      <c r="N153" s="7">
        <v>1</v>
      </c>
    </row>
    <row r="154" spans="1:14" ht="18" customHeight="1" x14ac:dyDescent="0.2">
      <c r="A154" s="6">
        <v>153</v>
      </c>
      <c r="B154" s="7">
        <v>15811589</v>
      </c>
      <c r="C154" s="6" t="s">
        <v>164</v>
      </c>
      <c r="D154" s="7">
        <v>716</v>
      </c>
      <c r="E154" s="6" t="s">
        <v>18</v>
      </c>
      <c r="F154" s="6" t="s">
        <v>23</v>
      </c>
      <c r="G154" s="7">
        <v>42</v>
      </c>
      <c r="H154" s="7">
        <v>8</v>
      </c>
      <c r="I154" s="51">
        <v>0</v>
      </c>
      <c r="J154" s="7">
        <v>2</v>
      </c>
      <c r="K154" s="7">
        <v>1</v>
      </c>
      <c r="L154" s="7">
        <v>0</v>
      </c>
      <c r="M154" s="53">
        <v>180800.42</v>
      </c>
      <c r="N154" s="7">
        <v>0</v>
      </c>
    </row>
    <row r="155" spans="1:14" ht="18" customHeight="1" x14ac:dyDescent="0.2">
      <c r="A155" s="6">
        <v>154</v>
      </c>
      <c r="B155" s="7">
        <v>15689044</v>
      </c>
      <c r="C155" s="6" t="s">
        <v>165</v>
      </c>
      <c r="D155" s="7">
        <v>539</v>
      </c>
      <c r="E155" s="6" t="s">
        <v>15</v>
      </c>
      <c r="F155" s="6" t="s">
        <v>23</v>
      </c>
      <c r="G155" s="7">
        <v>37</v>
      </c>
      <c r="H155" s="7">
        <v>2</v>
      </c>
      <c r="I155" s="51">
        <v>127609.59</v>
      </c>
      <c r="J155" s="7">
        <v>1</v>
      </c>
      <c r="K155" s="7">
        <v>1</v>
      </c>
      <c r="L155" s="7">
        <v>0</v>
      </c>
      <c r="M155" s="53">
        <v>98646.22</v>
      </c>
      <c r="N155" s="7">
        <v>0</v>
      </c>
    </row>
    <row r="156" spans="1:14" ht="18" customHeight="1" x14ac:dyDescent="0.2">
      <c r="A156" s="6">
        <v>155</v>
      </c>
      <c r="B156" s="7">
        <v>15709368</v>
      </c>
      <c r="C156" s="6" t="s">
        <v>166</v>
      </c>
      <c r="D156" s="7">
        <v>614</v>
      </c>
      <c r="E156" s="6" t="s">
        <v>15</v>
      </c>
      <c r="F156" s="6" t="s">
        <v>16</v>
      </c>
      <c r="G156" s="7">
        <v>43</v>
      </c>
      <c r="H156" s="7">
        <v>6</v>
      </c>
      <c r="I156" s="51">
        <v>0</v>
      </c>
      <c r="J156" s="7">
        <v>2</v>
      </c>
      <c r="K156" s="7">
        <v>1</v>
      </c>
      <c r="L156" s="7">
        <v>1</v>
      </c>
      <c r="M156" s="53">
        <v>109041.53</v>
      </c>
      <c r="N156" s="7">
        <v>0</v>
      </c>
    </row>
    <row r="157" spans="1:14" ht="18" customHeight="1" x14ac:dyDescent="0.2">
      <c r="A157" s="6">
        <v>156</v>
      </c>
      <c r="B157" s="7">
        <v>15679145</v>
      </c>
      <c r="C157" s="6" t="s">
        <v>167</v>
      </c>
      <c r="D157" s="7">
        <v>706</v>
      </c>
      <c r="E157" s="6" t="s">
        <v>18</v>
      </c>
      <c r="F157" s="6" t="s">
        <v>23</v>
      </c>
      <c r="G157" s="7">
        <v>57</v>
      </c>
      <c r="H157" s="7">
        <v>7</v>
      </c>
      <c r="I157" s="51">
        <v>0</v>
      </c>
      <c r="J157" s="7">
        <v>1</v>
      </c>
      <c r="K157" s="7">
        <v>1</v>
      </c>
      <c r="L157" s="7">
        <v>0</v>
      </c>
      <c r="M157" s="53">
        <v>17941.16</v>
      </c>
      <c r="N157" s="7">
        <v>1</v>
      </c>
    </row>
    <row r="158" spans="1:14" ht="18" customHeight="1" x14ac:dyDescent="0.2">
      <c r="A158" s="6">
        <v>157</v>
      </c>
      <c r="B158" s="7">
        <v>15655007</v>
      </c>
      <c r="C158" s="6" t="s">
        <v>148</v>
      </c>
      <c r="D158" s="7">
        <v>758</v>
      </c>
      <c r="E158" s="6" t="s">
        <v>15</v>
      </c>
      <c r="F158" s="6" t="s">
        <v>16</v>
      </c>
      <c r="G158" s="7">
        <v>33</v>
      </c>
      <c r="H158" s="7">
        <v>7</v>
      </c>
      <c r="I158" s="51">
        <v>0</v>
      </c>
      <c r="J158" s="7">
        <v>2</v>
      </c>
      <c r="K158" s="7">
        <v>0</v>
      </c>
      <c r="L158" s="7">
        <v>0</v>
      </c>
      <c r="M158" s="53">
        <v>82996.47</v>
      </c>
      <c r="N158" s="7">
        <v>0</v>
      </c>
    </row>
    <row r="159" spans="1:14" ht="18" customHeight="1" x14ac:dyDescent="0.2">
      <c r="A159" s="6">
        <v>158</v>
      </c>
      <c r="B159" s="7">
        <v>15623595</v>
      </c>
      <c r="C159" s="6" t="s">
        <v>168</v>
      </c>
      <c r="D159" s="7">
        <v>586</v>
      </c>
      <c r="E159" s="6" t="s">
        <v>18</v>
      </c>
      <c r="F159" s="6" t="s">
        <v>16</v>
      </c>
      <c r="G159" s="7">
        <v>28</v>
      </c>
      <c r="H159" s="7">
        <v>2</v>
      </c>
      <c r="I159" s="51">
        <v>0</v>
      </c>
      <c r="J159" s="7">
        <v>2</v>
      </c>
      <c r="K159" s="7">
        <v>1</v>
      </c>
      <c r="L159" s="7">
        <v>1</v>
      </c>
      <c r="M159" s="53">
        <v>92067.35</v>
      </c>
      <c r="N159" s="7">
        <v>0</v>
      </c>
    </row>
    <row r="160" spans="1:14" ht="18" customHeight="1" x14ac:dyDescent="0.2">
      <c r="A160" s="6">
        <v>159</v>
      </c>
      <c r="B160" s="7">
        <v>15589975</v>
      </c>
      <c r="C160" s="6" t="s">
        <v>44</v>
      </c>
      <c r="D160" s="7">
        <v>646</v>
      </c>
      <c r="E160" s="6" t="s">
        <v>15</v>
      </c>
      <c r="F160" s="6" t="s">
        <v>16</v>
      </c>
      <c r="G160" s="7">
        <v>73</v>
      </c>
      <c r="H160" s="7">
        <v>6</v>
      </c>
      <c r="I160" s="51">
        <v>97259.25</v>
      </c>
      <c r="J160" s="7">
        <v>1</v>
      </c>
      <c r="K160" s="7">
        <v>0</v>
      </c>
      <c r="L160" s="7">
        <v>1</v>
      </c>
      <c r="M160" s="53">
        <v>104719.66</v>
      </c>
      <c r="N160" s="7">
        <v>0</v>
      </c>
    </row>
    <row r="161" spans="1:14" ht="18" customHeight="1" x14ac:dyDescent="0.2">
      <c r="A161" s="6">
        <v>160</v>
      </c>
      <c r="B161" s="7">
        <v>15804017</v>
      </c>
      <c r="C161" s="6" t="s">
        <v>169</v>
      </c>
      <c r="D161" s="7">
        <v>631</v>
      </c>
      <c r="E161" s="6" t="s">
        <v>26</v>
      </c>
      <c r="F161" s="6" t="s">
        <v>16</v>
      </c>
      <c r="G161" s="7">
        <v>33</v>
      </c>
      <c r="H161" s="7">
        <v>4</v>
      </c>
      <c r="I161" s="51">
        <v>123246.7</v>
      </c>
      <c r="J161" s="7">
        <v>1</v>
      </c>
      <c r="K161" s="7">
        <v>0</v>
      </c>
      <c r="L161" s="7">
        <v>0</v>
      </c>
      <c r="M161" s="53">
        <v>112687.57</v>
      </c>
      <c r="N161" s="7">
        <v>0</v>
      </c>
    </row>
    <row r="162" spans="1:14" ht="18" customHeight="1" x14ac:dyDescent="0.2">
      <c r="A162" s="6">
        <v>161</v>
      </c>
      <c r="B162" s="7">
        <v>15692132</v>
      </c>
      <c r="C162" s="6" t="s">
        <v>170</v>
      </c>
      <c r="D162" s="7">
        <v>717</v>
      </c>
      <c r="E162" s="6" t="s">
        <v>18</v>
      </c>
      <c r="F162" s="6" t="s">
        <v>16</v>
      </c>
      <c r="G162" s="7">
        <v>22</v>
      </c>
      <c r="H162" s="7">
        <v>6</v>
      </c>
      <c r="I162" s="51">
        <v>101060.25</v>
      </c>
      <c r="J162" s="7">
        <v>1</v>
      </c>
      <c r="K162" s="7">
        <v>0</v>
      </c>
      <c r="L162" s="7">
        <v>1</v>
      </c>
      <c r="M162" s="53">
        <v>84699.56</v>
      </c>
      <c r="N162" s="7">
        <v>0</v>
      </c>
    </row>
    <row r="163" spans="1:14" ht="18" customHeight="1" x14ac:dyDescent="0.2">
      <c r="A163" s="6">
        <v>162</v>
      </c>
      <c r="B163" s="7">
        <v>15641122</v>
      </c>
      <c r="C163" s="6" t="s">
        <v>171</v>
      </c>
      <c r="D163" s="7">
        <v>684</v>
      </c>
      <c r="E163" s="6" t="s">
        <v>15</v>
      </c>
      <c r="F163" s="6" t="s">
        <v>23</v>
      </c>
      <c r="G163" s="7">
        <v>30</v>
      </c>
      <c r="H163" s="7">
        <v>2</v>
      </c>
      <c r="I163" s="51">
        <v>0</v>
      </c>
      <c r="J163" s="7">
        <v>2</v>
      </c>
      <c r="K163" s="7">
        <v>1</v>
      </c>
      <c r="L163" s="7">
        <v>0</v>
      </c>
      <c r="M163" s="53">
        <v>83473.820000000007</v>
      </c>
      <c r="N163" s="7">
        <v>0</v>
      </c>
    </row>
    <row r="164" spans="1:14" ht="18" customHeight="1" x14ac:dyDescent="0.2">
      <c r="A164" s="6">
        <v>163</v>
      </c>
      <c r="B164" s="7">
        <v>15630910</v>
      </c>
      <c r="C164" s="6" t="s">
        <v>172</v>
      </c>
      <c r="D164" s="7">
        <v>800</v>
      </c>
      <c r="E164" s="6" t="s">
        <v>15</v>
      </c>
      <c r="F164" s="6" t="s">
        <v>16</v>
      </c>
      <c r="G164" s="7">
        <v>49</v>
      </c>
      <c r="H164" s="7">
        <v>7</v>
      </c>
      <c r="I164" s="51">
        <v>108007.36</v>
      </c>
      <c r="J164" s="7">
        <v>1</v>
      </c>
      <c r="K164" s="7">
        <v>0</v>
      </c>
      <c r="L164" s="7">
        <v>0</v>
      </c>
      <c r="M164" s="53">
        <v>47125.11</v>
      </c>
      <c r="N164" s="7">
        <v>0</v>
      </c>
    </row>
    <row r="165" spans="1:14" ht="18" customHeight="1" x14ac:dyDescent="0.2">
      <c r="A165" s="6">
        <v>164</v>
      </c>
      <c r="B165" s="7">
        <v>15680772</v>
      </c>
      <c r="C165" s="6" t="s">
        <v>95</v>
      </c>
      <c r="D165" s="7">
        <v>721</v>
      </c>
      <c r="E165" s="6" t="s">
        <v>18</v>
      </c>
      <c r="F165" s="6" t="s">
        <v>16</v>
      </c>
      <c r="G165" s="7">
        <v>36</v>
      </c>
      <c r="H165" s="7">
        <v>2</v>
      </c>
      <c r="I165" s="51">
        <v>0</v>
      </c>
      <c r="J165" s="7">
        <v>2</v>
      </c>
      <c r="K165" s="7">
        <v>1</v>
      </c>
      <c r="L165" s="7">
        <v>1</v>
      </c>
      <c r="M165" s="53">
        <v>106977.8</v>
      </c>
      <c r="N165" s="7">
        <v>0</v>
      </c>
    </row>
    <row r="166" spans="1:14" ht="18" customHeight="1" x14ac:dyDescent="0.2">
      <c r="A166" s="6">
        <v>165</v>
      </c>
      <c r="B166" s="7">
        <v>15658929</v>
      </c>
      <c r="C166" s="6" t="s">
        <v>173</v>
      </c>
      <c r="D166" s="7">
        <v>683</v>
      </c>
      <c r="E166" s="6" t="s">
        <v>18</v>
      </c>
      <c r="F166" s="6" t="s">
        <v>23</v>
      </c>
      <c r="G166" s="7">
        <v>29</v>
      </c>
      <c r="H166" s="7">
        <v>0</v>
      </c>
      <c r="I166" s="51">
        <v>133702.89000000001</v>
      </c>
      <c r="J166" s="7">
        <v>1</v>
      </c>
      <c r="K166" s="7">
        <v>1</v>
      </c>
      <c r="L166" s="7">
        <v>0</v>
      </c>
      <c r="M166" s="53">
        <v>55582.54</v>
      </c>
      <c r="N166" s="7">
        <v>1</v>
      </c>
    </row>
    <row r="167" spans="1:14" ht="18" customHeight="1" x14ac:dyDescent="0.2">
      <c r="A167" s="6">
        <v>166</v>
      </c>
      <c r="B167" s="7">
        <v>15585388</v>
      </c>
      <c r="C167" s="6" t="s">
        <v>174</v>
      </c>
      <c r="D167" s="7">
        <v>660</v>
      </c>
      <c r="E167" s="6" t="s">
        <v>26</v>
      </c>
      <c r="F167" s="6" t="s">
        <v>23</v>
      </c>
      <c r="G167" s="7">
        <v>31</v>
      </c>
      <c r="H167" s="7">
        <v>9</v>
      </c>
      <c r="I167" s="51">
        <v>125189.75</v>
      </c>
      <c r="J167" s="7">
        <v>2</v>
      </c>
      <c r="K167" s="7">
        <v>1</v>
      </c>
      <c r="L167" s="7">
        <v>1</v>
      </c>
      <c r="M167" s="53">
        <v>139874.43</v>
      </c>
      <c r="N167" s="7">
        <v>0</v>
      </c>
    </row>
    <row r="168" spans="1:14" ht="18" customHeight="1" x14ac:dyDescent="0.2">
      <c r="A168" s="6">
        <v>167</v>
      </c>
      <c r="B168" s="7">
        <v>15724623</v>
      </c>
      <c r="C168" s="6" t="s">
        <v>175</v>
      </c>
      <c r="D168" s="7">
        <v>704</v>
      </c>
      <c r="E168" s="6" t="s">
        <v>26</v>
      </c>
      <c r="F168" s="6" t="s">
        <v>16</v>
      </c>
      <c r="G168" s="7">
        <v>24</v>
      </c>
      <c r="H168" s="7">
        <v>7</v>
      </c>
      <c r="I168" s="51">
        <v>113034.22</v>
      </c>
      <c r="J168" s="7">
        <v>1</v>
      </c>
      <c r="K168" s="7">
        <v>1</v>
      </c>
      <c r="L168" s="7">
        <v>0</v>
      </c>
      <c r="M168" s="53">
        <v>162503.48000000001</v>
      </c>
      <c r="N168" s="7">
        <v>1</v>
      </c>
    </row>
    <row r="169" spans="1:14" ht="18" customHeight="1" x14ac:dyDescent="0.2">
      <c r="A169" s="6">
        <v>168</v>
      </c>
      <c r="B169" s="7">
        <v>15588537</v>
      </c>
      <c r="C169" s="6" t="s">
        <v>176</v>
      </c>
      <c r="D169" s="7">
        <v>615</v>
      </c>
      <c r="E169" s="6" t="s">
        <v>18</v>
      </c>
      <c r="F169" s="6" t="s">
        <v>16</v>
      </c>
      <c r="G169" s="7">
        <v>41</v>
      </c>
      <c r="H169" s="7">
        <v>9</v>
      </c>
      <c r="I169" s="51">
        <v>109013.23</v>
      </c>
      <c r="J169" s="7">
        <v>1</v>
      </c>
      <c r="K169" s="7">
        <v>1</v>
      </c>
      <c r="L169" s="7">
        <v>0</v>
      </c>
      <c r="M169" s="53">
        <v>196499.96</v>
      </c>
      <c r="N169" s="7">
        <v>0</v>
      </c>
    </row>
    <row r="170" spans="1:14" ht="18" customHeight="1" x14ac:dyDescent="0.2">
      <c r="A170" s="6">
        <v>169</v>
      </c>
      <c r="B170" s="7">
        <v>15574692</v>
      </c>
      <c r="C170" s="6" t="s">
        <v>177</v>
      </c>
      <c r="D170" s="7">
        <v>667</v>
      </c>
      <c r="E170" s="6" t="s">
        <v>18</v>
      </c>
      <c r="F170" s="6" t="s">
        <v>16</v>
      </c>
      <c r="G170" s="7">
        <v>39</v>
      </c>
      <c r="H170" s="7">
        <v>2</v>
      </c>
      <c r="I170" s="51">
        <v>0</v>
      </c>
      <c r="J170" s="7">
        <v>2</v>
      </c>
      <c r="K170" s="7">
        <v>1</v>
      </c>
      <c r="L170" s="7">
        <v>0</v>
      </c>
      <c r="M170" s="53">
        <v>40721.24</v>
      </c>
      <c r="N170" s="7">
        <v>1</v>
      </c>
    </row>
    <row r="171" spans="1:14" ht="18" customHeight="1" x14ac:dyDescent="0.2">
      <c r="A171" s="6">
        <v>170</v>
      </c>
      <c r="B171" s="7">
        <v>15611325</v>
      </c>
      <c r="C171" s="6" t="s">
        <v>178</v>
      </c>
      <c r="D171" s="7">
        <v>682</v>
      </c>
      <c r="E171" s="6" t="s">
        <v>26</v>
      </c>
      <c r="F171" s="6" t="s">
        <v>23</v>
      </c>
      <c r="G171" s="7">
        <v>24</v>
      </c>
      <c r="H171" s="7">
        <v>9</v>
      </c>
      <c r="I171" s="51">
        <v>57929.81</v>
      </c>
      <c r="J171" s="7">
        <v>2</v>
      </c>
      <c r="K171" s="7">
        <v>0</v>
      </c>
      <c r="L171" s="7">
        <v>0</v>
      </c>
      <c r="M171" s="53">
        <v>53134.3</v>
      </c>
      <c r="N171" s="7">
        <v>0</v>
      </c>
    </row>
    <row r="172" spans="1:14" ht="18" customHeight="1" x14ac:dyDescent="0.2">
      <c r="A172" s="6">
        <v>171</v>
      </c>
      <c r="B172" s="7">
        <v>15587562</v>
      </c>
      <c r="C172" s="6" t="s">
        <v>179</v>
      </c>
      <c r="D172" s="7">
        <v>484</v>
      </c>
      <c r="E172" s="6" t="s">
        <v>15</v>
      </c>
      <c r="F172" s="6" t="s">
        <v>16</v>
      </c>
      <c r="G172" s="7">
        <v>29</v>
      </c>
      <c r="H172" s="7">
        <v>4</v>
      </c>
      <c r="I172" s="51">
        <v>130114.39</v>
      </c>
      <c r="J172" s="7">
        <v>1</v>
      </c>
      <c r="K172" s="7">
        <v>1</v>
      </c>
      <c r="L172" s="7">
        <v>0</v>
      </c>
      <c r="M172" s="53">
        <v>164017.89000000001</v>
      </c>
      <c r="N172" s="7">
        <v>0</v>
      </c>
    </row>
    <row r="173" spans="1:14" ht="18" customHeight="1" x14ac:dyDescent="0.2">
      <c r="A173" s="6">
        <v>172</v>
      </c>
      <c r="B173" s="7">
        <v>15613172</v>
      </c>
      <c r="C173" s="6" t="s">
        <v>180</v>
      </c>
      <c r="D173" s="7">
        <v>628</v>
      </c>
      <c r="E173" s="6" t="s">
        <v>26</v>
      </c>
      <c r="F173" s="6" t="s">
        <v>23</v>
      </c>
      <c r="G173" s="7">
        <v>27</v>
      </c>
      <c r="H173" s="7">
        <v>5</v>
      </c>
      <c r="I173" s="51">
        <v>95826.49</v>
      </c>
      <c r="J173" s="7">
        <v>2</v>
      </c>
      <c r="K173" s="7">
        <v>1</v>
      </c>
      <c r="L173" s="7">
        <v>0</v>
      </c>
      <c r="M173" s="53">
        <v>155996.96</v>
      </c>
      <c r="N173" s="7">
        <v>0</v>
      </c>
    </row>
    <row r="174" spans="1:14" ht="18" customHeight="1" x14ac:dyDescent="0.2">
      <c r="A174" s="6">
        <v>173</v>
      </c>
      <c r="B174" s="7">
        <v>15651022</v>
      </c>
      <c r="C174" s="6" t="s">
        <v>181</v>
      </c>
      <c r="D174" s="7">
        <v>480</v>
      </c>
      <c r="E174" s="6" t="s">
        <v>26</v>
      </c>
      <c r="F174" s="6" t="s">
        <v>23</v>
      </c>
      <c r="G174" s="7">
        <v>44</v>
      </c>
      <c r="H174" s="7">
        <v>10</v>
      </c>
      <c r="I174" s="51">
        <v>129608.57</v>
      </c>
      <c r="J174" s="7">
        <v>1</v>
      </c>
      <c r="K174" s="7">
        <v>1</v>
      </c>
      <c r="L174" s="7">
        <v>0</v>
      </c>
      <c r="M174" s="53">
        <v>5472.7</v>
      </c>
      <c r="N174" s="7">
        <v>1</v>
      </c>
    </row>
    <row r="175" spans="1:14" ht="18" customHeight="1" x14ac:dyDescent="0.2">
      <c r="A175" s="6">
        <v>174</v>
      </c>
      <c r="B175" s="7">
        <v>15586310</v>
      </c>
      <c r="C175" s="6" t="s">
        <v>182</v>
      </c>
      <c r="D175" s="7">
        <v>578</v>
      </c>
      <c r="E175" s="6" t="s">
        <v>15</v>
      </c>
      <c r="F175" s="6" t="s">
        <v>23</v>
      </c>
      <c r="G175" s="7">
        <v>30</v>
      </c>
      <c r="H175" s="7">
        <v>4</v>
      </c>
      <c r="I175" s="51">
        <v>169462.09</v>
      </c>
      <c r="J175" s="7">
        <v>1</v>
      </c>
      <c r="K175" s="7">
        <v>1</v>
      </c>
      <c r="L175" s="7">
        <v>0</v>
      </c>
      <c r="M175" s="53">
        <v>112187.11</v>
      </c>
      <c r="N175" s="7">
        <v>0</v>
      </c>
    </row>
    <row r="176" spans="1:14" ht="18" customHeight="1" x14ac:dyDescent="0.2">
      <c r="A176" s="6">
        <v>175</v>
      </c>
      <c r="B176" s="7">
        <v>15625524</v>
      </c>
      <c r="C176" s="6" t="s">
        <v>183</v>
      </c>
      <c r="D176" s="7">
        <v>512</v>
      </c>
      <c r="E176" s="6" t="s">
        <v>15</v>
      </c>
      <c r="F176" s="6" t="s">
        <v>23</v>
      </c>
      <c r="G176" s="7">
        <v>40</v>
      </c>
      <c r="H176" s="7">
        <v>5</v>
      </c>
      <c r="I176" s="51">
        <v>0</v>
      </c>
      <c r="J176" s="7">
        <v>2</v>
      </c>
      <c r="K176" s="7">
        <v>1</v>
      </c>
      <c r="L176" s="7">
        <v>1</v>
      </c>
      <c r="M176" s="53">
        <v>146457.82999999999</v>
      </c>
      <c r="N176" s="7">
        <v>0</v>
      </c>
    </row>
    <row r="177" spans="1:14" ht="18" customHeight="1" x14ac:dyDescent="0.2">
      <c r="A177" s="6">
        <v>176</v>
      </c>
      <c r="B177" s="7">
        <v>15755209</v>
      </c>
      <c r="C177" s="6" t="s">
        <v>117</v>
      </c>
      <c r="D177" s="7">
        <v>484</v>
      </c>
      <c r="E177" s="6" t="s">
        <v>18</v>
      </c>
      <c r="F177" s="6" t="s">
        <v>16</v>
      </c>
      <c r="G177" s="7">
        <v>35</v>
      </c>
      <c r="H177" s="7">
        <v>7</v>
      </c>
      <c r="I177" s="51">
        <v>133868.21</v>
      </c>
      <c r="J177" s="7">
        <v>1</v>
      </c>
      <c r="K177" s="7">
        <v>1</v>
      </c>
      <c r="L177" s="7">
        <v>1</v>
      </c>
      <c r="M177" s="53">
        <v>27286.1</v>
      </c>
      <c r="N177" s="7">
        <v>0</v>
      </c>
    </row>
    <row r="178" spans="1:14" ht="18" customHeight="1" x14ac:dyDescent="0.2">
      <c r="A178" s="6">
        <v>177</v>
      </c>
      <c r="B178" s="7">
        <v>15645248</v>
      </c>
      <c r="C178" s="6" t="s">
        <v>184</v>
      </c>
      <c r="D178" s="7">
        <v>510</v>
      </c>
      <c r="E178" s="6" t="s">
        <v>15</v>
      </c>
      <c r="F178" s="6" t="s">
        <v>16</v>
      </c>
      <c r="G178" s="7">
        <v>30</v>
      </c>
      <c r="H178" s="7">
        <v>0</v>
      </c>
      <c r="I178" s="51">
        <v>0</v>
      </c>
      <c r="J178" s="7">
        <v>2</v>
      </c>
      <c r="K178" s="7">
        <v>1</v>
      </c>
      <c r="L178" s="7">
        <v>1</v>
      </c>
      <c r="M178" s="53">
        <v>130553.47</v>
      </c>
      <c r="N178" s="7">
        <v>0</v>
      </c>
    </row>
    <row r="179" spans="1:14" ht="18" customHeight="1" x14ac:dyDescent="0.2">
      <c r="A179" s="6">
        <v>178</v>
      </c>
      <c r="B179" s="7">
        <v>15790355</v>
      </c>
      <c r="C179" s="6" t="s">
        <v>185</v>
      </c>
      <c r="D179" s="7">
        <v>606</v>
      </c>
      <c r="E179" s="6" t="s">
        <v>26</v>
      </c>
      <c r="F179" s="6" t="s">
        <v>23</v>
      </c>
      <c r="G179" s="7">
        <v>36</v>
      </c>
      <c r="H179" s="7">
        <v>5</v>
      </c>
      <c r="I179" s="51">
        <v>190479.48</v>
      </c>
      <c r="J179" s="7">
        <v>2</v>
      </c>
      <c r="K179" s="7">
        <v>0</v>
      </c>
      <c r="L179" s="7">
        <v>0</v>
      </c>
      <c r="M179" s="53">
        <v>179351.89</v>
      </c>
      <c r="N179" s="7">
        <v>0</v>
      </c>
    </row>
    <row r="180" spans="1:14" ht="18" customHeight="1" x14ac:dyDescent="0.2">
      <c r="A180" s="6">
        <v>179</v>
      </c>
      <c r="B180" s="7">
        <v>15762615</v>
      </c>
      <c r="C180" s="6" t="s">
        <v>186</v>
      </c>
      <c r="D180" s="7">
        <v>597</v>
      </c>
      <c r="E180" s="6" t="s">
        <v>18</v>
      </c>
      <c r="F180" s="6" t="s">
        <v>16</v>
      </c>
      <c r="G180" s="7">
        <v>40</v>
      </c>
      <c r="H180" s="7">
        <v>8</v>
      </c>
      <c r="I180" s="51">
        <v>101993.12</v>
      </c>
      <c r="J180" s="7">
        <v>1</v>
      </c>
      <c r="K180" s="7">
        <v>0</v>
      </c>
      <c r="L180" s="7">
        <v>1</v>
      </c>
      <c r="M180" s="53">
        <v>94774.12</v>
      </c>
      <c r="N180" s="7">
        <v>0</v>
      </c>
    </row>
    <row r="181" spans="1:14" ht="18" customHeight="1" x14ac:dyDescent="0.2">
      <c r="A181" s="6">
        <v>180</v>
      </c>
      <c r="B181" s="7">
        <v>15625426</v>
      </c>
      <c r="C181" s="6" t="s">
        <v>187</v>
      </c>
      <c r="D181" s="7">
        <v>754</v>
      </c>
      <c r="E181" s="6" t="s">
        <v>26</v>
      </c>
      <c r="F181" s="6" t="s">
        <v>16</v>
      </c>
      <c r="G181" s="7">
        <v>55</v>
      </c>
      <c r="H181" s="7">
        <v>3</v>
      </c>
      <c r="I181" s="51">
        <v>161608.81</v>
      </c>
      <c r="J181" s="7">
        <v>1</v>
      </c>
      <c r="K181" s="7">
        <v>1</v>
      </c>
      <c r="L181" s="7">
        <v>0</v>
      </c>
      <c r="M181" s="53">
        <v>8080.85</v>
      </c>
      <c r="N181" s="7">
        <v>1</v>
      </c>
    </row>
    <row r="182" spans="1:14" ht="18" customHeight="1" x14ac:dyDescent="0.2">
      <c r="A182" s="6">
        <v>181</v>
      </c>
      <c r="B182" s="7">
        <v>15716334</v>
      </c>
      <c r="C182" s="6" t="s">
        <v>188</v>
      </c>
      <c r="D182" s="7">
        <v>850</v>
      </c>
      <c r="E182" s="6" t="s">
        <v>18</v>
      </c>
      <c r="F182" s="6" t="s">
        <v>16</v>
      </c>
      <c r="G182" s="7">
        <v>45</v>
      </c>
      <c r="H182" s="7">
        <v>2</v>
      </c>
      <c r="I182" s="51">
        <v>122311.21</v>
      </c>
      <c r="J182" s="7">
        <v>1</v>
      </c>
      <c r="K182" s="7">
        <v>1</v>
      </c>
      <c r="L182" s="7">
        <v>1</v>
      </c>
      <c r="M182" s="53">
        <v>19482.5</v>
      </c>
      <c r="N182" s="7">
        <v>0</v>
      </c>
    </row>
    <row r="183" spans="1:14" ht="18" customHeight="1" x14ac:dyDescent="0.2">
      <c r="A183" s="6">
        <v>182</v>
      </c>
      <c r="B183" s="7">
        <v>15789669</v>
      </c>
      <c r="C183" s="6" t="s">
        <v>189</v>
      </c>
      <c r="D183" s="7">
        <v>510</v>
      </c>
      <c r="E183" s="6" t="s">
        <v>15</v>
      </c>
      <c r="F183" s="6" t="s">
        <v>23</v>
      </c>
      <c r="G183" s="7">
        <v>65</v>
      </c>
      <c r="H183" s="7">
        <v>2</v>
      </c>
      <c r="I183" s="51">
        <v>0</v>
      </c>
      <c r="J183" s="7">
        <v>2</v>
      </c>
      <c r="K183" s="7">
        <v>1</v>
      </c>
      <c r="L183" s="7">
        <v>1</v>
      </c>
      <c r="M183" s="53">
        <v>48071.61</v>
      </c>
      <c r="N183" s="7">
        <v>0</v>
      </c>
    </row>
    <row r="184" spans="1:14" ht="18" customHeight="1" x14ac:dyDescent="0.2">
      <c r="A184" s="6">
        <v>183</v>
      </c>
      <c r="B184" s="7">
        <v>15621075</v>
      </c>
      <c r="C184" s="6" t="s">
        <v>190</v>
      </c>
      <c r="D184" s="7">
        <v>778</v>
      </c>
      <c r="E184" s="6" t="s">
        <v>26</v>
      </c>
      <c r="F184" s="6" t="s">
        <v>16</v>
      </c>
      <c r="G184" s="7">
        <v>45</v>
      </c>
      <c r="H184" s="7">
        <v>1</v>
      </c>
      <c r="I184" s="51">
        <v>162150.42000000001</v>
      </c>
      <c r="J184" s="7">
        <v>2</v>
      </c>
      <c r="K184" s="7">
        <v>1</v>
      </c>
      <c r="L184" s="7">
        <v>0</v>
      </c>
      <c r="M184" s="53">
        <v>174531.27</v>
      </c>
      <c r="N184" s="7">
        <v>0</v>
      </c>
    </row>
    <row r="185" spans="1:14" ht="18" customHeight="1" x14ac:dyDescent="0.2">
      <c r="A185" s="6">
        <v>184</v>
      </c>
      <c r="B185" s="7">
        <v>15810845</v>
      </c>
      <c r="C185" s="6" t="s">
        <v>125</v>
      </c>
      <c r="D185" s="7">
        <v>636</v>
      </c>
      <c r="E185" s="6" t="s">
        <v>15</v>
      </c>
      <c r="F185" s="6" t="s">
        <v>23</v>
      </c>
      <c r="G185" s="7">
        <v>42</v>
      </c>
      <c r="H185" s="7">
        <v>2</v>
      </c>
      <c r="I185" s="51">
        <v>0</v>
      </c>
      <c r="J185" s="7">
        <v>2</v>
      </c>
      <c r="K185" s="7">
        <v>1</v>
      </c>
      <c r="L185" s="7">
        <v>1</v>
      </c>
      <c r="M185" s="53">
        <v>55470.78</v>
      </c>
      <c r="N185" s="7">
        <v>0</v>
      </c>
    </row>
    <row r="186" spans="1:14" ht="18" customHeight="1" x14ac:dyDescent="0.2">
      <c r="A186" s="6">
        <v>185</v>
      </c>
      <c r="B186" s="7">
        <v>15719377</v>
      </c>
      <c r="C186" s="6" t="s">
        <v>144</v>
      </c>
      <c r="D186" s="7">
        <v>804</v>
      </c>
      <c r="E186" s="6" t="s">
        <v>15</v>
      </c>
      <c r="F186" s="6" t="s">
        <v>16</v>
      </c>
      <c r="G186" s="7">
        <v>50</v>
      </c>
      <c r="H186" s="7">
        <v>4</v>
      </c>
      <c r="I186" s="51">
        <v>0</v>
      </c>
      <c r="J186" s="7">
        <v>1</v>
      </c>
      <c r="K186" s="7">
        <v>1</v>
      </c>
      <c r="L186" s="7">
        <v>1</v>
      </c>
      <c r="M186" s="53">
        <v>8546.8700000000008</v>
      </c>
      <c r="N186" s="7">
        <v>1</v>
      </c>
    </row>
    <row r="187" spans="1:14" ht="18" customHeight="1" x14ac:dyDescent="0.2">
      <c r="A187" s="6">
        <v>186</v>
      </c>
      <c r="B187" s="7">
        <v>15654506</v>
      </c>
      <c r="C187" s="6" t="s">
        <v>191</v>
      </c>
      <c r="D187" s="7">
        <v>514</v>
      </c>
      <c r="E187" s="6" t="s">
        <v>15</v>
      </c>
      <c r="F187" s="6" t="s">
        <v>23</v>
      </c>
      <c r="G187" s="7">
        <v>32</v>
      </c>
      <c r="H187" s="7">
        <v>8</v>
      </c>
      <c r="I187" s="51">
        <v>0</v>
      </c>
      <c r="J187" s="7">
        <v>2</v>
      </c>
      <c r="K187" s="7">
        <v>1</v>
      </c>
      <c r="L187" s="7">
        <v>0</v>
      </c>
      <c r="M187" s="53">
        <v>95857.18</v>
      </c>
      <c r="N187" s="7">
        <v>0</v>
      </c>
    </row>
    <row r="188" spans="1:14" ht="18" customHeight="1" x14ac:dyDescent="0.2">
      <c r="A188" s="6">
        <v>187</v>
      </c>
      <c r="B188" s="7">
        <v>15771977</v>
      </c>
      <c r="C188" s="6" t="s">
        <v>192</v>
      </c>
      <c r="D188" s="7">
        <v>730</v>
      </c>
      <c r="E188" s="6" t="s">
        <v>15</v>
      </c>
      <c r="F188" s="6" t="s">
        <v>16</v>
      </c>
      <c r="G188" s="7">
        <v>39</v>
      </c>
      <c r="H188" s="7">
        <v>1</v>
      </c>
      <c r="I188" s="51">
        <v>99010.67</v>
      </c>
      <c r="J188" s="7">
        <v>1</v>
      </c>
      <c r="K188" s="7">
        <v>1</v>
      </c>
      <c r="L188" s="7">
        <v>0</v>
      </c>
      <c r="M188" s="53">
        <v>194945.8</v>
      </c>
      <c r="N188" s="7">
        <v>0</v>
      </c>
    </row>
    <row r="189" spans="1:14" ht="18" customHeight="1" x14ac:dyDescent="0.2">
      <c r="A189" s="6">
        <v>188</v>
      </c>
      <c r="B189" s="7">
        <v>15708710</v>
      </c>
      <c r="C189" s="6" t="s">
        <v>193</v>
      </c>
      <c r="D189" s="7">
        <v>525</v>
      </c>
      <c r="E189" s="6" t="s">
        <v>18</v>
      </c>
      <c r="F189" s="6" t="s">
        <v>16</v>
      </c>
      <c r="G189" s="7">
        <v>37</v>
      </c>
      <c r="H189" s="7">
        <v>0</v>
      </c>
      <c r="I189" s="51">
        <v>0</v>
      </c>
      <c r="J189" s="7">
        <v>1</v>
      </c>
      <c r="K189" s="7">
        <v>0</v>
      </c>
      <c r="L189" s="7">
        <v>1</v>
      </c>
      <c r="M189" s="53">
        <v>131521.72</v>
      </c>
      <c r="N189" s="7">
        <v>0</v>
      </c>
    </row>
    <row r="190" spans="1:14" ht="18" customHeight="1" x14ac:dyDescent="0.2">
      <c r="A190" s="6">
        <v>189</v>
      </c>
      <c r="B190" s="7">
        <v>15726676</v>
      </c>
      <c r="C190" s="6" t="s">
        <v>194</v>
      </c>
      <c r="D190" s="7">
        <v>616</v>
      </c>
      <c r="E190" s="6" t="s">
        <v>18</v>
      </c>
      <c r="F190" s="6" t="s">
        <v>23</v>
      </c>
      <c r="G190" s="7">
        <v>30</v>
      </c>
      <c r="H190" s="7">
        <v>5</v>
      </c>
      <c r="I190" s="51">
        <v>0</v>
      </c>
      <c r="J190" s="7">
        <v>2</v>
      </c>
      <c r="K190" s="7">
        <v>0</v>
      </c>
      <c r="L190" s="7">
        <v>1</v>
      </c>
      <c r="M190" s="53">
        <v>196108.51</v>
      </c>
      <c r="N190" s="7">
        <v>0</v>
      </c>
    </row>
    <row r="191" spans="1:14" ht="18" customHeight="1" x14ac:dyDescent="0.2">
      <c r="A191" s="6">
        <v>190</v>
      </c>
      <c r="B191" s="7">
        <v>15587421</v>
      </c>
      <c r="C191" s="6" t="s">
        <v>195</v>
      </c>
      <c r="D191" s="7">
        <v>687</v>
      </c>
      <c r="E191" s="6" t="s">
        <v>26</v>
      </c>
      <c r="F191" s="6" t="s">
        <v>16</v>
      </c>
      <c r="G191" s="7">
        <v>34</v>
      </c>
      <c r="H191" s="7">
        <v>7</v>
      </c>
      <c r="I191" s="51">
        <v>111388.18</v>
      </c>
      <c r="J191" s="7">
        <v>2</v>
      </c>
      <c r="K191" s="7">
        <v>1</v>
      </c>
      <c r="L191" s="7">
        <v>0</v>
      </c>
      <c r="M191" s="53">
        <v>148564.76</v>
      </c>
      <c r="N191" s="7">
        <v>0</v>
      </c>
    </row>
    <row r="192" spans="1:14" ht="18" customHeight="1" x14ac:dyDescent="0.2">
      <c r="A192" s="6">
        <v>191</v>
      </c>
      <c r="B192" s="7">
        <v>15726931</v>
      </c>
      <c r="C192" s="6" t="s">
        <v>196</v>
      </c>
      <c r="D192" s="7">
        <v>715</v>
      </c>
      <c r="E192" s="6" t="s">
        <v>15</v>
      </c>
      <c r="F192" s="6" t="s">
        <v>16</v>
      </c>
      <c r="G192" s="7">
        <v>41</v>
      </c>
      <c r="H192" s="7">
        <v>8</v>
      </c>
      <c r="I192" s="51">
        <v>56214.85</v>
      </c>
      <c r="J192" s="7">
        <v>2</v>
      </c>
      <c r="K192" s="7">
        <v>0</v>
      </c>
      <c r="L192" s="7">
        <v>0</v>
      </c>
      <c r="M192" s="53">
        <v>92982.61</v>
      </c>
      <c r="N192" s="7">
        <v>1</v>
      </c>
    </row>
    <row r="193" spans="1:14" ht="18" customHeight="1" x14ac:dyDescent="0.2">
      <c r="A193" s="6">
        <v>192</v>
      </c>
      <c r="B193" s="7">
        <v>15771086</v>
      </c>
      <c r="C193" s="6" t="s">
        <v>113</v>
      </c>
      <c r="D193" s="7">
        <v>512</v>
      </c>
      <c r="E193" s="6" t="s">
        <v>15</v>
      </c>
      <c r="F193" s="6" t="s">
        <v>16</v>
      </c>
      <c r="G193" s="7">
        <v>36</v>
      </c>
      <c r="H193" s="7">
        <v>3</v>
      </c>
      <c r="I193" s="51">
        <v>84327.77</v>
      </c>
      <c r="J193" s="7">
        <v>2</v>
      </c>
      <c r="K193" s="7">
        <v>1</v>
      </c>
      <c r="L193" s="7">
        <v>0</v>
      </c>
      <c r="M193" s="53">
        <v>17675.36</v>
      </c>
      <c r="N193" s="7">
        <v>0</v>
      </c>
    </row>
    <row r="194" spans="1:14" ht="18" customHeight="1" x14ac:dyDescent="0.2">
      <c r="A194" s="6">
        <v>193</v>
      </c>
      <c r="B194" s="7">
        <v>15756850</v>
      </c>
      <c r="C194" s="6" t="s">
        <v>197</v>
      </c>
      <c r="D194" s="7">
        <v>479</v>
      </c>
      <c r="E194" s="6" t="s">
        <v>15</v>
      </c>
      <c r="F194" s="6" t="s">
        <v>23</v>
      </c>
      <c r="G194" s="7">
        <v>40</v>
      </c>
      <c r="H194" s="7">
        <v>1</v>
      </c>
      <c r="I194" s="51">
        <v>0</v>
      </c>
      <c r="J194" s="7">
        <v>2</v>
      </c>
      <c r="K194" s="7">
        <v>0</v>
      </c>
      <c r="L194" s="7">
        <v>0</v>
      </c>
      <c r="M194" s="53">
        <v>114996.43</v>
      </c>
      <c r="N194" s="7">
        <v>0</v>
      </c>
    </row>
    <row r="195" spans="1:14" ht="18" customHeight="1" x14ac:dyDescent="0.2">
      <c r="A195" s="6">
        <v>194</v>
      </c>
      <c r="B195" s="7">
        <v>15702741</v>
      </c>
      <c r="C195" s="6" t="s">
        <v>198</v>
      </c>
      <c r="D195" s="7">
        <v>601</v>
      </c>
      <c r="E195" s="6" t="s">
        <v>15</v>
      </c>
      <c r="F195" s="6" t="s">
        <v>23</v>
      </c>
      <c r="G195" s="7">
        <v>32</v>
      </c>
      <c r="H195" s="7">
        <v>8</v>
      </c>
      <c r="I195" s="51">
        <v>93012.89</v>
      </c>
      <c r="J195" s="7">
        <v>1</v>
      </c>
      <c r="K195" s="7">
        <v>1</v>
      </c>
      <c r="L195" s="7">
        <v>0</v>
      </c>
      <c r="M195" s="53">
        <v>86957.42</v>
      </c>
      <c r="N195" s="7">
        <v>0</v>
      </c>
    </row>
    <row r="196" spans="1:14" ht="18" customHeight="1" x14ac:dyDescent="0.2">
      <c r="A196" s="6">
        <v>195</v>
      </c>
      <c r="B196" s="7">
        <v>15679200</v>
      </c>
      <c r="C196" s="6" t="s">
        <v>199</v>
      </c>
      <c r="D196" s="7">
        <v>580</v>
      </c>
      <c r="E196" s="6" t="s">
        <v>18</v>
      </c>
      <c r="F196" s="6" t="s">
        <v>23</v>
      </c>
      <c r="G196" s="7">
        <v>29</v>
      </c>
      <c r="H196" s="7">
        <v>9</v>
      </c>
      <c r="I196" s="51">
        <v>61710.44</v>
      </c>
      <c r="J196" s="7">
        <v>2</v>
      </c>
      <c r="K196" s="7">
        <v>1</v>
      </c>
      <c r="L196" s="7">
        <v>0</v>
      </c>
      <c r="M196" s="53">
        <v>128077.8</v>
      </c>
      <c r="N196" s="7">
        <v>0</v>
      </c>
    </row>
    <row r="197" spans="1:14" ht="18" customHeight="1" x14ac:dyDescent="0.2">
      <c r="A197" s="6">
        <v>196</v>
      </c>
      <c r="B197" s="7">
        <v>15594815</v>
      </c>
      <c r="C197" s="6" t="s">
        <v>200</v>
      </c>
      <c r="D197" s="7">
        <v>807</v>
      </c>
      <c r="E197" s="6" t="s">
        <v>15</v>
      </c>
      <c r="F197" s="6" t="s">
        <v>23</v>
      </c>
      <c r="G197" s="7">
        <v>35</v>
      </c>
      <c r="H197" s="7">
        <v>3</v>
      </c>
      <c r="I197" s="51">
        <v>174790.15</v>
      </c>
      <c r="J197" s="7">
        <v>1</v>
      </c>
      <c r="K197" s="7">
        <v>1</v>
      </c>
      <c r="L197" s="7">
        <v>1</v>
      </c>
      <c r="M197" s="53">
        <v>600.36</v>
      </c>
      <c r="N197" s="7">
        <v>0</v>
      </c>
    </row>
    <row r="198" spans="1:14" ht="18" customHeight="1" x14ac:dyDescent="0.2">
      <c r="A198" s="6">
        <v>197</v>
      </c>
      <c r="B198" s="7">
        <v>15635905</v>
      </c>
      <c r="C198" s="6" t="s">
        <v>201</v>
      </c>
      <c r="D198" s="7">
        <v>616</v>
      </c>
      <c r="E198" s="6" t="s">
        <v>18</v>
      </c>
      <c r="F198" s="6" t="s">
        <v>16</v>
      </c>
      <c r="G198" s="7">
        <v>32</v>
      </c>
      <c r="H198" s="7">
        <v>6</v>
      </c>
      <c r="I198" s="51">
        <v>0</v>
      </c>
      <c r="J198" s="7">
        <v>2</v>
      </c>
      <c r="K198" s="7">
        <v>1</v>
      </c>
      <c r="L198" s="7">
        <v>1</v>
      </c>
      <c r="M198" s="53">
        <v>43001.46</v>
      </c>
      <c r="N198" s="7">
        <v>0</v>
      </c>
    </row>
    <row r="199" spans="1:14" ht="18" customHeight="1" x14ac:dyDescent="0.2">
      <c r="A199" s="6">
        <v>198</v>
      </c>
      <c r="B199" s="7">
        <v>15777892</v>
      </c>
      <c r="C199" s="6" t="s">
        <v>202</v>
      </c>
      <c r="D199" s="7">
        <v>721</v>
      </c>
      <c r="E199" s="6" t="s">
        <v>26</v>
      </c>
      <c r="F199" s="6" t="s">
        <v>23</v>
      </c>
      <c r="G199" s="7">
        <v>37</v>
      </c>
      <c r="H199" s="7">
        <v>3</v>
      </c>
      <c r="I199" s="51">
        <v>107720.64</v>
      </c>
      <c r="J199" s="7">
        <v>1</v>
      </c>
      <c r="K199" s="7">
        <v>1</v>
      </c>
      <c r="L199" s="7">
        <v>1</v>
      </c>
      <c r="M199" s="53">
        <v>158591.12</v>
      </c>
      <c r="N199" s="7">
        <v>0</v>
      </c>
    </row>
    <row r="200" spans="1:14" ht="18" customHeight="1" x14ac:dyDescent="0.2">
      <c r="A200" s="6">
        <v>199</v>
      </c>
      <c r="B200" s="7">
        <v>15656176</v>
      </c>
      <c r="C200" s="6" t="s">
        <v>203</v>
      </c>
      <c r="D200" s="7">
        <v>501</v>
      </c>
      <c r="E200" s="6" t="s">
        <v>15</v>
      </c>
      <c r="F200" s="6" t="s">
        <v>23</v>
      </c>
      <c r="G200" s="7">
        <v>57</v>
      </c>
      <c r="H200" s="7">
        <v>10</v>
      </c>
      <c r="I200" s="51">
        <v>0</v>
      </c>
      <c r="J200" s="7">
        <v>2</v>
      </c>
      <c r="K200" s="7">
        <v>1</v>
      </c>
      <c r="L200" s="7">
        <v>1</v>
      </c>
      <c r="M200" s="53">
        <v>47847.19</v>
      </c>
      <c r="N200" s="7">
        <v>0</v>
      </c>
    </row>
    <row r="201" spans="1:14" ht="18" customHeight="1" x14ac:dyDescent="0.2">
      <c r="A201" s="6">
        <v>200</v>
      </c>
      <c r="B201" s="7">
        <v>15811127</v>
      </c>
      <c r="C201" s="6" t="s">
        <v>204</v>
      </c>
      <c r="D201" s="7">
        <v>521</v>
      </c>
      <c r="E201" s="6" t="s">
        <v>15</v>
      </c>
      <c r="F201" s="6" t="s">
        <v>23</v>
      </c>
      <c r="G201" s="7">
        <v>35</v>
      </c>
      <c r="H201" s="7">
        <v>6</v>
      </c>
      <c r="I201" s="51">
        <v>96423.84</v>
      </c>
      <c r="J201" s="7">
        <v>1</v>
      </c>
      <c r="K201" s="7">
        <v>1</v>
      </c>
      <c r="L201" s="7">
        <v>0</v>
      </c>
      <c r="M201" s="53">
        <v>10488.44</v>
      </c>
      <c r="N201" s="7">
        <v>0</v>
      </c>
    </row>
    <row r="202" spans="1:14" ht="18" customHeight="1" x14ac:dyDescent="0.2">
      <c r="A202" s="6">
        <v>201</v>
      </c>
      <c r="B202" s="7">
        <v>15604482</v>
      </c>
      <c r="C202" s="6" t="s">
        <v>205</v>
      </c>
      <c r="D202" s="7">
        <v>850</v>
      </c>
      <c r="E202" s="6" t="s">
        <v>18</v>
      </c>
      <c r="F202" s="6" t="s">
        <v>23</v>
      </c>
      <c r="G202" s="7">
        <v>30</v>
      </c>
      <c r="H202" s="7">
        <v>2</v>
      </c>
      <c r="I202" s="51">
        <v>141040.01</v>
      </c>
      <c r="J202" s="7">
        <v>1</v>
      </c>
      <c r="K202" s="7">
        <v>1</v>
      </c>
      <c r="L202" s="7">
        <v>1</v>
      </c>
      <c r="M202" s="53">
        <v>5978.2</v>
      </c>
      <c r="N202" s="7">
        <v>0</v>
      </c>
    </row>
    <row r="203" spans="1:14" ht="18" customHeight="1" x14ac:dyDescent="0.2">
      <c r="A203" s="6">
        <v>202</v>
      </c>
      <c r="B203" s="7">
        <v>15622911</v>
      </c>
      <c r="C203" s="6" t="s">
        <v>206</v>
      </c>
      <c r="D203" s="7">
        <v>759</v>
      </c>
      <c r="E203" s="6" t="s">
        <v>15</v>
      </c>
      <c r="F203" s="6" t="s">
        <v>23</v>
      </c>
      <c r="G203" s="7">
        <v>42</v>
      </c>
      <c r="H203" s="7">
        <v>4</v>
      </c>
      <c r="I203" s="51">
        <v>105420.18</v>
      </c>
      <c r="J203" s="7">
        <v>1</v>
      </c>
      <c r="K203" s="7">
        <v>0</v>
      </c>
      <c r="L203" s="7">
        <v>1</v>
      </c>
      <c r="M203" s="53">
        <v>121409.06</v>
      </c>
      <c r="N203" s="7">
        <v>0</v>
      </c>
    </row>
    <row r="204" spans="1:14" ht="18" customHeight="1" x14ac:dyDescent="0.2">
      <c r="A204" s="6">
        <v>203</v>
      </c>
      <c r="B204" s="7">
        <v>15600974</v>
      </c>
      <c r="C204" s="6" t="s">
        <v>27</v>
      </c>
      <c r="D204" s="7">
        <v>516</v>
      </c>
      <c r="E204" s="6" t="s">
        <v>18</v>
      </c>
      <c r="F204" s="6" t="s">
        <v>23</v>
      </c>
      <c r="G204" s="7">
        <v>50</v>
      </c>
      <c r="H204" s="7">
        <v>5</v>
      </c>
      <c r="I204" s="51">
        <v>0</v>
      </c>
      <c r="J204" s="7">
        <v>1</v>
      </c>
      <c r="K204" s="7">
        <v>0</v>
      </c>
      <c r="L204" s="7">
        <v>1</v>
      </c>
      <c r="M204" s="53">
        <v>146145.93</v>
      </c>
      <c r="N204" s="7">
        <v>1</v>
      </c>
    </row>
    <row r="205" spans="1:14" ht="18" customHeight="1" x14ac:dyDescent="0.2">
      <c r="A205" s="6">
        <v>204</v>
      </c>
      <c r="B205" s="7">
        <v>15727868</v>
      </c>
      <c r="C205" s="6" t="s">
        <v>207</v>
      </c>
      <c r="D205" s="7">
        <v>711</v>
      </c>
      <c r="E205" s="6" t="s">
        <v>15</v>
      </c>
      <c r="F205" s="6" t="s">
        <v>16</v>
      </c>
      <c r="G205" s="7">
        <v>38</v>
      </c>
      <c r="H205" s="7">
        <v>2</v>
      </c>
      <c r="I205" s="51">
        <v>129022.06</v>
      </c>
      <c r="J205" s="7">
        <v>2</v>
      </c>
      <c r="K205" s="7">
        <v>1</v>
      </c>
      <c r="L205" s="7">
        <v>1</v>
      </c>
      <c r="M205" s="53">
        <v>14374.86</v>
      </c>
      <c r="N205" s="7">
        <v>1</v>
      </c>
    </row>
    <row r="206" spans="1:14" ht="18" customHeight="1" x14ac:dyDescent="0.2">
      <c r="A206" s="6">
        <v>205</v>
      </c>
      <c r="B206" s="7">
        <v>15627801</v>
      </c>
      <c r="C206" s="6" t="s">
        <v>208</v>
      </c>
      <c r="D206" s="7">
        <v>680</v>
      </c>
      <c r="E206" s="6" t="s">
        <v>18</v>
      </c>
      <c r="F206" s="6" t="s">
        <v>23</v>
      </c>
      <c r="G206" s="7">
        <v>33</v>
      </c>
      <c r="H206" s="7">
        <v>3</v>
      </c>
      <c r="I206" s="51">
        <v>176666.62</v>
      </c>
      <c r="J206" s="7">
        <v>1</v>
      </c>
      <c r="K206" s="7">
        <v>1</v>
      </c>
      <c r="L206" s="7">
        <v>0</v>
      </c>
      <c r="M206" s="53">
        <v>94670.77</v>
      </c>
      <c r="N206" s="7">
        <v>0</v>
      </c>
    </row>
    <row r="207" spans="1:14" ht="18" customHeight="1" x14ac:dyDescent="0.2">
      <c r="A207" s="6">
        <v>206</v>
      </c>
      <c r="B207" s="7">
        <v>15773039</v>
      </c>
      <c r="C207" s="6" t="s">
        <v>209</v>
      </c>
      <c r="D207" s="7">
        <v>550</v>
      </c>
      <c r="E207" s="6" t="s">
        <v>15</v>
      </c>
      <c r="F207" s="6" t="s">
        <v>23</v>
      </c>
      <c r="G207" s="7">
        <v>37</v>
      </c>
      <c r="H207" s="7">
        <v>3</v>
      </c>
      <c r="I207" s="51">
        <v>0</v>
      </c>
      <c r="J207" s="7">
        <v>1</v>
      </c>
      <c r="K207" s="7">
        <v>1</v>
      </c>
      <c r="L207" s="7">
        <v>1</v>
      </c>
      <c r="M207" s="53">
        <v>179670.31</v>
      </c>
      <c r="N207" s="7">
        <v>0</v>
      </c>
    </row>
    <row r="208" spans="1:14" ht="18" customHeight="1" x14ac:dyDescent="0.2">
      <c r="A208" s="6">
        <v>207</v>
      </c>
      <c r="B208" s="7">
        <v>15755262</v>
      </c>
      <c r="C208" s="6" t="s">
        <v>39</v>
      </c>
      <c r="D208" s="7">
        <v>608</v>
      </c>
      <c r="E208" s="6" t="s">
        <v>18</v>
      </c>
      <c r="F208" s="6" t="s">
        <v>16</v>
      </c>
      <c r="G208" s="7">
        <v>41</v>
      </c>
      <c r="H208" s="7">
        <v>3</v>
      </c>
      <c r="I208" s="51">
        <v>89763.839999999997</v>
      </c>
      <c r="J208" s="7">
        <v>1</v>
      </c>
      <c r="K208" s="7">
        <v>0</v>
      </c>
      <c r="L208" s="7">
        <v>0</v>
      </c>
      <c r="M208" s="53">
        <v>199304.74</v>
      </c>
      <c r="N208" s="7">
        <v>1</v>
      </c>
    </row>
    <row r="209" spans="1:14" ht="18" customHeight="1" x14ac:dyDescent="0.2">
      <c r="A209" s="6">
        <v>208</v>
      </c>
      <c r="B209" s="7">
        <v>15679531</v>
      </c>
      <c r="C209" s="6" t="s">
        <v>210</v>
      </c>
      <c r="D209" s="7">
        <v>618</v>
      </c>
      <c r="E209" s="6" t="s">
        <v>15</v>
      </c>
      <c r="F209" s="6" t="s">
        <v>23</v>
      </c>
      <c r="G209" s="7">
        <v>34</v>
      </c>
      <c r="H209" s="7">
        <v>5</v>
      </c>
      <c r="I209" s="51">
        <v>134954.53</v>
      </c>
      <c r="J209" s="7">
        <v>1</v>
      </c>
      <c r="K209" s="7">
        <v>1</v>
      </c>
      <c r="L209" s="7">
        <v>1</v>
      </c>
      <c r="M209" s="53">
        <v>151954.39000000001</v>
      </c>
      <c r="N209" s="7">
        <v>0</v>
      </c>
    </row>
    <row r="210" spans="1:14" ht="18" customHeight="1" x14ac:dyDescent="0.2">
      <c r="A210" s="6">
        <v>209</v>
      </c>
      <c r="B210" s="7">
        <v>15684181</v>
      </c>
      <c r="C210" s="6" t="s">
        <v>211</v>
      </c>
      <c r="D210" s="7">
        <v>643</v>
      </c>
      <c r="E210" s="6" t="s">
        <v>15</v>
      </c>
      <c r="F210" s="6" t="s">
        <v>23</v>
      </c>
      <c r="G210" s="7">
        <v>45</v>
      </c>
      <c r="H210" s="7">
        <v>5</v>
      </c>
      <c r="I210" s="51">
        <v>0</v>
      </c>
      <c r="J210" s="7">
        <v>1</v>
      </c>
      <c r="K210" s="7">
        <v>1</v>
      </c>
      <c r="L210" s="7">
        <v>0</v>
      </c>
      <c r="M210" s="53">
        <v>142513.5</v>
      </c>
      <c r="N210" s="7">
        <v>1</v>
      </c>
    </row>
    <row r="211" spans="1:14" ht="18" customHeight="1" x14ac:dyDescent="0.2">
      <c r="A211" s="6">
        <v>210</v>
      </c>
      <c r="B211" s="7">
        <v>15612087</v>
      </c>
      <c r="C211" s="6" t="s">
        <v>212</v>
      </c>
      <c r="D211" s="7">
        <v>671</v>
      </c>
      <c r="E211" s="6" t="s">
        <v>15</v>
      </c>
      <c r="F211" s="6" t="s">
        <v>23</v>
      </c>
      <c r="G211" s="7">
        <v>45</v>
      </c>
      <c r="H211" s="7">
        <v>2</v>
      </c>
      <c r="I211" s="51">
        <v>106376.85</v>
      </c>
      <c r="J211" s="7">
        <v>1</v>
      </c>
      <c r="K211" s="7">
        <v>0</v>
      </c>
      <c r="L211" s="7">
        <v>1</v>
      </c>
      <c r="M211" s="53">
        <v>158264.62</v>
      </c>
      <c r="N211" s="7">
        <v>0</v>
      </c>
    </row>
    <row r="212" spans="1:14" ht="18" customHeight="1" x14ac:dyDescent="0.2">
      <c r="A212" s="6">
        <v>211</v>
      </c>
      <c r="B212" s="7">
        <v>15752047</v>
      </c>
      <c r="C212" s="6" t="s">
        <v>859</v>
      </c>
      <c r="D212" s="7">
        <v>689</v>
      </c>
      <c r="E212" s="6" t="s">
        <v>26</v>
      </c>
      <c r="F212" s="6" t="s">
        <v>23</v>
      </c>
      <c r="G212" s="7">
        <v>33</v>
      </c>
      <c r="H212" s="7">
        <v>2</v>
      </c>
      <c r="I212" s="51">
        <v>161814.64000000001</v>
      </c>
      <c r="J212" s="7">
        <v>2</v>
      </c>
      <c r="K212" s="7">
        <v>1</v>
      </c>
      <c r="L212" s="7">
        <v>0</v>
      </c>
      <c r="M212" s="53">
        <v>169381.9</v>
      </c>
      <c r="N212" s="7">
        <v>0</v>
      </c>
    </row>
    <row r="213" spans="1:14" ht="18" customHeight="1" x14ac:dyDescent="0.2">
      <c r="A213" s="6">
        <v>212</v>
      </c>
      <c r="B213" s="7">
        <v>15624592</v>
      </c>
      <c r="C213" s="6" t="s">
        <v>213</v>
      </c>
      <c r="D213" s="7">
        <v>603</v>
      </c>
      <c r="E213" s="6" t="s">
        <v>15</v>
      </c>
      <c r="F213" s="6" t="s">
        <v>23</v>
      </c>
      <c r="G213" s="7">
        <v>31</v>
      </c>
      <c r="H213" s="7">
        <v>8</v>
      </c>
      <c r="I213" s="51">
        <v>0</v>
      </c>
      <c r="J213" s="7">
        <v>2</v>
      </c>
      <c r="K213" s="7">
        <v>1</v>
      </c>
      <c r="L213" s="7">
        <v>1</v>
      </c>
      <c r="M213" s="53">
        <v>169915.02</v>
      </c>
      <c r="N213" s="7">
        <v>0</v>
      </c>
    </row>
    <row r="214" spans="1:14" ht="18" customHeight="1" x14ac:dyDescent="0.2">
      <c r="A214" s="6">
        <v>213</v>
      </c>
      <c r="B214" s="7">
        <v>15573152</v>
      </c>
      <c r="C214" s="6" t="s">
        <v>214</v>
      </c>
      <c r="D214" s="7">
        <v>620</v>
      </c>
      <c r="E214" s="6" t="s">
        <v>15</v>
      </c>
      <c r="F214" s="6" t="s">
        <v>16</v>
      </c>
      <c r="G214" s="7">
        <v>41</v>
      </c>
      <c r="H214" s="7">
        <v>9</v>
      </c>
      <c r="I214" s="51">
        <v>0</v>
      </c>
      <c r="J214" s="7">
        <v>2</v>
      </c>
      <c r="K214" s="7">
        <v>0</v>
      </c>
      <c r="L214" s="7">
        <v>0</v>
      </c>
      <c r="M214" s="53">
        <v>88852.47</v>
      </c>
      <c r="N214" s="7">
        <v>0</v>
      </c>
    </row>
    <row r="215" spans="1:14" ht="18" customHeight="1" x14ac:dyDescent="0.2">
      <c r="A215" s="6">
        <v>214</v>
      </c>
      <c r="B215" s="7">
        <v>15594917</v>
      </c>
      <c r="C215" s="6" t="s">
        <v>215</v>
      </c>
      <c r="D215" s="7">
        <v>676</v>
      </c>
      <c r="E215" s="6" t="s">
        <v>15</v>
      </c>
      <c r="F215" s="6" t="s">
        <v>16</v>
      </c>
      <c r="G215" s="7">
        <v>34</v>
      </c>
      <c r="H215" s="7">
        <v>1</v>
      </c>
      <c r="I215" s="51">
        <v>63095.01</v>
      </c>
      <c r="J215" s="7">
        <v>1</v>
      </c>
      <c r="K215" s="7">
        <v>1</v>
      </c>
      <c r="L215" s="7">
        <v>1</v>
      </c>
      <c r="M215" s="53">
        <v>40645.81</v>
      </c>
      <c r="N215" s="7">
        <v>0</v>
      </c>
    </row>
    <row r="216" spans="1:14" ht="18" customHeight="1" x14ac:dyDescent="0.2">
      <c r="A216" s="6">
        <v>215</v>
      </c>
      <c r="B216" s="7">
        <v>15785542</v>
      </c>
      <c r="C216" s="6" t="s">
        <v>216</v>
      </c>
      <c r="D216" s="7">
        <v>697</v>
      </c>
      <c r="E216" s="6" t="s">
        <v>26</v>
      </c>
      <c r="F216" s="6" t="s">
        <v>23</v>
      </c>
      <c r="G216" s="7">
        <v>26</v>
      </c>
      <c r="H216" s="7">
        <v>4</v>
      </c>
      <c r="I216" s="51">
        <v>118287.01</v>
      </c>
      <c r="J216" s="7">
        <v>2</v>
      </c>
      <c r="K216" s="7">
        <v>0</v>
      </c>
      <c r="L216" s="7">
        <v>0</v>
      </c>
      <c r="M216" s="53">
        <v>113951.12</v>
      </c>
      <c r="N216" s="7">
        <v>0</v>
      </c>
    </row>
    <row r="217" spans="1:14" ht="18" customHeight="1" x14ac:dyDescent="0.2">
      <c r="A217" s="6">
        <v>216</v>
      </c>
      <c r="B217" s="7">
        <v>15723488</v>
      </c>
      <c r="C217" s="6" t="s">
        <v>55</v>
      </c>
      <c r="D217" s="7">
        <v>668</v>
      </c>
      <c r="E217" s="6" t="s">
        <v>26</v>
      </c>
      <c r="F217" s="6" t="s">
        <v>23</v>
      </c>
      <c r="G217" s="7">
        <v>47</v>
      </c>
      <c r="H217" s="7">
        <v>7</v>
      </c>
      <c r="I217" s="51">
        <v>106854.21</v>
      </c>
      <c r="J217" s="7">
        <v>1</v>
      </c>
      <c r="K217" s="7">
        <v>0</v>
      </c>
      <c r="L217" s="7">
        <v>1</v>
      </c>
      <c r="M217" s="53">
        <v>157959.01999999999</v>
      </c>
      <c r="N217" s="7">
        <v>1</v>
      </c>
    </row>
    <row r="218" spans="1:14" ht="18" customHeight="1" x14ac:dyDescent="0.2">
      <c r="A218" s="6">
        <v>217</v>
      </c>
      <c r="B218" s="7">
        <v>15680920</v>
      </c>
      <c r="C218" s="6" t="s">
        <v>217</v>
      </c>
      <c r="D218" s="7">
        <v>695</v>
      </c>
      <c r="E218" s="6" t="s">
        <v>15</v>
      </c>
      <c r="F218" s="6" t="s">
        <v>23</v>
      </c>
      <c r="G218" s="7">
        <v>46</v>
      </c>
      <c r="H218" s="7">
        <v>7</v>
      </c>
      <c r="I218" s="51">
        <v>49512.55</v>
      </c>
      <c r="J218" s="7">
        <v>1</v>
      </c>
      <c r="K218" s="7">
        <v>1</v>
      </c>
      <c r="L218" s="7">
        <v>0</v>
      </c>
      <c r="M218" s="53">
        <v>133007.34</v>
      </c>
      <c r="N218" s="7">
        <v>0</v>
      </c>
    </row>
    <row r="219" spans="1:14" ht="18" customHeight="1" x14ac:dyDescent="0.2">
      <c r="A219" s="6">
        <v>218</v>
      </c>
      <c r="B219" s="7">
        <v>15786308</v>
      </c>
      <c r="C219" s="6" t="s">
        <v>218</v>
      </c>
      <c r="D219" s="7">
        <v>730</v>
      </c>
      <c r="E219" s="6" t="s">
        <v>18</v>
      </c>
      <c r="F219" s="6" t="s">
        <v>16</v>
      </c>
      <c r="G219" s="7">
        <v>33</v>
      </c>
      <c r="H219" s="7">
        <v>9</v>
      </c>
      <c r="I219" s="51">
        <v>0</v>
      </c>
      <c r="J219" s="7">
        <v>2</v>
      </c>
      <c r="K219" s="7">
        <v>0</v>
      </c>
      <c r="L219" s="7">
        <v>0</v>
      </c>
      <c r="M219" s="53">
        <v>176576.62</v>
      </c>
      <c r="N219" s="7">
        <v>0</v>
      </c>
    </row>
    <row r="220" spans="1:14" ht="18" customHeight="1" x14ac:dyDescent="0.2">
      <c r="A220" s="6">
        <v>219</v>
      </c>
      <c r="B220" s="7">
        <v>15659366</v>
      </c>
      <c r="C220" s="6" t="s">
        <v>219</v>
      </c>
      <c r="D220" s="7">
        <v>807</v>
      </c>
      <c r="E220" s="6" t="s">
        <v>15</v>
      </c>
      <c r="F220" s="6" t="s">
        <v>23</v>
      </c>
      <c r="G220" s="7">
        <v>43</v>
      </c>
      <c r="H220" s="7">
        <v>1</v>
      </c>
      <c r="I220" s="51">
        <v>105799.32</v>
      </c>
      <c r="J220" s="7">
        <v>2</v>
      </c>
      <c r="K220" s="7">
        <v>1</v>
      </c>
      <c r="L220" s="7">
        <v>0</v>
      </c>
      <c r="M220" s="53">
        <v>34888.04</v>
      </c>
      <c r="N220" s="7">
        <v>1</v>
      </c>
    </row>
    <row r="221" spans="1:14" ht="18" customHeight="1" x14ac:dyDescent="0.2">
      <c r="A221" s="6">
        <v>220</v>
      </c>
      <c r="B221" s="7">
        <v>15774854</v>
      </c>
      <c r="C221" s="6" t="s">
        <v>139</v>
      </c>
      <c r="D221" s="7">
        <v>592</v>
      </c>
      <c r="E221" s="6" t="s">
        <v>15</v>
      </c>
      <c r="F221" s="6" t="s">
        <v>23</v>
      </c>
      <c r="G221" s="7">
        <v>54</v>
      </c>
      <c r="H221" s="7">
        <v>8</v>
      </c>
      <c r="I221" s="51">
        <v>0</v>
      </c>
      <c r="J221" s="7">
        <v>1</v>
      </c>
      <c r="K221" s="7">
        <v>1</v>
      </c>
      <c r="L221" s="7">
        <v>1</v>
      </c>
      <c r="M221" s="53">
        <v>28737.71</v>
      </c>
      <c r="N221" s="7">
        <v>1</v>
      </c>
    </row>
    <row r="222" spans="1:14" ht="18" customHeight="1" x14ac:dyDescent="0.2">
      <c r="A222" s="6">
        <v>221</v>
      </c>
      <c r="B222" s="7">
        <v>15725311</v>
      </c>
      <c r="C222" s="6" t="s">
        <v>220</v>
      </c>
      <c r="D222" s="7">
        <v>726</v>
      </c>
      <c r="E222" s="6" t="s">
        <v>15</v>
      </c>
      <c r="F222" s="6" t="s">
        <v>16</v>
      </c>
      <c r="G222" s="7">
        <v>31</v>
      </c>
      <c r="H222" s="7">
        <v>9</v>
      </c>
      <c r="I222" s="51">
        <v>114722.05</v>
      </c>
      <c r="J222" s="7">
        <v>2</v>
      </c>
      <c r="K222" s="7">
        <v>1</v>
      </c>
      <c r="L222" s="7">
        <v>1</v>
      </c>
      <c r="M222" s="53">
        <v>98178.57</v>
      </c>
      <c r="N222" s="7">
        <v>0</v>
      </c>
    </row>
    <row r="223" spans="1:14" ht="18" customHeight="1" x14ac:dyDescent="0.2">
      <c r="A223" s="6">
        <v>222</v>
      </c>
      <c r="B223" s="7">
        <v>15787155</v>
      </c>
      <c r="C223" s="6" t="s">
        <v>221</v>
      </c>
      <c r="D223" s="7">
        <v>514</v>
      </c>
      <c r="E223" s="6" t="s">
        <v>18</v>
      </c>
      <c r="F223" s="6" t="s">
        <v>23</v>
      </c>
      <c r="G223" s="7">
        <v>30</v>
      </c>
      <c r="H223" s="7">
        <v>7</v>
      </c>
      <c r="I223" s="51">
        <v>0</v>
      </c>
      <c r="J223" s="7">
        <v>1</v>
      </c>
      <c r="K223" s="7">
        <v>0</v>
      </c>
      <c r="L223" s="7">
        <v>1</v>
      </c>
      <c r="M223" s="53">
        <v>125010.24000000001</v>
      </c>
      <c r="N223" s="7">
        <v>0</v>
      </c>
    </row>
    <row r="224" spans="1:14" ht="18" customHeight="1" x14ac:dyDescent="0.2">
      <c r="A224" s="6">
        <v>223</v>
      </c>
      <c r="B224" s="7">
        <v>15727829</v>
      </c>
      <c r="C224" s="6" t="s">
        <v>222</v>
      </c>
      <c r="D224" s="7">
        <v>567</v>
      </c>
      <c r="E224" s="6" t="s">
        <v>15</v>
      </c>
      <c r="F224" s="6" t="s">
        <v>23</v>
      </c>
      <c r="G224" s="7">
        <v>42</v>
      </c>
      <c r="H224" s="7">
        <v>2</v>
      </c>
      <c r="I224" s="51">
        <v>0</v>
      </c>
      <c r="J224" s="7">
        <v>2</v>
      </c>
      <c r="K224" s="7">
        <v>1</v>
      </c>
      <c r="L224" s="7">
        <v>1</v>
      </c>
      <c r="M224" s="53">
        <v>167984.61</v>
      </c>
      <c r="N224" s="7">
        <v>0</v>
      </c>
    </row>
    <row r="225" spans="1:14" ht="18" customHeight="1" x14ac:dyDescent="0.2">
      <c r="A225" s="6">
        <v>224</v>
      </c>
      <c r="B225" s="7">
        <v>15733247</v>
      </c>
      <c r="C225" s="6" t="s">
        <v>223</v>
      </c>
      <c r="D225" s="7">
        <v>850</v>
      </c>
      <c r="E225" s="6" t="s">
        <v>15</v>
      </c>
      <c r="F225" s="6" t="s">
        <v>23</v>
      </c>
      <c r="G225" s="7">
        <v>33</v>
      </c>
      <c r="H225" s="7">
        <v>10</v>
      </c>
      <c r="I225" s="51">
        <v>0</v>
      </c>
      <c r="J225" s="7">
        <v>1</v>
      </c>
      <c r="K225" s="7">
        <v>1</v>
      </c>
      <c r="L225" s="7">
        <v>0</v>
      </c>
      <c r="M225" s="53">
        <v>4861.72</v>
      </c>
      <c r="N225" s="7">
        <v>1</v>
      </c>
    </row>
    <row r="226" spans="1:14" ht="18" customHeight="1" x14ac:dyDescent="0.2">
      <c r="A226" s="6">
        <v>225</v>
      </c>
      <c r="B226" s="7">
        <v>15568748</v>
      </c>
      <c r="C226" s="6" t="s">
        <v>224</v>
      </c>
      <c r="D226" s="7">
        <v>671</v>
      </c>
      <c r="E226" s="6" t="s">
        <v>26</v>
      </c>
      <c r="F226" s="6" t="s">
        <v>23</v>
      </c>
      <c r="G226" s="7">
        <v>45</v>
      </c>
      <c r="H226" s="7">
        <v>6</v>
      </c>
      <c r="I226" s="51">
        <v>99564.22</v>
      </c>
      <c r="J226" s="7">
        <v>1</v>
      </c>
      <c r="K226" s="7">
        <v>1</v>
      </c>
      <c r="L226" s="7">
        <v>1</v>
      </c>
      <c r="M226" s="53">
        <v>108872.45</v>
      </c>
      <c r="N226" s="7">
        <v>1</v>
      </c>
    </row>
    <row r="227" spans="1:14" ht="18" customHeight="1" x14ac:dyDescent="0.2">
      <c r="A227" s="6">
        <v>226</v>
      </c>
      <c r="B227" s="7">
        <v>15699029</v>
      </c>
      <c r="C227" s="6" t="s">
        <v>225</v>
      </c>
      <c r="D227" s="7">
        <v>670</v>
      </c>
      <c r="E227" s="6" t="s">
        <v>15</v>
      </c>
      <c r="F227" s="6" t="s">
        <v>23</v>
      </c>
      <c r="G227" s="7">
        <v>37</v>
      </c>
      <c r="H227" s="7">
        <v>4</v>
      </c>
      <c r="I227" s="51">
        <v>170557.91</v>
      </c>
      <c r="J227" s="7">
        <v>2</v>
      </c>
      <c r="K227" s="7">
        <v>1</v>
      </c>
      <c r="L227" s="7">
        <v>0</v>
      </c>
      <c r="M227" s="53">
        <v>198252.88</v>
      </c>
      <c r="N227" s="7">
        <v>0</v>
      </c>
    </row>
    <row r="228" spans="1:14" ht="18" customHeight="1" x14ac:dyDescent="0.2">
      <c r="A228" s="6">
        <v>227</v>
      </c>
      <c r="B228" s="7">
        <v>15774393</v>
      </c>
      <c r="C228" s="6" t="s">
        <v>226</v>
      </c>
      <c r="D228" s="7">
        <v>694</v>
      </c>
      <c r="E228" s="6" t="s">
        <v>15</v>
      </c>
      <c r="F228" s="6" t="s">
        <v>16</v>
      </c>
      <c r="G228" s="7">
        <v>30</v>
      </c>
      <c r="H228" s="7">
        <v>9</v>
      </c>
      <c r="I228" s="51">
        <v>0</v>
      </c>
      <c r="J228" s="7">
        <v>2</v>
      </c>
      <c r="K228" s="7">
        <v>1</v>
      </c>
      <c r="L228" s="7">
        <v>1</v>
      </c>
      <c r="M228" s="53">
        <v>26960.31</v>
      </c>
      <c r="N228" s="7">
        <v>0</v>
      </c>
    </row>
    <row r="229" spans="1:14" ht="18" customHeight="1" x14ac:dyDescent="0.2">
      <c r="A229" s="6">
        <v>228</v>
      </c>
      <c r="B229" s="7">
        <v>15676895</v>
      </c>
      <c r="C229" s="6" t="s">
        <v>227</v>
      </c>
      <c r="D229" s="7">
        <v>547</v>
      </c>
      <c r="E229" s="6" t="s">
        <v>26</v>
      </c>
      <c r="F229" s="6" t="s">
        <v>16</v>
      </c>
      <c r="G229" s="7">
        <v>39</v>
      </c>
      <c r="H229" s="7">
        <v>6</v>
      </c>
      <c r="I229" s="51">
        <v>74596.149999999994</v>
      </c>
      <c r="J229" s="7">
        <v>3</v>
      </c>
      <c r="K229" s="7">
        <v>1</v>
      </c>
      <c r="L229" s="7">
        <v>1</v>
      </c>
      <c r="M229" s="53">
        <v>85746.52</v>
      </c>
      <c r="N229" s="7">
        <v>1</v>
      </c>
    </row>
    <row r="230" spans="1:14" ht="18" customHeight="1" x14ac:dyDescent="0.2">
      <c r="A230" s="6">
        <v>229</v>
      </c>
      <c r="B230" s="7">
        <v>15637753</v>
      </c>
      <c r="C230" s="6" t="s">
        <v>228</v>
      </c>
      <c r="D230" s="7">
        <v>751</v>
      </c>
      <c r="E230" s="6" t="s">
        <v>26</v>
      </c>
      <c r="F230" s="6" t="s">
        <v>23</v>
      </c>
      <c r="G230" s="7">
        <v>50</v>
      </c>
      <c r="H230" s="7">
        <v>2</v>
      </c>
      <c r="I230" s="51">
        <v>96888.39</v>
      </c>
      <c r="J230" s="7">
        <v>1</v>
      </c>
      <c r="K230" s="7">
        <v>1</v>
      </c>
      <c r="L230" s="7">
        <v>0</v>
      </c>
      <c r="M230" s="53">
        <v>77206.25</v>
      </c>
      <c r="N230" s="7">
        <v>1</v>
      </c>
    </row>
    <row r="231" spans="1:14" ht="18" customHeight="1" x14ac:dyDescent="0.2">
      <c r="A231" s="6">
        <v>230</v>
      </c>
      <c r="B231" s="7">
        <v>15605461</v>
      </c>
      <c r="C231" s="6" t="s">
        <v>229</v>
      </c>
      <c r="D231" s="7">
        <v>594</v>
      </c>
      <c r="E231" s="6" t="s">
        <v>26</v>
      </c>
      <c r="F231" s="6" t="s">
        <v>16</v>
      </c>
      <c r="G231" s="7">
        <v>29</v>
      </c>
      <c r="H231" s="7">
        <v>3</v>
      </c>
      <c r="I231" s="51">
        <v>130830.22</v>
      </c>
      <c r="J231" s="7">
        <v>1</v>
      </c>
      <c r="K231" s="7">
        <v>1</v>
      </c>
      <c r="L231" s="7">
        <v>0</v>
      </c>
      <c r="M231" s="53">
        <v>61048.53</v>
      </c>
      <c r="N231" s="7">
        <v>0</v>
      </c>
    </row>
    <row r="232" spans="1:14" ht="18" customHeight="1" x14ac:dyDescent="0.2">
      <c r="A232" s="6">
        <v>231</v>
      </c>
      <c r="B232" s="7">
        <v>15808473</v>
      </c>
      <c r="C232" s="6" t="s">
        <v>230</v>
      </c>
      <c r="D232" s="7">
        <v>673</v>
      </c>
      <c r="E232" s="6" t="s">
        <v>15</v>
      </c>
      <c r="F232" s="6" t="s">
        <v>23</v>
      </c>
      <c r="G232" s="7">
        <v>72</v>
      </c>
      <c r="H232" s="7">
        <v>1</v>
      </c>
      <c r="I232" s="51">
        <v>0</v>
      </c>
      <c r="J232" s="7">
        <v>2</v>
      </c>
      <c r="K232" s="7">
        <v>0</v>
      </c>
      <c r="L232" s="7">
        <v>1</v>
      </c>
      <c r="M232" s="53">
        <v>111981.19</v>
      </c>
      <c r="N232" s="7">
        <v>0</v>
      </c>
    </row>
    <row r="233" spans="1:14" ht="18" customHeight="1" x14ac:dyDescent="0.2">
      <c r="A233" s="6">
        <v>232</v>
      </c>
      <c r="B233" s="7">
        <v>15627000</v>
      </c>
      <c r="C233" s="6" t="s">
        <v>231</v>
      </c>
      <c r="D233" s="7">
        <v>610</v>
      </c>
      <c r="E233" s="6" t="s">
        <v>15</v>
      </c>
      <c r="F233" s="6" t="s">
        <v>23</v>
      </c>
      <c r="G233" s="7">
        <v>40</v>
      </c>
      <c r="H233" s="7">
        <v>0</v>
      </c>
      <c r="I233" s="51">
        <v>0</v>
      </c>
      <c r="J233" s="7">
        <v>2</v>
      </c>
      <c r="K233" s="7">
        <v>1</v>
      </c>
      <c r="L233" s="7">
        <v>0</v>
      </c>
      <c r="M233" s="53">
        <v>62232.6</v>
      </c>
      <c r="N233" s="7">
        <v>0</v>
      </c>
    </row>
    <row r="234" spans="1:14" ht="18" customHeight="1" x14ac:dyDescent="0.2">
      <c r="A234" s="6">
        <v>233</v>
      </c>
      <c r="B234" s="7">
        <v>15787174</v>
      </c>
      <c r="C234" s="6" t="s">
        <v>232</v>
      </c>
      <c r="D234" s="7">
        <v>512</v>
      </c>
      <c r="E234" s="6" t="s">
        <v>15</v>
      </c>
      <c r="F234" s="6" t="s">
        <v>16</v>
      </c>
      <c r="G234" s="7">
        <v>37</v>
      </c>
      <c r="H234" s="7">
        <v>1</v>
      </c>
      <c r="I234" s="51">
        <v>0</v>
      </c>
      <c r="J234" s="7">
        <v>2</v>
      </c>
      <c r="K234" s="7">
        <v>0</v>
      </c>
      <c r="L234" s="7">
        <v>1</v>
      </c>
      <c r="M234" s="53">
        <v>156105.03</v>
      </c>
      <c r="N234" s="7">
        <v>0</v>
      </c>
    </row>
    <row r="235" spans="1:14" ht="18" customHeight="1" x14ac:dyDescent="0.2">
      <c r="A235" s="6">
        <v>234</v>
      </c>
      <c r="B235" s="7">
        <v>15723886</v>
      </c>
      <c r="C235" s="6" t="s">
        <v>233</v>
      </c>
      <c r="D235" s="7">
        <v>767</v>
      </c>
      <c r="E235" s="6" t="s">
        <v>26</v>
      </c>
      <c r="F235" s="6" t="s">
        <v>23</v>
      </c>
      <c r="G235" s="7">
        <v>20</v>
      </c>
      <c r="H235" s="7">
        <v>3</v>
      </c>
      <c r="I235" s="51">
        <v>119714.25</v>
      </c>
      <c r="J235" s="7">
        <v>2</v>
      </c>
      <c r="K235" s="7">
        <v>0</v>
      </c>
      <c r="L235" s="7">
        <v>1</v>
      </c>
      <c r="M235" s="53">
        <v>150135.38</v>
      </c>
      <c r="N235" s="7">
        <v>0</v>
      </c>
    </row>
    <row r="236" spans="1:14" ht="18" customHeight="1" x14ac:dyDescent="0.2">
      <c r="A236" s="6">
        <v>235</v>
      </c>
      <c r="B236" s="7">
        <v>15704769</v>
      </c>
      <c r="C236" s="6" t="s">
        <v>234</v>
      </c>
      <c r="D236" s="7">
        <v>585</v>
      </c>
      <c r="E236" s="6" t="s">
        <v>15</v>
      </c>
      <c r="F236" s="6" t="s">
        <v>16</v>
      </c>
      <c r="G236" s="7">
        <v>67</v>
      </c>
      <c r="H236" s="7">
        <v>5</v>
      </c>
      <c r="I236" s="51">
        <v>113978.97</v>
      </c>
      <c r="J236" s="7">
        <v>2</v>
      </c>
      <c r="K236" s="7">
        <v>0</v>
      </c>
      <c r="L236" s="7">
        <v>1</v>
      </c>
      <c r="M236" s="53">
        <v>93146.11</v>
      </c>
      <c r="N236" s="7">
        <v>0</v>
      </c>
    </row>
    <row r="237" spans="1:14" ht="18" customHeight="1" x14ac:dyDescent="0.2">
      <c r="A237" s="6">
        <v>236</v>
      </c>
      <c r="B237" s="7">
        <v>15772896</v>
      </c>
      <c r="C237" s="6" t="s">
        <v>235</v>
      </c>
      <c r="D237" s="7">
        <v>763</v>
      </c>
      <c r="E237" s="6" t="s">
        <v>26</v>
      </c>
      <c r="F237" s="6" t="s">
        <v>23</v>
      </c>
      <c r="G237" s="7">
        <v>42</v>
      </c>
      <c r="H237" s="7">
        <v>6</v>
      </c>
      <c r="I237" s="51">
        <v>100160.75</v>
      </c>
      <c r="J237" s="7">
        <v>1</v>
      </c>
      <c r="K237" s="7">
        <v>1</v>
      </c>
      <c r="L237" s="7">
        <v>0</v>
      </c>
      <c r="M237" s="53">
        <v>33462.94</v>
      </c>
      <c r="N237" s="7">
        <v>1</v>
      </c>
    </row>
    <row r="238" spans="1:14" ht="18" customHeight="1" x14ac:dyDescent="0.2">
      <c r="A238" s="6">
        <v>237</v>
      </c>
      <c r="B238" s="7">
        <v>15711540</v>
      </c>
      <c r="C238" s="6" t="s">
        <v>236</v>
      </c>
      <c r="D238" s="7">
        <v>712</v>
      </c>
      <c r="E238" s="6" t="s">
        <v>15</v>
      </c>
      <c r="F238" s="6" t="s">
        <v>16</v>
      </c>
      <c r="G238" s="7">
        <v>29</v>
      </c>
      <c r="H238" s="7">
        <v>2</v>
      </c>
      <c r="I238" s="51">
        <v>0</v>
      </c>
      <c r="J238" s="7">
        <v>1</v>
      </c>
      <c r="K238" s="7">
        <v>1</v>
      </c>
      <c r="L238" s="7">
        <v>1</v>
      </c>
      <c r="M238" s="53">
        <v>144375</v>
      </c>
      <c r="N238" s="7">
        <v>0</v>
      </c>
    </row>
    <row r="239" spans="1:14" ht="18" customHeight="1" x14ac:dyDescent="0.2">
      <c r="A239" s="6">
        <v>238</v>
      </c>
      <c r="B239" s="7">
        <v>15764866</v>
      </c>
      <c r="C239" s="6" t="s">
        <v>237</v>
      </c>
      <c r="D239" s="7">
        <v>539</v>
      </c>
      <c r="E239" s="6" t="s">
        <v>26</v>
      </c>
      <c r="F239" s="6" t="s">
        <v>16</v>
      </c>
      <c r="G239" s="7">
        <v>43</v>
      </c>
      <c r="H239" s="7">
        <v>3</v>
      </c>
      <c r="I239" s="51">
        <v>116220.5</v>
      </c>
      <c r="J239" s="7">
        <v>3</v>
      </c>
      <c r="K239" s="7">
        <v>1</v>
      </c>
      <c r="L239" s="7">
        <v>0</v>
      </c>
      <c r="M239" s="53">
        <v>55803.96</v>
      </c>
      <c r="N239" s="7">
        <v>1</v>
      </c>
    </row>
    <row r="240" spans="1:14" ht="18" customHeight="1" x14ac:dyDescent="0.2">
      <c r="A240" s="6">
        <v>239</v>
      </c>
      <c r="B240" s="7">
        <v>15794056</v>
      </c>
      <c r="C240" s="6" t="s">
        <v>238</v>
      </c>
      <c r="D240" s="7">
        <v>668</v>
      </c>
      <c r="E240" s="6" t="s">
        <v>15</v>
      </c>
      <c r="F240" s="6" t="s">
        <v>16</v>
      </c>
      <c r="G240" s="7">
        <v>46</v>
      </c>
      <c r="H240" s="7">
        <v>2</v>
      </c>
      <c r="I240" s="51">
        <v>0</v>
      </c>
      <c r="J240" s="7">
        <v>3</v>
      </c>
      <c r="K240" s="7">
        <v>1</v>
      </c>
      <c r="L240" s="7">
        <v>0</v>
      </c>
      <c r="M240" s="53">
        <v>89048.46</v>
      </c>
      <c r="N240" s="7">
        <v>1</v>
      </c>
    </row>
    <row r="241" spans="1:14" ht="18" customHeight="1" x14ac:dyDescent="0.2">
      <c r="A241" s="6">
        <v>240</v>
      </c>
      <c r="B241" s="7">
        <v>15795149</v>
      </c>
      <c r="C241" s="6" t="s">
        <v>239</v>
      </c>
      <c r="D241" s="7">
        <v>703</v>
      </c>
      <c r="E241" s="6" t="s">
        <v>15</v>
      </c>
      <c r="F241" s="6" t="s">
        <v>23</v>
      </c>
      <c r="G241" s="7">
        <v>28</v>
      </c>
      <c r="H241" s="7">
        <v>2</v>
      </c>
      <c r="I241" s="51">
        <v>81173.83</v>
      </c>
      <c r="J241" s="7">
        <v>2</v>
      </c>
      <c r="K241" s="7">
        <v>0</v>
      </c>
      <c r="L241" s="7">
        <v>1</v>
      </c>
      <c r="M241" s="53">
        <v>162812.16</v>
      </c>
      <c r="N241" s="7">
        <v>0</v>
      </c>
    </row>
    <row r="242" spans="1:14" ht="18" customHeight="1" x14ac:dyDescent="0.2">
      <c r="A242" s="6">
        <v>241</v>
      </c>
      <c r="B242" s="7">
        <v>15812009</v>
      </c>
      <c r="C242" s="6" t="s">
        <v>240</v>
      </c>
      <c r="D242" s="7">
        <v>662</v>
      </c>
      <c r="E242" s="6" t="s">
        <v>18</v>
      </c>
      <c r="F242" s="6" t="s">
        <v>23</v>
      </c>
      <c r="G242" s="7">
        <v>38</v>
      </c>
      <c r="H242" s="7">
        <v>4</v>
      </c>
      <c r="I242" s="51">
        <v>0</v>
      </c>
      <c r="J242" s="7">
        <v>2</v>
      </c>
      <c r="K242" s="7">
        <v>1</v>
      </c>
      <c r="L242" s="7">
        <v>0</v>
      </c>
      <c r="M242" s="53">
        <v>136259.65</v>
      </c>
      <c r="N242" s="7">
        <v>0</v>
      </c>
    </row>
    <row r="243" spans="1:14" ht="18" customHeight="1" x14ac:dyDescent="0.2">
      <c r="A243" s="6">
        <v>242</v>
      </c>
      <c r="B243" s="7">
        <v>15651001</v>
      </c>
      <c r="C243" s="6" t="s">
        <v>75</v>
      </c>
      <c r="D243" s="7">
        <v>725</v>
      </c>
      <c r="E243" s="6" t="s">
        <v>26</v>
      </c>
      <c r="F243" s="6" t="s">
        <v>16</v>
      </c>
      <c r="G243" s="7">
        <v>39</v>
      </c>
      <c r="H243" s="7">
        <v>5</v>
      </c>
      <c r="I243" s="51">
        <v>116803.8</v>
      </c>
      <c r="J243" s="7">
        <v>1</v>
      </c>
      <c r="K243" s="7">
        <v>1</v>
      </c>
      <c r="L243" s="7">
        <v>0</v>
      </c>
      <c r="M243" s="53">
        <v>124052.97</v>
      </c>
      <c r="N243" s="7">
        <v>0</v>
      </c>
    </row>
    <row r="244" spans="1:14" ht="18" customHeight="1" x14ac:dyDescent="0.2">
      <c r="A244" s="6">
        <v>243</v>
      </c>
      <c r="B244" s="7">
        <v>15813844</v>
      </c>
      <c r="C244" s="6" t="s">
        <v>241</v>
      </c>
      <c r="D244" s="7">
        <v>703</v>
      </c>
      <c r="E244" s="6" t="s">
        <v>15</v>
      </c>
      <c r="F244" s="6" t="s">
        <v>23</v>
      </c>
      <c r="G244" s="7">
        <v>37</v>
      </c>
      <c r="H244" s="7">
        <v>8</v>
      </c>
      <c r="I244" s="51">
        <v>105961.68</v>
      </c>
      <c r="J244" s="7">
        <v>2</v>
      </c>
      <c r="K244" s="7">
        <v>0</v>
      </c>
      <c r="L244" s="7">
        <v>1</v>
      </c>
      <c r="M244" s="53">
        <v>74158.8</v>
      </c>
      <c r="N244" s="7">
        <v>0</v>
      </c>
    </row>
    <row r="245" spans="1:14" ht="18" customHeight="1" x14ac:dyDescent="0.2">
      <c r="A245" s="6">
        <v>244</v>
      </c>
      <c r="B245" s="7">
        <v>15596175</v>
      </c>
      <c r="C245" s="6" t="s">
        <v>242</v>
      </c>
      <c r="D245" s="7">
        <v>659</v>
      </c>
      <c r="E245" s="6" t="s">
        <v>26</v>
      </c>
      <c r="F245" s="6" t="s">
        <v>23</v>
      </c>
      <c r="G245" s="7">
        <v>67</v>
      </c>
      <c r="H245" s="7">
        <v>6</v>
      </c>
      <c r="I245" s="51">
        <v>117411.6</v>
      </c>
      <c r="J245" s="7">
        <v>1</v>
      </c>
      <c r="K245" s="7">
        <v>1</v>
      </c>
      <c r="L245" s="7">
        <v>1</v>
      </c>
      <c r="M245" s="53">
        <v>45071.09</v>
      </c>
      <c r="N245" s="7">
        <v>1</v>
      </c>
    </row>
    <row r="246" spans="1:14" ht="18" customHeight="1" x14ac:dyDescent="0.2">
      <c r="A246" s="6">
        <v>245</v>
      </c>
      <c r="B246" s="7">
        <v>15576269</v>
      </c>
      <c r="C246" s="6" t="s">
        <v>243</v>
      </c>
      <c r="D246" s="7">
        <v>523</v>
      </c>
      <c r="E246" s="6" t="s">
        <v>18</v>
      </c>
      <c r="F246" s="6" t="s">
        <v>23</v>
      </c>
      <c r="G246" s="7">
        <v>34</v>
      </c>
      <c r="H246" s="7">
        <v>7</v>
      </c>
      <c r="I246" s="51">
        <v>0</v>
      </c>
      <c r="J246" s="7">
        <v>2</v>
      </c>
      <c r="K246" s="7">
        <v>1</v>
      </c>
      <c r="L246" s="7">
        <v>0</v>
      </c>
      <c r="M246" s="53">
        <v>62030.06</v>
      </c>
      <c r="N246" s="7">
        <v>0</v>
      </c>
    </row>
    <row r="247" spans="1:14" ht="18" customHeight="1" x14ac:dyDescent="0.2">
      <c r="A247" s="6">
        <v>246</v>
      </c>
      <c r="B247" s="7">
        <v>15797219</v>
      </c>
      <c r="C247" s="6" t="s">
        <v>244</v>
      </c>
      <c r="D247" s="7">
        <v>635</v>
      </c>
      <c r="E247" s="6" t="s">
        <v>15</v>
      </c>
      <c r="F247" s="6" t="s">
        <v>16</v>
      </c>
      <c r="G247" s="7">
        <v>40</v>
      </c>
      <c r="H247" s="7">
        <v>10</v>
      </c>
      <c r="I247" s="51">
        <v>123497.58</v>
      </c>
      <c r="J247" s="7">
        <v>1</v>
      </c>
      <c r="K247" s="7">
        <v>1</v>
      </c>
      <c r="L247" s="7">
        <v>0</v>
      </c>
      <c r="M247" s="53">
        <v>131953.23000000001</v>
      </c>
      <c r="N247" s="7">
        <v>1</v>
      </c>
    </row>
    <row r="248" spans="1:14" ht="18" customHeight="1" x14ac:dyDescent="0.2">
      <c r="A248" s="6">
        <v>247</v>
      </c>
      <c r="B248" s="7">
        <v>15685500</v>
      </c>
      <c r="C248" s="6" t="s">
        <v>245</v>
      </c>
      <c r="D248" s="7">
        <v>772</v>
      </c>
      <c r="E248" s="6" t="s">
        <v>26</v>
      </c>
      <c r="F248" s="6" t="s">
        <v>23</v>
      </c>
      <c r="G248" s="7">
        <v>26</v>
      </c>
      <c r="H248" s="7">
        <v>7</v>
      </c>
      <c r="I248" s="51">
        <v>152400.51</v>
      </c>
      <c r="J248" s="7">
        <v>2</v>
      </c>
      <c r="K248" s="7">
        <v>1</v>
      </c>
      <c r="L248" s="7">
        <v>0</v>
      </c>
      <c r="M248" s="53">
        <v>79414</v>
      </c>
      <c r="N248" s="7">
        <v>0</v>
      </c>
    </row>
    <row r="249" spans="1:14" ht="18" customHeight="1" x14ac:dyDescent="0.2">
      <c r="A249" s="6">
        <v>248</v>
      </c>
      <c r="B249" s="7">
        <v>15599792</v>
      </c>
      <c r="C249" s="6" t="s">
        <v>246</v>
      </c>
      <c r="D249" s="7">
        <v>545</v>
      </c>
      <c r="E249" s="6" t="s">
        <v>15</v>
      </c>
      <c r="F249" s="6" t="s">
        <v>16</v>
      </c>
      <c r="G249" s="7">
        <v>26</v>
      </c>
      <c r="H249" s="7">
        <v>1</v>
      </c>
      <c r="I249" s="51">
        <v>0</v>
      </c>
      <c r="J249" s="7">
        <v>2</v>
      </c>
      <c r="K249" s="7">
        <v>1</v>
      </c>
      <c r="L249" s="7">
        <v>1</v>
      </c>
      <c r="M249" s="53">
        <v>199638.56</v>
      </c>
      <c r="N249" s="7">
        <v>0</v>
      </c>
    </row>
    <row r="250" spans="1:14" ht="18" customHeight="1" x14ac:dyDescent="0.2">
      <c r="A250" s="6">
        <v>249</v>
      </c>
      <c r="B250" s="7">
        <v>15657566</v>
      </c>
      <c r="C250" s="6" t="s">
        <v>247</v>
      </c>
      <c r="D250" s="7">
        <v>634</v>
      </c>
      <c r="E250" s="6" t="s">
        <v>26</v>
      </c>
      <c r="F250" s="6" t="s">
        <v>23</v>
      </c>
      <c r="G250" s="7">
        <v>24</v>
      </c>
      <c r="H250" s="7">
        <v>8</v>
      </c>
      <c r="I250" s="51">
        <v>103097.85</v>
      </c>
      <c r="J250" s="7">
        <v>1</v>
      </c>
      <c r="K250" s="7">
        <v>1</v>
      </c>
      <c r="L250" s="7">
        <v>1</v>
      </c>
      <c r="M250" s="53">
        <v>157577.29</v>
      </c>
      <c r="N250" s="7">
        <v>0</v>
      </c>
    </row>
    <row r="251" spans="1:14" ht="18" customHeight="1" x14ac:dyDescent="0.2">
      <c r="A251" s="6">
        <v>250</v>
      </c>
      <c r="B251" s="7">
        <v>15772423</v>
      </c>
      <c r="C251" s="6" t="s">
        <v>248</v>
      </c>
      <c r="D251" s="7">
        <v>739</v>
      </c>
      <c r="E251" s="6" t="s">
        <v>26</v>
      </c>
      <c r="F251" s="6" t="s">
        <v>23</v>
      </c>
      <c r="G251" s="7">
        <v>54</v>
      </c>
      <c r="H251" s="7">
        <v>8</v>
      </c>
      <c r="I251" s="51">
        <v>126418.14</v>
      </c>
      <c r="J251" s="7">
        <v>1</v>
      </c>
      <c r="K251" s="7">
        <v>1</v>
      </c>
      <c r="L251" s="7">
        <v>0</v>
      </c>
      <c r="M251" s="53">
        <v>134420.75</v>
      </c>
      <c r="N251" s="7">
        <v>1</v>
      </c>
    </row>
    <row r="252" spans="1:14" ht="18" customHeight="1" x14ac:dyDescent="0.2">
      <c r="A252" s="6">
        <v>251</v>
      </c>
      <c r="B252" s="7">
        <v>15628112</v>
      </c>
      <c r="C252" s="6" t="s">
        <v>249</v>
      </c>
      <c r="D252" s="7">
        <v>771</v>
      </c>
      <c r="E252" s="6" t="s">
        <v>26</v>
      </c>
      <c r="F252" s="6" t="s">
        <v>16</v>
      </c>
      <c r="G252" s="7">
        <v>36</v>
      </c>
      <c r="H252" s="7">
        <v>5</v>
      </c>
      <c r="I252" s="51">
        <v>77846.899999999994</v>
      </c>
      <c r="J252" s="7">
        <v>1</v>
      </c>
      <c r="K252" s="7">
        <v>0</v>
      </c>
      <c r="L252" s="7">
        <v>0</v>
      </c>
      <c r="M252" s="53">
        <v>99805.99</v>
      </c>
      <c r="N252" s="7">
        <v>0</v>
      </c>
    </row>
    <row r="253" spans="1:14" ht="18" customHeight="1" x14ac:dyDescent="0.2">
      <c r="A253" s="6">
        <v>252</v>
      </c>
      <c r="B253" s="7">
        <v>15753754</v>
      </c>
      <c r="C253" s="6" t="s">
        <v>250</v>
      </c>
      <c r="D253" s="7">
        <v>587</v>
      </c>
      <c r="E253" s="6" t="s">
        <v>18</v>
      </c>
      <c r="F253" s="6" t="s">
        <v>16</v>
      </c>
      <c r="G253" s="7">
        <v>34</v>
      </c>
      <c r="H253" s="7">
        <v>1</v>
      </c>
      <c r="I253" s="51">
        <v>0</v>
      </c>
      <c r="J253" s="7">
        <v>2</v>
      </c>
      <c r="K253" s="7">
        <v>1</v>
      </c>
      <c r="L253" s="7">
        <v>1</v>
      </c>
      <c r="M253" s="53">
        <v>97932.68</v>
      </c>
      <c r="N253" s="7">
        <v>0</v>
      </c>
    </row>
    <row r="254" spans="1:14" ht="18" customHeight="1" x14ac:dyDescent="0.2">
      <c r="A254" s="6">
        <v>253</v>
      </c>
      <c r="B254" s="7">
        <v>15793726</v>
      </c>
      <c r="C254" s="6" t="s">
        <v>251</v>
      </c>
      <c r="D254" s="7">
        <v>681</v>
      </c>
      <c r="E254" s="6" t="s">
        <v>15</v>
      </c>
      <c r="F254" s="6" t="s">
        <v>16</v>
      </c>
      <c r="G254" s="7">
        <v>79</v>
      </c>
      <c r="H254" s="7">
        <v>0</v>
      </c>
      <c r="I254" s="51">
        <v>0</v>
      </c>
      <c r="J254" s="7">
        <v>2</v>
      </c>
      <c r="K254" s="7">
        <v>0</v>
      </c>
      <c r="L254" s="7">
        <v>1</v>
      </c>
      <c r="M254" s="53">
        <v>170968.99</v>
      </c>
      <c r="N254" s="7">
        <v>0</v>
      </c>
    </row>
    <row r="255" spans="1:14" ht="18" customHeight="1" x14ac:dyDescent="0.2">
      <c r="A255" s="6">
        <v>254</v>
      </c>
      <c r="B255" s="7">
        <v>15694717</v>
      </c>
      <c r="C255" s="6" t="s">
        <v>209</v>
      </c>
      <c r="D255" s="7">
        <v>544</v>
      </c>
      <c r="E255" s="6" t="s">
        <v>26</v>
      </c>
      <c r="F255" s="6" t="s">
        <v>23</v>
      </c>
      <c r="G255" s="7">
        <v>37</v>
      </c>
      <c r="H255" s="7">
        <v>2</v>
      </c>
      <c r="I255" s="51">
        <v>79731.91</v>
      </c>
      <c r="J255" s="7">
        <v>1</v>
      </c>
      <c r="K255" s="7">
        <v>1</v>
      </c>
      <c r="L255" s="7">
        <v>1</v>
      </c>
      <c r="M255" s="53">
        <v>57558.95</v>
      </c>
      <c r="N255" s="7">
        <v>0</v>
      </c>
    </row>
    <row r="256" spans="1:14" ht="18" customHeight="1" x14ac:dyDescent="0.2">
      <c r="A256" s="6">
        <v>255</v>
      </c>
      <c r="B256" s="7">
        <v>15665834</v>
      </c>
      <c r="C256" s="6" t="s">
        <v>252</v>
      </c>
      <c r="D256" s="7">
        <v>696</v>
      </c>
      <c r="E256" s="6" t="s">
        <v>18</v>
      </c>
      <c r="F256" s="6" t="s">
        <v>23</v>
      </c>
      <c r="G256" s="7">
        <v>28</v>
      </c>
      <c r="H256" s="7">
        <v>8</v>
      </c>
      <c r="I256" s="51">
        <v>0</v>
      </c>
      <c r="J256" s="7">
        <v>1</v>
      </c>
      <c r="K256" s="7">
        <v>0</v>
      </c>
      <c r="L256" s="7">
        <v>0</v>
      </c>
      <c r="M256" s="53">
        <v>176713.47</v>
      </c>
      <c r="N256" s="7">
        <v>0</v>
      </c>
    </row>
    <row r="257" spans="1:14" ht="18" customHeight="1" x14ac:dyDescent="0.2">
      <c r="A257" s="6">
        <v>256</v>
      </c>
      <c r="B257" s="7">
        <v>15765297</v>
      </c>
      <c r="C257" s="6" t="s">
        <v>253</v>
      </c>
      <c r="D257" s="7">
        <v>766</v>
      </c>
      <c r="E257" s="6" t="s">
        <v>18</v>
      </c>
      <c r="F257" s="6" t="s">
        <v>23</v>
      </c>
      <c r="G257" s="7">
        <v>41</v>
      </c>
      <c r="H257" s="7">
        <v>0</v>
      </c>
      <c r="I257" s="51">
        <v>0</v>
      </c>
      <c r="J257" s="7">
        <v>2</v>
      </c>
      <c r="K257" s="7">
        <v>0</v>
      </c>
      <c r="L257" s="7">
        <v>1</v>
      </c>
      <c r="M257" s="53">
        <v>34283.230000000003</v>
      </c>
      <c r="N257" s="7">
        <v>0</v>
      </c>
    </row>
    <row r="258" spans="1:14" ht="18" customHeight="1" x14ac:dyDescent="0.2">
      <c r="A258" s="6">
        <v>257</v>
      </c>
      <c r="B258" s="7">
        <v>15636684</v>
      </c>
      <c r="C258" s="6" t="s">
        <v>254</v>
      </c>
      <c r="D258" s="7">
        <v>727</v>
      </c>
      <c r="E258" s="6" t="s">
        <v>15</v>
      </c>
      <c r="F258" s="6" t="s">
        <v>23</v>
      </c>
      <c r="G258" s="7">
        <v>34</v>
      </c>
      <c r="H258" s="7">
        <v>10</v>
      </c>
      <c r="I258" s="51">
        <v>0</v>
      </c>
      <c r="J258" s="7">
        <v>2</v>
      </c>
      <c r="K258" s="7">
        <v>1</v>
      </c>
      <c r="L258" s="7">
        <v>1</v>
      </c>
      <c r="M258" s="53">
        <v>198637.34</v>
      </c>
      <c r="N258" s="7">
        <v>0</v>
      </c>
    </row>
    <row r="259" spans="1:14" ht="18" customHeight="1" x14ac:dyDescent="0.2">
      <c r="A259" s="6">
        <v>258</v>
      </c>
      <c r="B259" s="7">
        <v>15592979</v>
      </c>
      <c r="C259" s="6" t="s">
        <v>255</v>
      </c>
      <c r="D259" s="7">
        <v>671</v>
      </c>
      <c r="E259" s="6" t="s">
        <v>26</v>
      </c>
      <c r="F259" s="6" t="s">
        <v>16</v>
      </c>
      <c r="G259" s="7">
        <v>34</v>
      </c>
      <c r="H259" s="7">
        <v>6</v>
      </c>
      <c r="I259" s="51">
        <v>37266.67</v>
      </c>
      <c r="J259" s="7">
        <v>2</v>
      </c>
      <c r="K259" s="7">
        <v>0</v>
      </c>
      <c r="L259" s="7">
        <v>0</v>
      </c>
      <c r="M259" s="53">
        <v>156917.12</v>
      </c>
      <c r="N259" s="7">
        <v>0</v>
      </c>
    </row>
    <row r="260" spans="1:14" ht="18" customHeight="1" x14ac:dyDescent="0.2">
      <c r="A260" s="6">
        <v>259</v>
      </c>
      <c r="B260" s="7">
        <v>15750803</v>
      </c>
      <c r="C260" s="6" t="s">
        <v>256</v>
      </c>
      <c r="D260" s="7">
        <v>693</v>
      </c>
      <c r="E260" s="6" t="s">
        <v>15</v>
      </c>
      <c r="F260" s="6" t="s">
        <v>16</v>
      </c>
      <c r="G260" s="7">
        <v>30</v>
      </c>
      <c r="H260" s="7">
        <v>6</v>
      </c>
      <c r="I260" s="51">
        <v>127992.25</v>
      </c>
      <c r="J260" s="7">
        <v>1</v>
      </c>
      <c r="K260" s="7">
        <v>1</v>
      </c>
      <c r="L260" s="7">
        <v>1</v>
      </c>
      <c r="M260" s="53">
        <v>50457.2</v>
      </c>
      <c r="N260" s="7">
        <v>0</v>
      </c>
    </row>
    <row r="261" spans="1:14" ht="18" customHeight="1" x14ac:dyDescent="0.2">
      <c r="A261" s="6">
        <v>260</v>
      </c>
      <c r="B261" s="7">
        <v>15607178</v>
      </c>
      <c r="C261" s="6" t="s">
        <v>131</v>
      </c>
      <c r="D261" s="7">
        <v>850</v>
      </c>
      <c r="E261" s="6" t="s">
        <v>26</v>
      </c>
      <c r="F261" s="6" t="s">
        <v>23</v>
      </c>
      <c r="G261" s="7">
        <v>38</v>
      </c>
      <c r="H261" s="7">
        <v>3</v>
      </c>
      <c r="I261" s="51">
        <v>54901.01</v>
      </c>
      <c r="J261" s="7">
        <v>1</v>
      </c>
      <c r="K261" s="7">
        <v>1</v>
      </c>
      <c r="L261" s="7">
        <v>1</v>
      </c>
      <c r="M261" s="53">
        <v>140075.54999999999</v>
      </c>
      <c r="N261" s="7">
        <v>0</v>
      </c>
    </row>
    <row r="262" spans="1:14" ht="18" customHeight="1" x14ac:dyDescent="0.2">
      <c r="A262" s="6">
        <v>261</v>
      </c>
      <c r="B262" s="7">
        <v>15713853</v>
      </c>
      <c r="C262" s="6" t="s">
        <v>257</v>
      </c>
      <c r="D262" s="7">
        <v>732</v>
      </c>
      <c r="E262" s="6" t="s">
        <v>26</v>
      </c>
      <c r="F262" s="6" t="s">
        <v>23</v>
      </c>
      <c r="G262" s="7">
        <v>42</v>
      </c>
      <c r="H262" s="7">
        <v>9</v>
      </c>
      <c r="I262" s="51">
        <v>108748.08</v>
      </c>
      <c r="J262" s="7">
        <v>2</v>
      </c>
      <c r="K262" s="7">
        <v>1</v>
      </c>
      <c r="L262" s="7">
        <v>1</v>
      </c>
      <c r="M262" s="53">
        <v>65323.11</v>
      </c>
      <c r="N262" s="7">
        <v>0</v>
      </c>
    </row>
    <row r="263" spans="1:14" ht="18" customHeight="1" x14ac:dyDescent="0.2">
      <c r="A263" s="6">
        <v>262</v>
      </c>
      <c r="B263" s="7">
        <v>15673481</v>
      </c>
      <c r="C263" s="6" t="s">
        <v>258</v>
      </c>
      <c r="D263" s="7">
        <v>726</v>
      </c>
      <c r="E263" s="6" t="s">
        <v>18</v>
      </c>
      <c r="F263" s="6" t="s">
        <v>16</v>
      </c>
      <c r="G263" s="7">
        <v>48</v>
      </c>
      <c r="H263" s="7">
        <v>6</v>
      </c>
      <c r="I263" s="51">
        <v>99906.19</v>
      </c>
      <c r="J263" s="7">
        <v>1</v>
      </c>
      <c r="K263" s="7">
        <v>1</v>
      </c>
      <c r="L263" s="7">
        <v>0</v>
      </c>
      <c r="M263" s="53">
        <v>64323.24</v>
      </c>
      <c r="N263" s="7">
        <v>0</v>
      </c>
    </row>
    <row r="264" spans="1:14" ht="18" customHeight="1" x14ac:dyDescent="0.2">
      <c r="A264" s="6">
        <v>263</v>
      </c>
      <c r="B264" s="7">
        <v>15686776</v>
      </c>
      <c r="C264" s="6" t="s">
        <v>259</v>
      </c>
      <c r="D264" s="7">
        <v>557</v>
      </c>
      <c r="E264" s="6" t="s">
        <v>15</v>
      </c>
      <c r="F264" s="6" t="s">
        <v>16</v>
      </c>
      <c r="G264" s="7">
        <v>32</v>
      </c>
      <c r="H264" s="7">
        <v>6</v>
      </c>
      <c r="I264" s="51">
        <v>184686.41</v>
      </c>
      <c r="J264" s="7">
        <v>2</v>
      </c>
      <c r="K264" s="7">
        <v>1</v>
      </c>
      <c r="L264" s="7">
        <v>0</v>
      </c>
      <c r="M264" s="53">
        <v>14956.44</v>
      </c>
      <c r="N264" s="7">
        <v>0</v>
      </c>
    </row>
    <row r="265" spans="1:14" ht="18" customHeight="1" x14ac:dyDescent="0.2">
      <c r="A265" s="6">
        <v>264</v>
      </c>
      <c r="B265" s="7">
        <v>15673693</v>
      </c>
      <c r="C265" s="6" t="s">
        <v>260</v>
      </c>
      <c r="D265" s="7">
        <v>682</v>
      </c>
      <c r="E265" s="6" t="s">
        <v>15</v>
      </c>
      <c r="F265" s="6" t="s">
        <v>16</v>
      </c>
      <c r="G265" s="7">
        <v>26</v>
      </c>
      <c r="H265" s="7">
        <v>0</v>
      </c>
      <c r="I265" s="51">
        <v>110654.02</v>
      </c>
      <c r="J265" s="7">
        <v>1</v>
      </c>
      <c r="K265" s="7">
        <v>0</v>
      </c>
      <c r="L265" s="7">
        <v>1</v>
      </c>
      <c r="M265" s="53">
        <v>111879.21</v>
      </c>
      <c r="N265" s="7">
        <v>0</v>
      </c>
    </row>
    <row r="266" spans="1:14" ht="18" customHeight="1" x14ac:dyDescent="0.2">
      <c r="A266" s="6">
        <v>265</v>
      </c>
      <c r="B266" s="7">
        <v>15700696</v>
      </c>
      <c r="C266" s="6" t="s">
        <v>261</v>
      </c>
      <c r="D266" s="7">
        <v>738</v>
      </c>
      <c r="E266" s="6" t="s">
        <v>18</v>
      </c>
      <c r="F266" s="6" t="s">
        <v>23</v>
      </c>
      <c r="G266" s="7">
        <v>31</v>
      </c>
      <c r="H266" s="7">
        <v>9</v>
      </c>
      <c r="I266" s="51">
        <v>79019.8</v>
      </c>
      <c r="J266" s="7">
        <v>1</v>
      </c>
      <c r="K266" s="7">
        <v>1</v>
      </c>
      <c r="L266" s="7">
        <v>1</v>
      </c>
      <c r="M266" s="53">
        <v>18606.23</v>
      </c>
      <c r="N266" s="7">
        <v>0</v>
      </c>
    </row>
    <row r="267" spans="1:14" ht="18" customHeight="1" x14ac:dyDescent="0.2">
      <c r="A267" s="6">
        <v>266</v>
      </c>
      <c r="B267" s="7">
        <v>15813163</v>
      </c>
      <c r="C267" s="6" t="s">
        <v>262</v>
      </c>
      <c r="D267" s="7">
        <v>531</v>
      </c>
      <c r="E267" s="6" t="s">
        <v>18</v>
      </c>
      <c r="F267" s="6" t="s">
        <v>16</v>
      </c>
      <c r="G267" s="7">
        <v>36</v>
      </c>
      <c r="H267" s="7">
        <v>9</v>
      </c>
      <c r="I267" s="51">
        <v>99240.51</v>
      </c>
      <c r="J267" s="7">
        <v>1</v>
      </c>
      <c r="K267" s="7">
        <v>1</v>
      </c>
      <c r="L267" s="7">
        <v>0</v>
      </c>
      <c r="M267" s="53">
        <v>123137.01</v>
      </c>
      <c r="N267" s="7">
        <v>0</v>
      </c>
    </row>
    <row r="268" spans="1:14" ht="18" customHeight="1" x14ac:dyDescent="0.2">
      <c r="A268" s="6">
        <v>267</v>
      </c>
      <c r="B268" s="7">
        <v>15653857</v>
      </c>
      <c r="C268" s="6" t="s">
        <v>263</v>
      </c>
      <c r="D268" s="7">
        <v>498</v>
      </c>
      <c r="E268" s="6" t="s">
        <v>15</v>
      </c>
      <c r="F268" s="6" t="s">
        <v>23</v>
      </c>
      <c r="G268" s="7">
        <v>34</v>
      </c>
      <c r="H268" s="7">
        <v>2</v>
      </c>
      <c r="I268" s="51">
        <v>0</v>
      </c>
      <c r="J268" s="7">
        <v>2</v>
      </c>
      <c r="K268" s="7">
        <v>1</v>
      </c>
      <c r="L268" s="7">
        <v>1</v>
      </c>
      <c r="M268" s="53">
        <v>148528.24</v>
      </c>
      <c r="N268" s="7">
        <v>0</v>
      </c>
    </row>
    <row r="269" spans="1:14" ht="18" customHeight="1" x14ac:dyDescent="0.2">
      <c r="A269" s="6">
        <v>268</v>
      </c>
      <c r="B269" s="7">
        <v>15777076</v>
      </c>
      <c r="C269" s="6" t="s">
        <v>80</v>
      </c>
      <c r="D269" s="7">
        <v>651</v>
      </c>
      <c r="E269" s="6" t="s">
        <v>15</v>
      </c>
      <c r="F269" s="6" t="s">
        <v>23</v>
      </c>
      <c r="G269" s="7">
        <v>36</v>
      </c>
      <c r="H269" s="7">
        <v>7</v>
      </c>
      <c r="I269" s="51">
        <v>0</v>
      </c>
      <c r="J269" s="7">
        <v>2</v>
      </c>
      <c r="K269" s="7">
        <v>1</v>
      </c>
      <c r="L269" s="7">
        <v>0</v>
      </c>
      <c r="M269" s="53">
        <v>13898.31</v>
      </c>
      <c r="N269" s="7">
        <v>0</v>
      </c>
    </row>
    <row r="270" spans="1:14" ht="18" customHeight="1" x14ac:dyDescent="0.2">
      <c r="A270" s="6">
        <v>269</v>
      </c>
      <c r="B270" s="7">
        <v>15717398</v>
      </c>
      <c r="C270" s="6" t="s">
        <v>264</v>
      </c>
      <c r="D270" s="7">
        <v>549</v>
      </c>
      <c r="E270" s="6" t="s">
        <v>18</v>
      </c>
      <c r="F270" s="6" t="s">
        <v>16</v>
      </c>
      <c r="G270" s="7">
        <v>39</v>
      </c>
      <c r="H270" s="7">
        <v>7</v>
      </c>
      <c r="I270" s="51">
        <v>0</v>
      </c>
      <c r="J270" s="7">
        <v>1</v>
      </c>
      <c r="K270" s="7">
        <v>0</v>
      </c>
      <c r="L270" s="7">
        <v>0</v>
      </c>
      <c r="M270" s="53">
        <v>81259.25</v>
      </c>
      <c r="N270" s="7">
        <v>1</v>
      </c>
    </row>
    <row r="271" spans="1:14" ht="18" customHeight="1" x14ac:dyDescent="0.2">
      <c r="A271" s="6">
        <v>270</v>
      </c>
      <c r="B271" s="7">
        <v>15799217</v>
      </c>
      <c r="C271" s="6" t="s">
        <v>138</v>
      </c>
      <c r="D271" s="7">
        <v>791</v>
      </c>
      <c r="E271" s="6" t="s">
        <v>26</v>
      </c>
      <c r="F271" s="6" t="s">
        <v>16</v>
      </c>
      <c r="G271" s="7">
        <v>35</v>
      </c>
      <c r="H271" s="7">
        <v>7</v>
      </c>
      <c r="I271" s="51">
        <v>52436.2</v>
      </c>
      <c r="J271" s="7">
        <v>1</v>
      </c>
      <c r="K271" s="7">
        <v>1</v>
      </c>
      <c r="L271" s="7">
        <v>0</v>
      </c>
      <c r="M271" s="53">
        <v>161051.75</v>
      </c>
      <c r="N271" s="7">
        <v>0</v>
      </c>
    </row>
    <row r="272" spans="1:14" ht="18" customHeight="1" x14ac:dyDescent="0.2">
      <c r="A272" s="6">
        <v>271</v>
      </c>
      <c r="B272" s="7">
        <v>15787071</v>
      </c>
      <c r="C272" s="6" t="s">
        <v>265</v>
      </c>
      <c r="D272" s="7">
        <v>650</v>
      </c>
      <c r="E272" s="6" t="s">
        <v>18</v>
      </c>
      <c r="F272" s="6" t="s">
        <v>23</v>
      </c>
      <c r="G272" s="7">
        <v>41</v>
      </c>
      <c r="H272" s="7">
        <v>9</v>
      </c>
      <c r="I272" s="51">
        <v>0</v>
      </c>
      <c r="J272" s="7">
        <v>2</v>
      </c>
      <c r="K272" s="7">
        <v>0</v>
      </c>
      <c r="L272" s="7">
        <v>1</v>
      </c>
      <c r="M272" s="53">
        <v>191599.67</v>
      </c>
      <c r="N272" s="7">
        <v>0</v>
      </c>
    </row>
    <row r="273" spans="1:14" ht="18" customHeight="1" x14ac:dyDescent="0.2">
      <c r="A273" s="6">
        <v>272</v>
      </c>
      <c r="B273" s="7">
        <v>15619955</v>
      </c>
      <c r="C273" s="6" t="s">
        <v>266</v>
      </c>
      <c r="D273" s="7">
        <v>733</v>
      </c>
      <c r="E273" s="6" t="s">
        <v>26</v>
      </c>
      <c r="F273" s="6" t="s">
        <v>23</v>
      </c>
      <c r="G273" s="7">
        <v>34</v>
      </c>
      <c r="H273" s="7">
        <v>3</v>
      </c>
      <c r="I273" s="51">
        <v>100337.96</v>
      </c>
      <c r="J273" s="7">
        <v>3</v>
      </c>
      <c r="K273" s="7">
        <v>1</v>
      </c>
      <c r="L273" s="7">
        <v>0</v>
      </c>
      <c r="M273" s="53">
        <v>48559.19</v>
      </c>
      <c r="N273" s="7">
        <v>1</v>
      </c>
    </row>
    <row r="274" spans="1:14" ht="18" customHeight="1" x14ac:dyDescent="0.2">
      <c r="A274" s="6">
        <v>273</v>
      </c>
      <c r="B274" s="7">
        <v>15796505</v>
      </c>
      <c r="C274" s="6" t="s">
        <v>267</v>
      </c>
      <c r="D274" s="7">
        <v>811</v>
      </c>
      <c r="E274" s="6" t="s">
        <v>26</v>
      </c>
      <c r="F274" s="6" t="s">
        <v>16</v>
      </c>
      <c r="G274" s="7">
        <v>34</v>
      </c>
      <c r="H274" s="7">
        <v>1</v>
      </c>
      <c r="I274" s="51">
        <v>149297.19</v>
      </c>
      <c r="J274" s="7">
        <v>2</v>
      </c>
      <c r="K274" s="7">
        <v>1</v>
      </c>
      <c r="L274" s="7">
        <v>1</v>
      </c>
      <c r="M274" s="53">
        <v>186339.74</v>
      </c>
      <c r="N274" s="7">
        <v>0</v>
      </c>
    </row>
    <row r="275" spans="1:14" ht="18" customHeight="1" x14ac:dyDescent="0.2">
      <c r="A275" s="6">
        <v>274</v>
      </c>
      <c r="B275" s="7">
        <v>15725166</v>
      </c>
      <c r="C275" s="6" t="s">
        <v>268</v>
      </c>
      <c r="D275" s="7">
        <v>707</v>
      </c>
      <c r="E275" s="6" t="s">
        <v>15</v>
      </c>
      <c r="F275" s="6" t="s">
        <v>23</v>
      </c>
      <c r="G275" s="7">
        <v>30</v>
      </c>
      <c r="H275" s="7">
        <v>8</v>
      </c>
      <c r="I275" s="51">
        <v>0</v>
      </c>
      <c r="J275" s="7">
        <v>2</v>
      </c>
      <c r="K275" s="7">
        <v>1</v>
      </c>
      <c r="L275" s="7">
        <v>0</v>
      </c>
      <c r="M275" s="53">
        <v>33159.370000000003</v>
      </c>
      <c r="N275" s="7">
        <v>0</v>
      </c>
    </row>
    <row r="276" spans="1:14" ht="18" customHeight="1" x14ac:dyDescent="0.2">
      <c r="A276" s="6">
        <v>275</v>
      </c>
      <c r="B276" s="7">
        <v>15800116</v>
      </c>
      <c r="C276" s="6" t="s">
        <v>269</v>
      </c>
      <c r="D276" s="7">
        <v>712</v>
      </c>
      <c r="E276" s="6" t="s">
        <v>26</v>
      </c>
      <c r="F276" s="6" t="s">
        <v>23</v>
      </c>
      <c r="G276" s="7">
        <v>28</v>
      </c>
      <c r="H276" s="7">
        <v>4</v>
      </c>
      <c r="I276" s="51">
        <v>145605.44</v>
      </c>
      <c r="J276" s="7">
        <v>1</v>
      </c>
      <c r="K276" s="7">
        <v>0</v>
      </c>
      <c r="L276" s="7">
        <v>1</v>
      </c>
      <c r="M276" s="53">
        <v>93883.53</v>
      </c>
      <c r="N276" s="7">
        <v>0</v>
      </c>
    </row>
    <row r="277" spans="1:14" ht="18" customHeight="1" x14ac:dyDescent="0.2">
      <c r="A277" s="6">
        <v>276</v>
      </c>
      <c r="B277" s="7">
        <v>15758685</v>
      </c>
      <c r="C277" s="6" t="s">
        <v>270</v>
      </c>
      <c r="D277" s="7">
        <v>706</v>
      </c>
      <c r="E277" s="6" t="s">
        <v>18</v>
      </c>
      <c r="F277" s="6" t="s">
        <v>16</v>
      </c>
      <c r="G277" s="7">
        <v>37</v>
      </c>
      <c r="H277" s="7">
        <v>7</v>
      </c>
      <c r="I277" s="51">
        <v>0</v>
      </c>
      <c r="J277" s="7">
        <v>2</v>
      </c>
      <c r="K277" s="7">
        <v>1</v>
      </c>
      <c r="L277" s="7">
        <v>1</v>
      </c>
      <c r="M277" s="53">
        <v>110899.3</v>
      </c>
      <c r="N277" s="7">
        <v>0</v>
      </c>
    </row>
    <row r="278" spans="1:14" ht="18" customHeight="1" x14ac:dyDescent="0.2">
      <c r="A278" s="6">
        <v>277</v>
      </c>
      <c r="B278" s="7">
        <v>15694456</v>
      </c>
      <c r="C278" s="6" t="s">
        <v>271</v>
      </c>
      <c r="D278" s="7">
        <v>756</v>
      </c>
      <c r="E278" s="6" t="s">
        <v>15</v>
      </c>
      <c r="F278" s="6" t="s">
        <v>23</v>
      </c>
      <c r="G278" s="7">
        <v>62</v>
      </c>
      <c r="H278" s="7">
        <v>3</v>
      </c>
      <c r="I278" s="51">
        <v>0</v>
      </c>
      <c r="J278" s="7">
        <v>1</v>
      </c>
      <c r="K278" s="7">
        <v>1</v>
      </c>
      <c r="L278" s="7">
        <v>1</v>
      </c>
      <c r="M278" s="53">
        <v>11199.04</v>
      </c>
      <c r="N278" s="7">
        <v>1</v>
      </c>
    </row>
    <row r="279" spans="1:14" ht="18" customHeight="1" x14ac:dyDescent="0.2">
      <c r="A279" s="6">
        <v>278</v>
      </c>
      <c r="B279" s="7">
        <v>15767339</v>
      </c>
      <c r="C279" s="6" t="s">
        <v>272</v>
      </c>
      <c r="D279" s="7">
        <v>777</v>
      </c>
      <c r="E279" s="6" t="s">
        <v>15</v>
      </c>
      <c r="F279" s="6" t="s">
        <v>16</v>
      </c>
      <c r="G279" s="7">
        <v>53</v>
      </c>
      <c r="H279" s="7">
        <v>10</v>
      </c>
      <c r="I279" s="51">
        <v>0</v>
      </c>
      <c r="J279" s="7">
        <v>2</v>
      </c>
      <c r="K279" s="7">
        <v>1</v>
      </c>
      <c r="L279" s="7">
        <v>0</v>
      </c>
      <c r="M279" s="53">
        <v>189992.97</v>
      </c>
      <c r="N279" s="7">
        <v>0</v>
      </c>
    </row>
    <row r="280" spans="1:14" ht="18" customHeight="1" x14ac:dyDescent="0.2">
      <c r="A280" s="6">
        <v>279</v>
      </c>
      <c r="B280" s="7">
        <v>15683562</v>
      </c>
      <c r="C280" s="6" t="s">
        <v>273</v>
      </c>
      <c r="D280" s="7">
        <v>646</v>
      </c>
      <c r="E280" s="6" t="s">
        <v>15</v>
      </c>
      <c r="F280" s="6" t="s">
        <v>23</v>
      </c>
      <c r="G280" s="7">
        <v>35</v>
      </c>
      <c r="H280" s="7">
        <v>6</v>
      </c>
      <c r="I280" s="51">
        <v>84026.86</v>
      </c>
      <c r="J280" s="7">
        <v>1</v>
      </c>
      <c r="K280" s="7">
        <v>0</v>
      </c>
      <c r="L280" s="7">
        <v>1</v>
      </c>
      <c r="M280" s="53">
        <v>164255.69</v>
      </c>
      <c r="N280" s="7">
        <v>0</v>
      </c>
    </row>
    <row r="281" spans="1:14" ht="18" customHeight="1" x14ac:dyDescent="0.2">
      <c r="A281" s="6">
        <v>280</v>
      </c>
      <c r="B281" s="7">
        <v>15782210</v>
      </c>
      <c r="C281" s="6" t="s">
        <v>274</v>
      </c>
      <c r="D281" s="7">
        <v>714</v>
      </c>
      <c r="E281" s="6" t="s">
        <v>15</v>
      </c>
      <c r="F281" s="6" t="s">
        <v>23</v>
      </c>
      <c r="G281" s="7">
        <v>46</v>
      </c>
      <c r="H281" s="7">
        <v>1</v>
      </c>
      <c r="I281" s="51">
        <v>0</v>
      </c>
      <c r="J281" s="7">
        <v>1</v>
      </c>
      <c r="K281" s="7">
        <v>1</v>
      </c>
      <c r="L281" s="7">
        <v>0</v>
      </c>
      <c r="M281" s="53">
        <v>152167.79</v>
      </c>
      <c r="N281" s="7">
        <v>1</v>
      </c>
    </row>
    <row r="282" spans="1:14" ht="18" customHeight="1" x14ac:dyDescent="0.2">
      <c r="A282" s="6">
        <v>281</v>
      </c>
      <c r="B282" s="7">
        <v>15668893</v>
      </c>
      <c r="C282" s="6" t="s">
        <v>275</v>
      </c>
      <c r="D282" s="7">
        <v>782</v>
      </c>
      <c r="E282" s="6" t="s">
        <v>15</v>
      </c>
      <c r="F282" s="6" t="s">
        <v>23</v>
      </c>
      <c r="G282" s="7">
        <v>39</v>
      </c>
      <c r="H282" s="7">
        <v>8</v>
      </c>
      <c r="I282" s="51">
        <v>0</v>
      </c>
      <c r="J282" s="7">
        <v>2</v>
      </c>
      <c r="K282" s="7">
        <v>1</v>
      </c>
      <c r="L282" s="7">
        <v>1</v>
      </c>
      <c r="M282" s="53">
        <v>33949.67</v>
      </c>
      <c r="N282" s="7">
        <v>0</v>
      </c>
    </row>
    <row r="283" spans="1:14" ht="18" customHeight="1" x14ac:dyDescent="0.2">
      <c r="A283" s="6">
        <v>282</v>
      </c>
      <c r="B283" s="7">
        <v>15669169</v>
      </c>
      <c r="C283" s="6" t="s">
        <v>276</v>
      </c>
      <c r="D283" s="7">
        <v>775</v>
      </c>
      <c r="E283" s="6" t="s">
        <v>18</v>
      </c>
      <c r="F283" s="6" t="s">
        <v>23</v>
      </c>
      <c r="G283" s="7">
        <v>29</v>
      </c>
      <c r="H283" s="7">
        <v>10</v>
      </c>
      <c r="I283" s="51">
        <v>0</v>
      </c>
      <c r="J283" s="7">
        <v>2</v>
      </c>
      <c r="K283" s="7">
        <v>1</v>
      </c>
      <c r="L283" s="7">
        <v>1</v>
      </c>
      <c r="M283" s="53">
        <v>68143.929999999993</v>
      </c>
      <c r="N283" s="7">
        <v>0</v>
      </c>
    </row>
    <row r="284" spans="1:14" ht="18" customHeight="1" x14ac:dyDescent="0.2">
      <c r="A284" s="6">
        <v>283</v>
      </c>
      <c r="B284" s="7">
        <v>15643024</v>
      </c>
      <c r="C284" s="6" t="s">
        <v>277</v>
      </c>
      <c r="D284" s="7">
        <v>479</v>
      </c>
      <c r="E284" s="6" t="s">
        <v>26</v>
      </c>
      <c r="F284" s="6" t="s">
        <v>23</v>
      </c>
      <c r="G284" s="7">
        <v>35</v>
      </c>
      <c r="H284" s="7">
        <v>4</v>
      </c>
      <c r="I284" s="51">
        <v>138718.92000000001</v>
      </c>
      <c r="J284" s="7">
        <v>1</v>
      </c>
      <c r="K284" s="7">
        <v>1</v>
      </c>
      <c r="L284" s="7">
        <v>1</v>
      </c>
      <c r="M284" s="53">
        <v>47251.79</v>
      </c>
      <c r="N284" s="7">
        <v>1</v>
      </c>
    </row>
    <row r="285" spans="1:14" ht="18" customHeight="1" x14ac:dyDescent="0.2">
      <c r="A285" s="6">
        <v>284</v>
      </c>
      <c r="B285" s="7">
        <v>15699389</v>
      </c>
      <c r="C285" s="6" t="s">
        <v>226</v>
      </c>
      <c r="D285" s="7">
        <v>807</v>
      </c>
      <c r="E285" s="6" t="s">
        <v>15</v>
      </c>
      <c r="F285" s="6" t="s">
        <v>23</v>
      </c>
      <c r="G285" s="7">
        <v>42</v>
      </c>
      <c r="H285" s="7">
        <v>7</v>
      </c>
      <c r="I285" s="51">
        <v>118274.71</v>
      </c>
      <c r="J285" s="7">
        <v>1</v>
      </c>
      <c r="K285" s="7">
        <v>1</v>
      </c>
      <c r="L285" s="7">
        <v>1</v>
      </c>
      <c r="M285" s="53">
        <v>25885.72</v>
      </c>
      <c r="N285" s="7">
        <v>0</v>
      </c>
    </row>
    <row r="286" spans="1:14" ht="18" customHeight="1" x14ac:dyDescent="0.2">
      <c r="A286" s="6">
        <v>285</v>
      </c>
      <c r="B286" s="7">
        <v>15708608</v>
      </c>
      <c r="C286" s="6" t="s">
        <v>278</v>
      </c>
      <c r="D286" s="7">
        <v>799</v>
      </c>
      <c r="E286" s="6" t="s">
        <v>15</v>
      </c>
      <c r="F286" s="6" t="s">
        <v>16</v>
      </c>
      <c r="G286" s="7">
        <v>22</v>
      </c>
      <c r="H286" s="7">
        <v>8</v>
      </c>
      <c r="I286" s="51">
        <v>174185.98</v>
      </c>
      <c r="J286" s="7">
        <v>2</v>
      </c>
      <c r="K286" s="7">
        <v>0</v>
      </c>
      <c r="L286" s="7">
        <v>1</v>
      </c>
      <c r="M286" s="53">
        <v>192633.85</v>
      </c>
      <c r="N286" s="7">
        <v>0</v>
      </c>
    </row>
    <row r="287" spans="1:14" ht="18" customHeight="1" x14ac:dyDescent="0.2">
      <c r="A287" s="6">
        <v>286</v>
      </c>
      <c r="B287" s="7">
        <v>15626144</v>
      </c>
      <c r="C287" s="6" t="s">
        <v>22</v>
      </c>
      <c r="D287" s="7">
        <v>675</v>
      </c>
      <c r="E287" s="6" t="s">
        <v>15</v>
      </c>
      <c r="F287" s="6" t="s">
        <v>23</v>
      </c>
      <c r="G287" s="7">
        <v>40</v>
      </c>
      <c r="H287" s="7">
        <v>7</v>
      </c>
      <c r="I287" s="51">
        <v>113208.86</v>
      </c>
      <c r="J287" s="7">
        <v>2</v>
      </c>
      <c r="K287" s="7">
        <v>1</v>
      </c>
      <c r="L287" s="7">
        <v>0</v>
      </c>
      <c r="M287" s="53">
        <v>34577.360000000001</v>
      </c>
      <c r="N287" s="7">
        <v>0</v>
      </c>
    </row>
    <row r="288" spans="1:14" ht="18" customHeight="1" x14ac:dyDescent="0.2">
      <c r="A288" s="6">
        <v>287</v>
      </c>
      <c r="B288" s="7">
        <v>15573112</v>
      </c>
      <c r="C288" s="6" t="s">
        <v>261</v>
      </c>
      <c r="D288" s="7">
        <v>602</v>
      </c>
      <c r="E288" s="6" t="s">
        <v>18</v>
      </c>
      <c r="F288" s="6" t="s">
        <v>23</v>
      </c>
      <c r="G288" s="7">
        <v>29</v>
      </c>
      <c r="H288" s="7">
        <v>5</v>
      </c>
      <c r="I288" s="51">
        <v>103907.28</v>
      </c>
      <c r="J288" s="7">
        <v>1</v>
      </c>
      <c r="K288" s="7">
        <v>1</v>
      </c>
      <c r="L288" s="7">
        <v>0</v>
      </c>
      <c r="M288" s="53">
        <v>161229.84</v>
      </c>
      <c r="N288" s="7">
        <v>0</v>
      </c>
    </row>
    <row r="289" spans="1:14" ht="18" customHeight="1" x14ac:dyDescent="0.2">
      <c r="A289" s="6">
        <v>288</v>
      </c>
      <c r="B289" s="7">
        <v>15790678</v>
      </c>
      <c r="C289" s="6" t="s">
        <v>279</v>
      </c>
      <c r="D289" s="7">
        <v>475</v>
      </c>
      <c r="E289" s="6" t="s">
        <v>15</v>
      </c>
      <c r="F289" s="6" t="s">
        <v>16</v>
      </c>
      <c r="G289" s="7">
        <v>32</v>
      </c>
      <c r="H289" s="7">
        <v>8</v>
      </c>
      <c r="I289" s="51">
        <v>119023.28</v>
      </c>
      <c r="J289" s="7">
        <v>1</v>
      </c>
      <c r="K289" s="7">
        <v>1</v>
      </c>
      <c r="L289" s="7">
        <v>0</v>
      </c>
      <c r="M289" s="53">
        <v>100816.29</v>
      </c>
      <c r="N289" s="7">
        <v>0</v>
      </c>
    </row>
    <row r="290" spans="1:14" ht="18" customHeight="1" x14ac:dyDescent="0.2">
      <c r="A290" s="6">
        <v>289</v>
      </c>
      <c r="B290" s="7">
        <v>15727556</v>
      </c>
      <c r="C290" s="6" t="s">
        <v>280</v>
      </c>
      <c r="D290" s="7">
        <v>744</v>
      </c>
      <c r="E290" s="6" t="s">
        <v>18</v>
      </c>
      <c r="F290" s="6" t="s">
        <v>16</v>
      </c>
      <c r="G290" s="7">
        <v>26</v>
      </c>
      <c r="H290" s="7">
        <v>5</v>
      </c>
      <c r="I290" s="51">
        <v>166297.89000000001</v>
      </c>
      <c r="J290" s="7">
        <v>1</v>
      </c>
      <c r="K290" s="7">
        <v>1</v>
      </c>
      <c r="L290" s="7">
        <v>1</v>
      </c>
      <c r="M290" s="53">
        <v>181694.44</v>
      </c>
      <c r="N290" s="7">
        <v>0</v>
      </c>
    </row>
    <row r="291" spans="1:14" ht="18" customHeight="1" x14ac:dyDescent="0.2">
      <c r="A291" s="6">
        <v>290</v>
      </c>
      <c r="B291" s="7">
        <v>15697307</v>
      </c>
      <c r="C291" s="6" t="s">
        <v>281</v>
      </c>
      <c r="D291" s="7">
        <v>588</v>
      </c>
      <c r="E291" s="6" t="s">
        <v>18</v>
      </c>
      <c r="F291" s="6" t="s">
        <v>23</v>
      </c>
      <c r="G291" s="7">
        <v>34</v>
      </c>
      <c r="H291" s="7">
        <v>10</v>
      </c>
      <c r="I291" s="51">
        <v>0</v>
      </c>
      <c r="J291" s="7">
        <v>2</v>
      </c>
      <c r="K291" s="7">
        <v>1</v>
      </c>
      <c r="L291" s="7">
        <v>0</v>
      </c>
      <c r="M291" s="53">
        <v>79078.91</v>
      </c>
      <c r="N291" s="7">
        <v>0</v>
      </c>
    </row>
    <row r="292" spans="1:14" ht="18" customHeight="1" x14ac:dyDescent="0.2">
      <c r="A292" s="6">
        <v>291</v>
      </c>
      <c r="B292" s="7">
        <v>15652266</v>
      </c>
      <c r="C292" s="6" t="s">
        <v>69</v>
      </c>
      <c r="D292" s="7">
        <v>703</v>
      </c>
      <c r="E292" s="6" t="s">
        <v>26</v>
      </c>
      <c r="F292" s="6" t="s">
        <v>23</v>
      </c>
      <c r="G292" s="7">
        <v>42</v>
      </c>
      <c r="H292" s="7">
        <v>9</v>
      </c>
      <c r="I292" s="51">
        <v>63227</v>
      </c>
      <c r="J292" s="7">
        <v>1</v>
      </c>
      <c r="K292" s="7">
        <v>0</v>
      </c>
      <c r="L292" s="7">
        <v>1</v>
      </c>
      <c r="M292" s="53">
        <v>137316.32</v>
      </c>
      <c r="N292" s="7">
        <v>0</v>
      </c>
    </row>
    <row r="293" spans="1:14" ht="18" customHeight="1" x14ac:dyDescent="0.2">
      <c r="A293" s="6">
        <v>292</v>
      </c>
      <c r="B293" s="7">
        <v>15607098</v>
      </c>
      <c r="C293" s="6" t="s">
        <v>282</v>
      </c>
      <c r="D293" s="7">
        <v>747</v>
      </c>
      <c r="E293" s="6" t="s">
        <v>18</v>
      </c>
      <c r="F293" s="6" t="s">
        <v>16</v>
      </c>
      <c r="G293" s="7">
        <v>41</v>
      </c>
      <c r="H293" s="7">
        <v>5</v>
      </c>
      <c r="I293" s="51">
        <v>94521.17</v>
      </c>
      <c r="J293" s="7">
        <v>2</v>
      </c>
      <c r="K293" s="7">
        <v>1</v>
      </c>
      <c r="L293" s="7">
        <v>0</v>
      </c>
      <c r="M293" s="53">
        <v>194926.86</v>
      </c>
      <c r="N293" s="7">
        <v>0</v>
      </c>
    </row>
    <row r="294" spans="1:14" ht="18" customHeight="1" x14ac:dyDescent="0.2">
      <c r="A294" s="6">
        <v>293</v>
      </c>
      <c r="B294" s="7">
        <v>15655774</v>
      </c>
      <c r="C294" s="6" t="s">
        <v>283</v>
      </c>
      <c r="D294" s="7">
        <v>583</v>
      </c>
      <c r="E294" s="6" t="s">
        <v>15</v>
      </c>
      <c r="F294" s="6" t="s">
        <v>23</v>
      </c>
      <c r="G294" s="7">
        <v>27</v>
      </c>
      <c r="H294" s="7">
        <v>7</v>
      </c>
      <c r="I294" s="51">
        <v>0</v>
      </c>
      <c r="J294" s="7">
        <v>2</v>
      </c>
      <c r="K294" s="7">
        <v>1</v>
      </c>
      <c r="L294" s="7">
        <v>0</v>
      </c>
      <c r="M294" s="53">
        <v>51285.49</v>
      </c>
      <c r="N294" s="7">
        <v>0</v>
      </c>
    </row>
    <row r="295" spans="1:14" ht="18" customHeight="1" x14ac:dyDescent="0.2">
      <c r="A295" s="6">
        <v>294</v>
      </c>
      <c r="B295" s="7">
        <v>15590241</v>
      </c>
      <c r="C295" s="6" t="s">
        <v>284</v>
      </c>
      <c r="D295" s="7">
        <v>750</v>
      </c>
      <c r="E295" s="6" t="s">
        <v>18</v>
      </c>
      <c r="F295" s="6" t="s">
        <v>16</v>
      </c>
      <c r="G295" s="7">
        <v>34</v>
      </c>
      <c r="H295" s="7">
        <v>9</v>
      </c>
      <c r="I295" s="51">
        <v>112822.26</v>
      </c>
      <c r="J295" s="7">
        <v>1</v>
      </c>
      <c r="K295" s="7">
        <v>0</v>
      </c>
      <c r="L295" s="7">
        <v>0</v>
      </c>
      <c r="M295" s="53">
        <v>150401.53</v>
      </c>
      <c r="N295" s="7">
        <v>1</v>
      </c>
    </row>
    <row r="296" spans="1:14" ht="18" customHeight="1" x14ac:dyDescent="0.2">
      <c r="A296" s="6">
        <v>295</v>
      </c>
      <c r="B296" s="7">
        <v>15785819</v>
      </c>
      <c r="C296" s="6" t="s">
        <v>285</v>
      </c>
      <c r="D296" s="7">
        <v>681</v>
      </c>
      <c r="E296" s="6" t="s">
        <v>15</v>
      </c>
      <c r="F296" s="6" t="s">
        <v>23</v>
      </c>
      <c r="G296" s="7">
        <v>38</v>
      </c>
      <c r="H296" s="7">
        <v>3</v>
      </c>
      <c r="I296" s="51">
        <v>0</v>
      </c>
      <c r="J296" s="7">
        <v>2</v>
      </c>
      <c r="K296" s="7">
        <v>1</v>
      </c>
      <c r="L296" s="7">
        <v>1</v>
      </c>
      <c r="M296" s="53">
        <v>112491.96</v>
      </c>
      <c r="N296" s="7">
        <v>0</v>
      </c>
    </row>
    <row r="297" spans="1:14" ht="18" customHeight="1" x14ac:dyDescent="0.2">
      <c r="A297" s="6">
        <v>296</v>
      </c>
      <c r="B297" s="7">
        <v>15723654</v>
      </c>
      <c r="C297" s="6" t="s">
        <v>75</v>
      </c>
      <c r="D297" s="7">
        <v>773</v>
      </c>
      <c r="E297" s="6" t="s">
        <v>15</v>
      </c>
      <c r="F297" s="6" t="s">
        <v>23</v>
      </c>
      <c r="G297" s="7">
        <v>25</v>
      </c>
      <c r="H297" s="7">
        <v>2</v>
      </c>
      <c r="I297" s="51">
        <v>135903.32999999999</v>
      </c>
      <c r="J297" s="7">
        <v>1</v>
      </c>
      <c r="K297" s="7">
        <v>1</v>
      </c>
      <c r="L297" s="7">
        <v>0</v>
      </c>
      <c r="M297" s="53">
        <v>73656.38</v>
      </c>
      <c r="N297" s="7">
        <v>0</v>
      </c>
    </row>
    <row r="298" spans="1:14" ht="18" customHeight="1" x14ac:dyDescent="0.2">
      <c r="A298" s="6">
        <v>297</v>
      </c>
      <c r="B298" s="7">
        <v>15774510</v>
      </c>
      <c r="C298" s="6" t="s">
        <v>153</v>
      </c>
      <c r="D298" s="7">
        <v>714</v>
      </c>
      <c r="E298" s="6" t="s">
        <v>15</v>
      </c>
      <c r="F298" s="6" t="s">
        <v>16</v>
      </c>
      <c r="G298" s="7">
        <v>31</v>
      </c>
      <c r="H298" s="7">
        <v>4</v>
      </c>
      <c r="I298" s="51">
        <v>125169.26</v>
      </c>
      <c r="J298" s="7">
        <v>1</v>
      </c>
      <c r="K298" s="7">
        <v>1</v>
      </c>
      <c r="L298" s="7">
        <v>1</v>
      </c>
      <c r="M298" s="53">
        <v>106636.89</v>
      </c>
      <c r="N298" s="7">
        <v>0</v>
      </c>
    </row>
    <row r="299" spans="1:14" ht="18" customHeight="1" x14ac:dyDescent="0.2">
      <c r="A299" s="6">
        <v>298</v>
      </c>
      <c r="B299" s="7">
        <v>15684173</v>
      </c>
      <c r="C299" s="6" t="s">
        <v>191</v>
      </c>
      <c r="D299" s="7">
        <v>687</v>
      </c>
      <c r="E299" s="6" t="s">
        <v>18</v>
      </c>
      <c r="F299" s="6" t="s">
        <v>16</v>
      </c>
      <c r="G299" s="7">
        <v>44</v>
      </c>
      <c r="H299" s="7">
        <v>7</v>
      </c>
      <c r="I299" s="51">
        <v>0</v>
      </c>
      <c r="J299" s="7">
        <v>3</v>
      </c>
      <c r="K299" s="7">
        <v>1</v>
      </c>
      <c r="L299" s="7">
        <v>0</v>
      </c>
      <c r="M299" s="53">
        <v>155853.51999999999</v>
      </c>
      <c r="N299" s="7">
        <v>1</v>
      </c>
    </row>
    <row r="300" spans="1:14" ht="18" customHeight="1" x14ac:dyDescent="0.2">
      <c r="A300" s="6">
        <v>299</v>
      </c>
      <c r="B300" s="7">
        <v>15650068</v>
      </c>
      <c r="C300" s="6" t="s">
        <v>286</v>
      </c>
      <c r="D300" s="7">
        <v>511</v>
      </c>
      <c r="E300" s="6" t="s">
        <v>15</v>
      </c>
      <c r="F300" s="6" t="s">
        <v>23</v>
      </c>
      <c r="G300" s="7">
        <v>58</v>
      </c>
      <c r="H300" s="7">
        <v>0</v>
      </c>
      <c r="I300" s="51">
        <v>149117.31</v>
      </c>
      <c r="J300" s="7">
        <v>1</v>
      </c>
      <c r="K300" s="7">
        <v>1</v>
      </c>
      <c r="L300" s="7">
        <v>1</v>
      </c>
      <c r="M300" s="53">
        <v>162599.51</v>
      </c>
      <c r="N300" s="7">
        <v>0</v>
      </c>
    </row>
    <row r="301" spans="1:14" ht="18" customHeight="1" x14ac:dyDescent="0.2">
      <c r="A301" s="6">
        <v>300</v>
      </c>
      <c r="B301" s="7">
        <v>15811490</v>
      </c>
      <c r="C301" s="6" t="s">
        <v>287</v>
      </c>
      <c r="D301" s="7">
        <v>627</v>
      </c>
      <c r="E301" s="6" t="s">
        <v>15</v>
      </c>
      <c r="F301" s="6" t="s">
        <v>23</v>
      </c>
      <c r="G301" s="7">
        <v>33</v>
      </c>
      <c r="H301" s="7">
        <v>5</v>
      </c>
      <c r="I301" s="51">
        <v>0</v>
      </c>
      <c r="J301" s="7">
        <v>2</v>
      </c>
      <c r="K301" s="7">
        <v>1</v>
      </c>
      <c r="L301" s="7">
        <v>1</v>
      </c>
      <c r="M301" s="53">
        <v>103737.82</v>
      </c>
      <c r="N301" s="7">
        <v>0</v>
      </c>
    </row>
    <row r="302" spans="1:14" ht="18" customHeight="1" x14ac:dyDescent="0.2">
      <c r="A302" s="6">
        <v>301</v>
      </c>
      <c r="B302" s="7">
        <v>15803976</v>
      </c>
      <c r="C302" s="6" t="s">
        <v>288</v>
      </c>
      <c r="D302" s="7">
        <v>694</v>
      </c>
      <c r="E302" s="6" t="s">
        <v>15</v>
      </c>
      <c r="F302" s="6" t="s">
        <v>16</v>
      </c>
      <c r="G302" s="7">
        <v>31</v>
      </c>
      <c r="H302" s="7">
        <v>10</v>
      </c>
      <c r="I302" s="51">
        <v>0</v>
      </c>
      <c r="J302" s="7">
        <v>2</v>
      </c>
      <c r="K302" s="7">
        <v>1</v>
      </c>
      <c r="L302" s="7">
        <v>0</v>
      </c>
      <c r="M302" s="53">
        <v>160990.26999999999</v>
      </c>
      <c r="N302" s="7">
        <v>0</v>
      </c>
    </row>
    <row r="303" spans="1:14" ht="18" customHeight="1" x14ac:dyDescent="0.2">
      <c r="A303" s="6">
        <v>302</v>
      </c>
      <c r="B303" s="7">
        <v>15682541</v>
      </c>
      <c r="C303" s="6" t="s">
        <v>289</v>
      </c>
      <c r="D303" s="7">
        <v>616</v>
      </c>
      <c r="E303" s="6" t="s">
        <v>18</v>
      </c>
      <c r="F303" s="6" t="s">
        <v>16</v>
      </c>
      <c r="G303" s="7">
        <v>36</v>
      </c>
      <c r="H303" s="7">
        <v>6</v>
      </c>
      <c r="I303" s="51">
        <v>132311.71</v>
      </c>
      <c r="J303" s="7">
        <v>1</v>
      </c>
      <c r="K303" s="7">
        <v>0</v>
      </c>
      <c r="L303" s="7">
        <v>0</v>
      </c>
      <c r="M303" s="53">
        <v>15462.84</v>
      </c>
      <c r="N303" s="7">
        <v>0</v>
      </c>
    </row>
    <row r="304" spans="1:14" ht="18" customHeight="1" x14ac:dyDescent="0.2">
      <c r="A304" s="6">
        <v>303</v>
      </c>
      <c r="B304" s="7">
        <v>15695699</v>
      </c>
      <c r="C304" s="6" t="s">
        <v>290</v>
      </c>
      <c r="D304" s="7">
        <v>687</v>
      </c>
      <c r="E304" s="6" t="s">
        <v>15</v>
      </c>
      <c r="F304" s="6" t="s">
        <v>23</v>
      </c>
      <c r="G304" s="7">
        <v>35</v>
      </c>
      <c r="H304" s="7">
        <v>8</v>
      </c>
      <c r="I304" s="51">
        <v>0</v>
      </c>
      <c r="J304" s="7">
        <v>2</v>
      </c>
      <c r="K304" s="7">
        <v>1</v>
      </c>
      <c r="L304" s="7">
        <v>0</v>
      </c>
      <c r="M304" s="53">
        <v>10334.049999999999</v>
      </c>
      <c r="N304" s="7">
        <v>0</v>
      </c>
    </row>
    <row r="305" spans="1:14" ht="18" customHeight="1" x14ac:dyDescent="0.2">
      <c r="A305" s="6">
        <v>304</v>
      </c>
      <c r="B305" s="7">
        <v>15624188</v>
      </c>
      <c r="C305" s="6" t="s">
        <v>291</v>
      </c>
      <c r="D305" s="7">
        <v>712</v>
      </c>
      <c r="E305" s="6" t="s">
        <v>15</v>
      </c>
      <c r="F305" s="6" t="s">
        <v>16</v>
      </c>
      <c r="G305" s="7">
        <v>33</v>
      </c>
      <c r="H305" s="7">
        <v>6</v>
      </c>
      <c r="I305" s="51">
        <v>0</v>
      </c>
      <c r="J305" s="7">
        <v>2</v>
      </c>
      <c r="K305" s="7">
        <v>1</v>
      </c>
      <c r="L305" s="7">
        <v>1</v>
      </c>
      <c r="M305" s="53">
        <v>190686.16</v>
      </c>
      <c r="N305" s="7">
        <v>0</v>
      </c>
    </row>
    <row r="306" spans="1:14" ht="18" customHeight="1" x14ac:dyDescent="0.2">
      <c r="A306" s="6">
        <v>305</v>
      </c>
      <c r="B306" s="7">
        <v>15812191</v>
      </c>
      <c r="C306" s="6" t="s">
        <v>292</v>
      </c>
      <c r="D306" s="7">
        <v>553</v>
      </c>
      <c r="E306" s="6" t="s">
        <v>15</v>
      </c>
      <c r="F306" s="6" t="s">
        <v>23</v>
      </c>
      <c r="G306" s="7">
        <v>33</v>
      </c>
      <c r="H306" s="7">
        <v>4</v>
      </c>
      <c r="I306" s="51">
        <v>118082.89</v>
      </c>
      <c r="J306" s="7">
        <v>1</v>
      </c>
      <c r="K306" s="7">
        <v>0</v>
      </c>
      <c r="L306" s="7">
        <v>0</v>
      </c>
      <c r="M306" s="53">
        <v>94440.45</v>
      </c>
      <c r="N306" s="7">
        <v>0</v>
      </c>
    </row>
    <row r="307" spans="1:14" ht="18" customHeight="1" x14ac:dyDescent="0.2">
      <c r="A307" s="6">
        <v>306</v>
      </c>
      <c r="B307" s="7">
        <v>15636673</v>
      </c>
      <c r="C307" s="6" t="s">
        <v>293</v>
      </c>
      <c r="D307" s="7">
        <v>667</v>
      </c>
      <c r="E307" s="6" t="s">
        <v>15</v>
      </c>
      <c r="F307" s="6" t="s">
        <v>23</v>
      </c>
      <c r="G307" s="7">
        <v>31</v>
      </c>
      <c r="H307" s="7">
        <v>1</v>
      </c>
      <c r="I307" s="51">
        <v>119266.69</v>
      </c>
      <c r="J307" s="7">
        <v>1</v>
      </c>
      <c r="K307" s="7">
        <v>1</v>
      </c>
      <c r="L307" s="7">
        <v>1</v>
      </c>
      <c r="M307" s="53">
        <v>28257.63</v>
      </c>
      <c r="N307" s="7">
        <v>0</v>
      </c>
    </row>
    <row r="308" spans="1:14" ht="18" customHeight="1" x14ac:dyDescent="0.2">
      <c r="A308" s="6">
        <v>307</v>
      </c>
      <c r="B308" s="7">
        <v>15594898</v>
      </c>
      <c r="C308" s="6" t="s">
        <v>294</v>
      </c>
      <c r="D308" s="7">
        <v>731</v>
      </c>
      <c r="E308" s="6" t="s">
        <v>15</v>
      </c>
      <c r="F308" s="6" t="s">
        <v>23</v>
      </c>
      <c r="G308" s="7">
        <v>43</v>
      </c>
      <c r="H308" s="7">
        <v>2</v>
      </c>
      <c r="I308" s="51">
        <v>0</v>
      </c>
      <c r="J308" s="7">
        <v>1</v>
      </c>
      <c r="K308" s="7">
        <v>1</v>
      </c>
      <c r="L308" s="7">
        <v>1</v>
      </c>
      <c r="M308" s="53">
        <v>170034.95</v>
      </c>
      <c r="N308" s="7">
        <v>1</v>
      </c>
    </row>
    <row r="309" spans="1:14" ht="18" customHeight="1" x14ac:dyDescent="0.2">
      <c r="A309" s="6">
        <v>308</v>
      </c>
      <c r="B309" s="7">
        <v>15660211</v>
      </c>
      <c r="C309" s="6" t="s">
        <v>219</v>
      </c>
      <c r="D309" s="7">
        <v>629</v>
      </c>
      <c r="E309" s="6" t="s">
        <v>26</v>
      </c>
      <c r="F309" s="6" t="s">
        <v>23</v>
      </c>
      <c r="G309" s="7">
        <v>35</v>
      </c>
      <c r="H309" s="7">
        <v>7</v>
      </c>
      <c r="I309" s="51">
        <v>156847.29</v>
      </c>
      <c r="J309" s="7">
        <v>2</v>
      </c>
      <c r="K309" s="7">
        <v>1</v>
      </c>
      <c r="L309" s="7">
        <v>0</v>
      </c>
      <c r="M309" s="53">
        <v>31824.29</v>
      </c>
      <c r="N309" s="7">
        <v>0</v>
      </c>
    </row>
    <row r="310" spans="1:14" ht="18" customHeight="1" x14ac:dyDescent="0.2">
      <c r="A310" s="6">
        <v>309</v>
      </c>
      <c r="B310" s="7">
        <v>15773972</v>
      </c>
      <c r="C310" s="6" t="s">
        <v>295</v>
      </c>
      <c r="D310" s="7">
        <v>614</v>
      </c>
      <c r="E310" s="6" t="s">
        <v>15</v>
      </c>
      <c r="F310" s="6" t="s">
        <v>23</v>
      </c>
      <c r="G310" s="7">
        <v>50</v>
      </c>
      <c r="H310" s="7">
        <v>4</v>
      </c>
      <c r="I310" s="51">
        <v>137104.47</v>
      </c>
      <c r="J310" s="7">
        <v>1</v>
      </c>
      <c r="K310" s="7">
        <v>1</v>
      </c>
      <c r="L310" s="7">
        <v>0</v>
      </c>
      <c r="M310" s="53">
        <v>127166.49</v>
      </c>
      <c r="N310" s="7">
        <v>1</v>
      </c>
    </row>
    <row r="311" spans="1:14" ht="18" customHeight="1" x14ac:dyDescent="0.2">
      <c r="A311" s="6">
        <v>310</v>
      </c>
      <c r="B311" s="7">
        <v>15746726</v>
      </c>
      <c r="C311" s="6" t="s">
        <v>296</v>
      </c>
      <c r="D311" s="7">
        <v>438</v>
      </c>
      <c r="E311" s="6" t="s">
        <v>26</v>
      </c>
      <c r="F311" s="6" t="s">
        <v>23</v>
      </c>
      <c r="G311" s="7">
        <v>31</v>
      </c>
      <c r="H311" s="7">
        <v>8</v>
      </c>
      <c r="I311" s="51">
        <v>78398.69</v>
      </c>
      <c r="J311" s="7">
        <v>1</v>
      </c>
      <c r="K311" s="7">
        <v>1</v>
      </c>
      <c r="L311" s="7">
        <v>0</v>
      </c>
      <c r="M311" s="53">
        <v>44937.01</v>
      </c>
      <c r="N311" s="7">
        <v>0</v>
      </c>
    </row>
    <row r="312" spans="1:14" ht="18" customHeight="1" x14ac:dyDescent="0.2">
      <c r="A312" s="6">
        <v>311</v>
      </c>
      <c r="B312" s="7">
        <v>15712287</v>
      </c>
      <c r="C312" s="6" t="s">
        <v>297</v>
      </c>
      <c r="D312" s="7">
        <v>652</v>
      </c>
      <c r="E312" s="6" t="s">
        <v>15</v>
      </c>
      <c r="F312" s="6" t="s">
        <v>16</v>
      </c>
      <c r="G312" s="7">
        <v>80</v>
      </c>
      <c r="H312" s="7">
        <v>4</v>
      </c>
      <c r="I312" s="51">
        <v>0</v>
      </c>
      <c r="J312" s="7">
        <v>2</v>
      </c>
      <c r="K312" s="7">
        <v>1</v>
      </c>
      <c r="L312" s="7">
        <v>1</v>
      </c>
      <c r="M312" s="53">
        <v>188603.07</v>
      </c>
      <c r="N312" s="7">
        <v>0</v>
      </c>
    </row>
    <row r="313" spans="1:14" ht="18" customHeight="1" x14ac:dyDescent="0.2">
      <c r="A313" s="6">
        <v>312</v>
      </c>
      <c r="B313" s="7">
        <v>15702919</v>
      </c>
      <c r="C313" s="6" t="s">
        <v>210</v>
      </c>
      <c r="D313" s="7">
        <v>729</v>
      </c>
      <c r="E313" s="6" t="s">
        <v>26</v>
      </c>
      <c r="F313" s="6" t="s">
        <v>23</v>
      </c>
      <c r="G313" s="7">
        <v>30</v>
      </c>
      <c r="H313" s="7">
        <v>6</v>
      </c>
      <c r="I313" s="51">
        <v>63669.42</v>
      </c>
      <c r="J313" s="7">
        <v>1</v>
      </c>
      <c r="K313" s="7">
        <v>1</v>
      </c>
      <c r="L313" s="7">
        <v>0</v>
      </c>
      <c r="M313" s="53">
        <v>145111.37</v>
      </c>
      <c r="N313" s="7">
        <v>0</v>
      </c>
    </row>
    <row r="314" spans="1:14" ht="18" customHeight="1" x14ac:dyDescent="0.2">
      <c r="A314" s="6">
        <v>313</v>
      </c>
      <c r="B314" s="7">
        <v>15674398</v>
      </c>
      <c r="C314" s="6" t="s">
        <v>298</v>
      </c>
      <c r="D314" s="7">
        <v>642</v>
      </c>
      <c r="E314" s="6" t="s">
        <v>15</v>
      </c>
      <c r="F314" s="6" t="s">
        <v>23</v>
      </c>
      <c r="G314" s="7">
        <v>38</v>
      </c>
      <c r="H314" s="7">
        <v>3</v>
      </c>
      <c r="I314" s="51">
        <v>0</v>
      </c>
      <c r="J314" s="7">
        <v>2</v>
      </c>
      <c r="K314" s="7">
        <v>0</v>
      </c>
      <c r="L314" s="7">
        <v>0</v>
      </c>
      <c r="M314" s="53">
        <v>171463.83</v>
      </c>
      <c r="N314" s="7">
        <v>0</v>
      </c>
    </row>
    <row r="315" spans="1:14" ht="18" customHeight="1" x14ac:dyDescent="0.2">
      <c r="A315" s="6">
        <v>314</v>
      </c>
      <c r="B315" s="7">
        <v>15797960</v>
      </c>
      <c r="C315" s="6" t="s">
        <v>299</v>
      </c>
      <c r="D315" s="7">
        <v>806</v>
      </c>
      <c r="E315" s="6" t="s">
        <v>26</v>
      </c>
      <c r="F315" s="6" t="s">
        <v>16</v>
      </c>
      <c r="G315" s="7">
        <v>59</v>
      </c>
      <c r="H315" s="7">
        <v>0</v>
      </c>
      <c r="I315" s="51">
        <v>135296.32999999999</v>
      </c>
      <c r="J315" s="7">
        <v>1</v>
      </c>
      <c r="K315" s="7">
        <v>1</v>
      </c>
      <c r="L315" s="7">
        <v>0</v>
      </c>
      <c r="M315" s="53">
        <v>182822.5</v>
      </c>
      <c r="N315" s="7">
        <v>0</v>
      </c>
    </row>
    <row r="316" spans="1:14" ht="18" customHeight="1" x14ac:dyDescent="0.2">
      <c r="A316" s="6">
        <v>315</v>
      </c>
      <c r="B316" s="7">
        <v>15631868</v>
      </c>
      <c r="C316" s="6" t="s">
        <v>300</v>
      </c>
      <c r="D316" s="7">
        <v>744</v>
      </c>
      <c r="E316" s="6" t="s">
        <v>18</v>
      </c>
      <c r="F316" s="6" t="s">
        <v>23</v>
      </c>
      <c r="G316" s="7">
        <v>36</v>
      </c>
      <c r="H316" s="7">
        <v>2</v>
      </c>
      <c r="I316" s="51">
        <v>153804.44</v>
      </c>
      <c r="J316" s="7">
        <v>1</v>
      </c>
      <c r="K316" s="7">
        <v>1</v>
      </c>
      <c r="L316" s="7">
        <v>1</v>
      </c>
      <c r="M316" s="53">
        <v>87213.33</v>
      </c>
      <c r="N316" s="7">
        <v>0</v>
      </c>
    </row>
    <row r="317" spans="1:14" ht="18" customHeight="1" x14ac:dyDescent="0.2">
      <c r="A317" s="6">
        <v>316</v>
      </c>
      <c r="B317" s="7">
        <v>15581539</v>
      </c>
      <c r="C317" s="6" t="s">
        <v>301</v>
      </c>
      <c r="D317" s="7">
        <v>474</v>
      </c>
      <c r="E317" s="6" t="s">
        <v>18</v>
      </c>
      <c r="F317" s="6" t="s">
        <v>23</v>
      </c>
      <c r="G317" s="7">
        <v>37</v>
      </c>
      <c r="H317" s="7">
        <v>3</v>
      </c>
      <c r="I317" s="51">
        <v>0</v>
      </c>
      <c r="J317" s="7">
        <v>2</v>
      </c>
      <c r="K317" s="7">
        <v>0</v>
      </c>
      <c r="L317" s="7">
        <v>0</v>
      </c>
      <c r="M317" s="53">
        <v>57175.32</v>
      </c>
      <c r="N317" s="7">
        <v>0</v>
      </c>
    </row>
    <row r="318" spans="1:14" ht="18" customHeight="1" x14ac:dyDescent="0.2">
      <c r="A318" s="6">
        <v>317</v>
      </c>
      <c r="B318" s="7">
        <v>15662736</v>
      </c>
      <c r="C318" s="6" t="s">
        <v>296</v>
      </c>
      <c r="D318" s="7">
        <v>559</v>
      </c>
      <c r="E318" s="6" t="s">
        <v>15</v>
      </c>
      <c r="F318" s="6" t="s">
        <v>23</v>
      </c>
      <c r="G318" s="7">
        <v>49</v>
      </c>
      <c r="H318" s="7">
        <v>2</v>
      </c>
      <c r="I318" s="51">
        <v>147069.78</v>
      </c>
      <c r="J318" s="7">
        <v>1</v>
      </c>
      <c r="K318" s="7">
        <v>1</v>
      </c>
      <c r="L318" s="7">
        <v>0</v>
      </c>
      <c r="M318" s="53">
        <v>120540.83</v>
      </c>
      <c r="N318" s="7">
        <v>1</v>
      </c>
    </row>
    <row r="319" spans="1:14" ht="18" customHeight="1" x14ac:dyDescent="0.2">
      <c r="A319" s="6">
        <v>318</v>
      </c>
      <c r="B319" s="7">
        <v>15666252</v>
      </c>
      <c r="C319" s="6" t="s">
        <v>109</v>
      </c>
      <c r="D319" s="7">
        <v>706</v>
      </c>
      <c r="E319" s="6" t="s">
        <v>18</v>
      </c>
      <c r="F319" s="6" t="s">
        <v>23</v>
      </c>
      <c r="G319" s="7">
        <v>42</v>
      </c>
      <c r="H319" s="7">
        <v>9</v>
      </c>
      <c r="I319" s="51">
        <v>0</v>
      </c>
      <c r="J319" s="7">
        <v>2</v>
      </c>
      <c r="K319" s="7">
        <v>1</v>
      </c>
      <c r="L319" s="7">
        <v>1</v>
      </c>
      <c r="M319" s="53">
        <v>28714.34</v>
      </c>
      <c r="N319" s="7">
        <v>0</v>
      </c>
    </row>
    <row r="320" spans="1:14" ht="18" customHeight="1" x14ac:dyDescent="0.2">
      <c r="A320" s="6">
        <v>319</v>
      </c>
      <c r="B320" s="7">
        <v>15677512</v>
      </c>
      <c r="C320" s="6" t="s">
        <v>302</v>
      </c>
      <c r="D320" s="7">
        <v>628</v>
      </c>
      <c r="E320" s="6" t="s">
        <v>18</v>
      </c>
      <c r="F320" s="6" t="s">
        <v>16</v>
      </c>
      <c r="G320" s="7">
        <v>22</v>
      </c>
      <c r="H320" s="7">
        <v>3</v>
      </c>
      <c r="I320" s="51">
        <v>0</v>
      </c>
      <c r="J320" s="7">
        <v>1</v>
      </c>
      <c r="K320" s="7">
        <v>1</v>
      </c>
      <c r="L320" s="7">
        <v>0</v>
      </c>
      <c r="M320" s="53">
        <v>85426.28</v>
      </c>
      <c r="N320" s="7">
        <v>0</v>
      </c>
    </row>
    <row r="321" spans="1:14" ht="18" customHeight="1" x14ac:dyDescent="0.2">
      <c r="A321" s="6">
        <v>320</v>
      </c>
      <c r="B321" s="7">
        <v>15626114</v>
      </c>
      <c r="C321" s="6" t="s">
        <v>303</v>
      </c>
      <c r="D321" s="7">
        <v>429</v>
      </c>
      <c r="E321" s="6" t="s">
        <v>15</v>
      </c>
      <c r="F321" s="6" t="s">
        <v>23</v>
      </c>
      <c r="G321" s="7">
        <v>24</v>
      </c>
      <c r="H321" s="7">
        <v>4</v>
      </c>
      <c r="I321" s="51">
        <v>95741.75</v>
      </c>
      <c r="J321" s="7">
        <v>1</v>
      </c>
      <c r="K321" s="7">
        <v>1</v>
      </c>
      <c r="L321" s="7">
        <v>0</v>
      </c>
      <c r="M321" s="53">
        <v>46170.75</v>
      </c>
      <c r="N321" s="7">
        <v>0</v>
      </c>
    </row>
    <row r="322" spans="1:14" ht="18" customHeight="1" x14ac:dyDescent="0.2">
      <c r="A322" s="6">
        <v>321</v>
      </c>
      <c r="B322" s="7">
        <v>15810834</v>
      </c>
      <c r="C322" s="6" t="s">
        <v>304</v>
      </c>
      <c r="D322" s="7">
        <v>525</v>
      </c>
      <c r="E322" s="6" t="s">
        <v>18</v>
      </c>
      <c r="F322" s="6" t="s">
        <v>16</v>
      </c>
      <c r="G322" s="7">
        <v>57</v>
      </c>
      <c r="H322" s="7">
        <v>2</v>
      </c>
      <c r="I322" s="51">
        <v>145965.32999999999</v>
      </c>
      <c r="J322" s="7">
        <v>1</v>
      </c>
      <c r="K322" s="7">
        <v>1</v>
      </c>
      <c r="L322" s="7">
        <v>1</v>
      </c>
      <c r="M322" s="53">
        <v>64448.36</v>
      </c>
      <c r="N322" s="7">
        <v>0</v>
      </c>
    </row>
    <row r="323" spans="1:14" ht="18" customHeight="1" x14ac:dyDescent="0.2">
      <c r="A323" s="6">
        <v>322</v>
      </c>
      <c r="B323" s="7">
        <v>15678910</v>
      </c>
      <c r="C323" s="6" t="s">
        <v>305</v>
      </c>
      <c r="D323" s="7">
        <v>680</v>
      </c>
      <c r="E323" s="6" t="s">
        <v>15</v>
      </c>
      <c r="F323" s="6" t="s">
        <v>16</v>
      </c>
      <c r="G323" s="7">
        <v>30</v>
      </c>
      <c r="H323" s="7">
        <v>8</v>
      </c>
      <c r="I323" s="51">
        <v>141441.75</v>
      </c>
      <c r="J323" s="7">
        <v>1</v>
      </c>
      <c r="K323" s="7">
        <v>1</v>
      </c>
      <c r="L323" s="7">
        <v>1</v>
      </c>
      <c r="M323" s="53">
        <v>16278.97</v>
      </c>
      <c r="N323" s="7">
        <v>0</v>
      </c>
    </row>
    <row r="324" spans="1:14" ht="18" customHeight="1" x14ac:dyDescent="0.2">
      <c r="A324" s="6">
        <v>323</v>
      </c>
      <c r="B324" s="7">
        <v>15694408</v>
      </c>
      <c r="C324" s="6" t="s">
        <v>306</v>
      </c>
      <c r="D324" s="7">
        <v>749</v>
      </c>
      <c r="E324" s="6" t="s">
        <v>15</v>
      </c>
      <c r="F324" s="6" t="s">
        <v>23</v>
      </c>
      <c r="G324" s="7">
        <v>40</v>
      </c>
      <c r="H324" s="7">
        <v>1</v>
      </c>
      <c r="I324" s="51">
        <v>139290.41</v>
      </c>
      <c r="J324" s="7">
        <v>1</v>
      </c>
      <c r="K324" s="7">
        <v>1</v>
      </c>
      <c r="L324" s="7">
        <v>0</v>
      </c>
      <c r="M324" s="53">
        <v>182855.42</v>
      </c>
      <c r="N324" s="7">
        <v>1</v>
      </c>
    </row>
    <row r="325" spans="1:14" ht="18" customHeight="1" x14ac:dyDescent="0.2">
      <c r="A325" s="6">
        <v>324</v>
      </c>
      <c r="B325" s="7">
        <v>15585215</v>
      </c>
      <c r="C325" s="6" t="s">
        <v>307</v>
      </c>
      <c r="D325" s="7">
        <v>763</v>
      </c>
      <c r="E325" s="6" t="s">
        <v>15</v>
      </c>
      <c r="F325" s="6" t="s">
        <v>16</v>
      </c>
      <c r="G325" s="7">
        <v>31</v>
      </c>
      <c r="H325" s="7">
        <v>4</v>
      </c>
      <c r="I325" s="51">
        <v>0</v>
      </c>
      <c r="J325" s="7">
        <v>2</v>
      </c>
      <c r="K325" s="7">
        <v>0</v>
      </c>
      <c r="L325" s="7">
        <v>0</v>
      </c>
      <c r="M325" s="53">
        <v>50404.72</v>
      </c>
      <c r="N325" s="7">
        <v>0</v>
      </c>
    </row>
    <row r="326" spans="1:14" ht="18" customHeight="1" x14ac:dyDescent="0.2">
      <c r="A326" s="6">
        <v>325</v>
      </c>
      <c r="B326" s="7">
        <v>15682757</v>
      </c>
      <c r="C326" s="6" t="s">
        <v>308</v>
      </c>
      <c r="D326" s="7">
        <v>734</v>
      </c>
      <c r="E326" s="6" t="s">
        <v>15</v>
      </c>
      <c r="F326" s="6" t="s">
        <v>23</v>
      </c>
      <c r="G326" s="7">
        <v>30</v>
      </c>
      <c r="H326" s="7">
        <v>3</v>
      </c>
      <c r="I326" s="51">
        <v>0</v>
      </c>
      <c r="J326" s="7">
        <v>2</v>
      </c>
      <c r="K326" s="7">
        <v>1</v>
      </c>
      <c r="L326" s="7">
        <v>0</v>
      </c>
      <c r="M326" s="53">
        <v>107640.25</v>
      </c>
      <c r="N326" s="7">
        <v>0</v>
      </c>
    </row>
    <row r="327" spans="1:14" ht="18" customHeight="1" x14ac:dyDescent="0.2">
      <c r="A327" s="6">
        <v>326</v>
      </c>
      <c r="B327" s="7">
        <v>15736601</v>
      </c>
      <c r="C327" s="6" t="s">
        <v>309</v>
      </c>
      <c r="D327" s="7">
        <v>716</v>
      </c>
      <c r="E327" s="6" t="s">
        <v>15</v>
      </c>
      <c r="F327" s="6" t="s">
        <v>23</v>
      </c>
      <c r="G327" s="7">
        <v>35</v>
      </c>
      <c r="H327" s="7">
        <v>4</v>
      </c>
      <c r="I327" s="51">
        <v>144428.87</v>
      </c>
      <c r="J327" s="7">
        <v>1</v>
      </c>
      <c r="K327" s="7">
        <v>1</v>
      </c>
      <c r="L327" s="7">
        <v>0</v>
      </c>
      <c r="M327" s="53">
        <v>134132.65</v>
      </c>
      <c r="N327" s="7">
        <v>0</v>
      </c>
    </row>
    <row r="328" spans="1:14" ht="18" customHeight="1" x14ac:dyDescent="0.2">
      <c r="A328" s="6">
        <v>327</v>
      </c>
      <c r="B328" s="7">
        <v>15601848</v>
      </c>
      <c r="C328" s="6" t="s">
        <v>33</v>
      </c>
      <c r="D328" s="7">
        <v>594</v>
      </c>
      <c r="E328" s="6" t="s">
        <v>15</v>
      </c>
      <c r="F328" s="6" t="s">
        <v>23</v>
      </c>
      <c r="G328" s="7">
        <v>35</v>
      </c>
      <c r="H328" s="7">
        <v>2</v>
      </c>
      <c r="I328" s="51">
        <v>0</v>
      </c>
      <c r="J328" s="7">
        <v>2</v>
      </c>
      <c r="K328" s="7">
        <v>1</v>
      </c>
      <c r="L328" s="7">
        <v>0</v>
      </c>
      <c r="M328" s="53">
        <v>103480.69</v>
      </c>
      <c r="N328" s="7">
        <v>0</v>
      </c>
    </row>
    <row r="329" spans="1:14" ht="18" customHeight="1" x14ac:dyDescent="0.2">
      <c r="A329" s="6">
        <v>328</v>
      </c>
      <c r="B329" s="7">
        <v>15736008</v>
      </c>
      <c r="C329" s="6" t="s">
        <v>79</v>
      </c>
      <c r="D329" s="7">
        <v>644</v>
      </c>
      <c r="E329" s="6" t="s">
        <v>15</v>
      </c>
      <c r="F329" s="6" t="s">
        <v>16</v>
      </c>
      <c r="G329" s="7">
        <v>46</v>
      </c>
      <c r="H329" s="7">
        <v>9</v>
      </c>
      <c r="I329" s="51">
        <v>95441.27</v>
      </c>
      <c r="J329" s="7">
        <v>1</v>
      </c>
      <c r="K329" s="7">
        <v>1</v>
      </c>
      <c r="L329" s="7">
        <v>0</v>
      </c>
      <c r="M329" s="53">
        <v>108761.05</v>
      </c>
      <c r="N329" s="7">
        <v>1</v>
      </c>
    </row>
    <row r="330" spans="1:14" ht="18" customHeight="1" x14ac:dyDescent="0.2">
      <c r="A330" s="6">
        <v>329</v>
      </c>
      <c r="B330" s="7">
        <v>15669064</v>
      </c>
      <c r="C330" s="6" t="s">
        <v>310</v>
      </c>
      <c r="D330" s="7">
        <v>671</v>
      </c>
      <c r="E330" s="6" t="s">
        <v>26</v>
      </c>
      <c r="F330" s="6" t="s">
        <v>23</v>
      </c>
      <c r="G330" s="7">
        <v>35</v>
      </c>
      <c r="H330" s="7">
        <v>1</v>
      </c>
      <c r="I330" s="51">
        <v>144848.74</v>
      </c>
      <c r="J330" s="7">
        <v>1</v>
      </c>
      <c r="K330" s="7">
        <v>1</v>
      </c>
      <c r="L330" s="7">
        <v>1</v>
      </c>
      <c r="M330" s="53">
        <v>179012.3</v>
      </c>
      <c r="N330" s="7">
        <v>0</v>
      </c>
    </row>
    <row r="331" spans="1:14" ht="18" customHeight="1" x14ac:dyDescent="0.2">
      <c r="A331" s="6">
        <v>330</v>
      </c>
      <c r="B331" s="7">
        <v>15624528</v>
      </c>
      <c r="C331" s="6" t="s">
        <v>859</v>
      </c>
      <c r="D331" s="7">
        <v>664</v>
      </c>
      <c r="E331" s="6" t="s">
        <v>26</v>
      </c>
      <c r="F331" s="6" t="s">
        <v>23</v>
      </c>
      <c r="G331" s="7">
        <v>26</v>
      </c>
      <c r="H331" s="7">
        <v>7</v>
      </c>
      <c r="I331" s="51">
        <v>116244.14</v>
      </c>
      <c r="J331" s="7">
        <v>2</v>
      </c>
      <c r="K331" s="7">
        <v>1</v>
      </c>
      <c r="L331" s="7">
        <v>1</v>
      </c>
      <c r="M331" s="53">
        <v>95145.14</v>
      </c>
      <c r="N331" s="7">
        <v>0</v>
      </c>
    </row>
    <row r="332" spans="1:14" ht="18" customHeight="1" x14ac:dyDescent="0.2">
      <c r="A332" s="6">
        <v>331</v>
      </c>
      <c r="B332" s="7">
        <v>15598493</v>
      </c>
      <c r="C332" s="6" t="s">
        <v>312</v>
      </c>
      <c r="D332" s="7">
        <v>656</v>
      </c>
      <c r="E332" s="6" t="s">
        <v>15</v>
      </c>
      <c r="F332" s="6" t="s">
        <v>23</v>
      </c>
      <c r="G332" s="7">
        <v>50</v>
      </c>
      <c r="H332" s="7">
        <v>7</v>
      </c>
      <c r="I332" s="51">
        <v>0</v>
      </c>
      <c r="J332" s="7">
        <v>2</v>
      </c>
      <c r="K332" s="7">
        <v>0</v>
      </c>
      <c r="L332" s="7">
        <v>1</v>
      </c>
      <c r="M332" s="53">
        <v>72143.44</v>
      </c>
      <c r="N332" s="7">
        <v>0</v>
      </c>
    </row>
    <row r="333" spans="1:14" ht="18" customHeight="1" x14ac:dyDescent="0.2">
      <c r="A333" s="6">
        <v>332</v>
      </c>
      <c r="B333" s="7">
        <v>15601274</v>
      </c>
      <c r="C333" s="6" t="s">
        <v>313</v>
      </c>
      <c r="D333" s="7">
        <v>667</v>
      </c>
      <c r="E333" s="6" t="s">
        <v>18</v>
      </c>
      <c r="F333" s="6" t="s">
        <v>16</v>
      </c>
      <c r="G333" s="7">
        <v>40</v>
      </c>
      <c r="H333" s="7">
        <v>1</v>
      </c>
      <c r="I333" s="51">
        <v>146502.07</v>
      </c>
      <c r="J333" s="7">
        <v>1</v>
      </c>
      <c r="K333" s="7">
        <v>1</v>
      </c>
      <c r="L333" s="7">
        <v>0</v>
      </c>
      <c r="M333" s="53">
        <v>19162.89</v>
      </c>
      <c r="N333" s="7">
        <v>0</v>
      </c>
    </row>
    <row r="334" spans="1:14" ht="18" customHeight="1" x14ac:dyDescent="0.2">
      <c r="A334" s="6">
        <v>333</v>
      </c>
      <c r="B334" s="7">
        <v>15702669</v>
      </c>
      <c r="C334" s="6" t="s">
        <v>314</v>
      </c>
      <c r="D334" s="7">
        <v>663</v>
      </c>
      <c r="E334" s="6" t="s">
        <v>26</v>
      </c>
      <c r="F334" s="6" t="s">
        <v>23</v>
      </c>
      <c r="G334" s="7">
        <v>44</v>
      </c>
      <c r="H334" s="7">
        <v>2</v>
      </c>
      <c r="I334" s="51">
        <v>117028.6</v>
      </c>
      <c r="J334" s="7">
        <v>2</v>
      </c>
      <c r="K334" s="7">
        <v>0</v>
      </c>
      <c r="L334" s="7">
        <v>1</v>
      </c>
      <c r="M334" s="53">
        <v>144680.18</v>
      </c>
      <c r="N334" s="7">
        <v>0</v>
      </c>
    </row>
    <row r="335" spans="1:14" ht="18" customHeight="1" x14ac:dyDescent="0.2">
      <c r="A335" s="6">
        <v>334</v>
      </c>
      <c r="B335" s="7">
        <v>15728669</v>
      </c>
      <c r="C335" s="6" t="s">
        <v>315</v>
      </c>
      <c r="D335" s="7">
        <v>584</v>
      </c>
      <c r="E335" s="6" t="s">
        <v>26</v>
      </c>
      <c r="F335" s="6" t="s">
        <v>16</v>
      </c>
      <c r="G335" s="7">
        <v>30</v>
      </c>
      <c r="H335" s="7">
        <v>8</v>
      </c>
      <c r="I335" s="51">
        <v>112013.81</v>
      </c>
      <c r="J335" s="7">
        <v>1</v>
      </c>
      <c r="K335" s="7">
        <v>1</v>
      </c>
      <c r="L335" s="7">
        <v>0</v>
      </c>
      <c r="M335" s="53">
        <v>177772.03</v>
      </c>
      <c r="N335" s="7">
        <v>1</v>
      </c>
    </row>
    <row r="336" spans="1:14" ht="18" customHeight="1" x14ac:dyDescent="0.2">
      <c r="A336" s="6">
        <v>335</v>
      </c>
      <c r="B336" s="7">
        <v>15742668</v>
      </c>
      <c r="C336" s="6" t="s">
        <v>316</v>
      </c>
      <c r="D336" s="7">
        <v>626</v>
      </c>
      <c r="E336" s="6" t="s">
        <v>18</v>
      </c>
      <c r="F336" s="6" t="s">
        <v>16</v>
      </c>
      <c r="G336" s="7">
        <v>37</v>
      </c>
      <c r="H336" s="7">
        <v>6</v>
      </c>
      <c r="I336" s="51">
        <v>108269.37</v>
      </c>
      <c r="J336" s="7">
        <v>1</v>
      </c>
      <c r="K336" s="7">
        <v>1</v>
      </c>
      <c r="L336" s="7">
        <v>0</v>
      </c>
      <c r="M336" s="53">
        <v>5597.94</v>
      </c>
      <c r="N336" s="7">
        <v>0</v>
      </c>
    </row>
    <row r="337" spans="1:14" ht="18" customHeight="1" x14ac:dyDescent="0.2">
      <c r="A337" s="6">
        <v>336</v>
      </c>
      <c r="B337" s="7">
        <v>15697441</v>
      </c>
      <c r="C337" s="6" t="s">
        <v>317</v>
      </c>
      <c r="D337" s="7">
        <v>485</v>
      </c>
      <c r="E337" s="6" t="s">
        <v>15</v>
      </c>
      <c r="F337" s="6" t="s">
        <v>23</v>
      </c>
      <c r="G337" s="7">
        <v>29</v>
      </c>
      <c r="H337" s="7">
        <v>7</v>
      </c>
      <c r="I337" s="51">
        <v>182123.79</v>
      </c>
      <c r="J337" s="7">
        <v>1</v>
      </c>
      <c r="K337" s="7">
        <v>1</v>
      </c>
      <c r="L337" s="7">
        <v>0</v>
      </c>
      <c r="M337" s="53">
        <v>116828.51</v>
      </c>
      <c r="N337" s="7">
        <v>1</v>
      </c>
    </row>
    <row r="338" spans="1:14" ht="18" customHeight="1" x14ac:dyDescent="0.2">
      <c r="A338" s="6">
        <v>337</v>
      </c>
      <c r="B338" s="7">
        <v>15740476</v>
      </c>
      <c r="C338" s="6" t="s">
        <v>75</v>
      </c>
      <c r="D338" s="7">
        <v>659</v>
      </c>
      <c r="E338" s="6" t="s">
        <v>26</v>
      </c>
      <c r="F338" s="6" t="s">
        <v>16</v>
      </c>
      <c r="G338" s="7">
        <v>32</v>
      </c>
      <c r="H338" s="7">
        <v>3</v>
      </c>
      <c r="I338" s="51">
        <v>150923.74</v>
      </c>
      <c r="J338" s="7">
        <v>2</v>
      </c>
      <c r="K338" s="7">
        <v>0</v>
      </c>
      <c r="L338" s="7">
        <v>1</v>
      </c>
      <c r="M338" s="53">
        <v>174652.51</v>
      </c>
      <c r="N338" s="7">
        <v>0</v>
      </c>
    </row>
    <row r="339" spans="1:14" ht="18" customHeight="1" x14ac:dyDescent="0.2">
      <c r="A339" s="6">
        <v>338</v>
      </c>
      <c r="B339" s="7">
        <v>15648064</v>
      </c>
      <c r="C339" s="6" t="s">
        <v>136</v>
      </c>
      <c r="D339" s="7">
        <v>649</v>
      </c>
      <c r="E339" s="6" t="s">
        <v>15</v>
      </c>
      <c r="F339" s="6" t="s">
        <v>23</v>
      </c>
      <c r="G339" s="7">
        <v>33</v>
      </c>
      <c r="H339" s="7">
        <v>2</v>
      </c>
      <c r="I339" s="51">
        <v>0</v>
      </c>
      <c r="J339" s="7">
        <v>2</v>
      </c>
      <c r="K339" s="7">
        <v>1</v>
      </c>
      <c r="L339" s="7">
        <v>0</v>
      </c>
      <c r="M339" s="53">
        <v>2010.98</v>
      </c>
      <c r="N339" s="7">
        <v>0</v>
      </c>
    </row>
    <row r="340" spans="1:14" ht="18" customHeight="1" x14ac:dyDescent="0.2">
      <c r="A340" s="6">
        <v>339</v>
      </c>
      <c r="B340" s="7">
        <v>15636624</v>
      </c>
      <c r="C340" s="6" t="s">
        <v>318</v>
      </c>
      <c r="D340" s="7">
        <v>805</v>
      </c>
      <c r="E340" s="6" t="s">
        <v>18</v>
      </c>
      <c r="F340" s="6" t="s">
        <v>16</v>
      </c>
      <c r="G340" s="7">
        <v>39</v>
      </c>
      <c r="H340" s="7">
        <v>5</v>
      </c>
      <c r="I340" s="51">
        <v>165272.13</v>
      </c>
      <c r="J340" s="7">
        <v>1</v>
      </c>
      <c r="K340" s="7">
        <v>1</v>
      </c>
      <c r="L340" s="7">
        <v>0</v>
      </c>
      <c r="M340" s="53">
        <v>14109.85</v>
      </c>
      <c r="N340" s="7">
        <v>1</v>
      </c>
    </row>
    <row r="341" spans="1:14" ht="18" customHeight="1" x14ac:dyDescent="0.2">
      <c r="A341" s="6">
        <v>340</v>
      </c>
      <c r="B341" s="7">
        <v>15807923</v>
      </c>
      <c r="C341" s="6" t="s">
        <v>45</v>
      </c>
      <c r="D341" s="7">
        <v>716</v>
      </c>
      <c r="E341" s="6" t="s">
        <v>26</v>
      </c>
      <c r="F341" s="6" t="s">
        <v>16</v>
      </c>
      <c r="G341" s="7">
        <v>39</v>
      </c>
      <c r="H341" s="7">
        <v>10</v>
      </c>
      <c r="I341" s="51">
        <v>115301.31</v>
      </c>
      <c r="J341" s="7">
        <v>1</v>
      </c>
      <c r="K341" s="7">
        <v>1</v>
      </c>
      <c r="L341" s="7">
        <v>0</v>
      </c>
      <c r="M341" s="53">
        <v>43527.4</v>
      </c>
      <c r="N341" s="7">
        <v>1</v>
      </c>
    </row>
    <row r="342" spans="1:14" ht="18" customHeight="1" x14ac:dyDescent="0.2">
      <c r="A342" s="6">
        <v>341</v>
      </c>
      <c r="B342" s="7">
        <v>15745844</v>
      </c>
      <c r="C342" s="6" t="s">
        <v>319</v>
      </c>
      <c r="D342" s="7">
        <v>642</v>
      </c>
      <c r="E342" s="6" t="s">
        <v>26</v>
      </c>
      <c r="F342" s="6" t="s">
        <v>16</v>
      </c>
      <c r="G342" s="7">
        <v>40</v>
      </c>
      <c r="H342" s="7">
        <v>6</v>
      </c>
      <c r="I342" s="51">
        <v>129502.49</v>
      </c>
      <c r="J342" s="7">
        <v>2</v>
      </c>
      <c r="K342" s="7">
        <v>0</v>
      </c>
      <c r="L342" s="7">
        <v>1</v>
      </c>
      <c r="M342" s="53">
        <v>86099.23</v>
      </c>
      <c r="N342" s="7">
        <v>1</v>
      </c>
    </row>
    <row r="343" spans="1:14" ht="18" customHeight="1" x14ac:dyDescent="0.2">
      <c r="A343" s="6">
        <v>342</v>
      </c>
      <c r="B343" s="7">
        <v>15786170</v>
      </c>
      <c r="C343" s="6" t="s">
        <v>153</v>
      </c>
      <c r="D343" s="7">
        <v>659</v>
      </c>
      <c r="E343" s="6" t="s">
        <v>15</v>
      </c>
      <c r="F343" s="6" t="s">
        <v>23</v>
      </c>
      <c r="G343" s="7">
        <v>31</v>
      </c>
      <c r="H343" s="7">
        <v>4</v>
      </c>
      <c r="I343" s="51">
        <v>118342.26</v>
      </c>
      <c r="J343" s="7">
        <v>1</v>
      </c>
      <c r="K343" s="7">
        <v>0</v>
      </c>
      <c r="L343" s="7">
        <v>0</v>
      </c>
      <c r="M343" s="53">
        <v>161574.19</v>
      </c>
      <c r="N343" s="7">
        <v>0</v>
      </c>
    </row>
    <row r="344" spans="1:14" ht="18" customHeight="1" x14ac:dyDescent="0.2">
      <c r="A344" s="6">
        <v>343</v>
      </c>
      <c r="B344" s="7">
        <v>15681081</v>
      </c>
      <c r="C344" s="6" t="s">
        <v>320</v>
      </c>
      <c r="D344" s="7">
        <v>545</v>
      </c>
      <c r="E344" s="6" t="s">
        <v>18</v>
      </c>
      <c r="F344" s="6" t="s">
        <v>16</v>
      </c>
      <c r="G344" s="7">
        <v>47</v>
      </c>
      <c r="H344" s="7">
        <v>5</v>
      </c>
      <c r="I344" s="51">
        <v>0</v>
      </c>
      <c r="J344" s="7">
        <v>2</v>
      </c>
      <c r="K344" s="7">
        <v>1</v>
      </c>
      <c r="L344" s="7">
        <v>1</v>
      </c>
      <c r="M344" s="53">
        <v>38970.14</v>
      </c>
      <c r="N344" s="7">
        <v>0</v>
      </c>
    </row>
    <row r="345" spans="1:14" ht="18" customHeight="1" x14ac:dyDescent="0.2">
      <c r="A345" s="6">
        <v>344</v>
      </c>
      <c r="B345" s="7">
        <v>15684484</v>
      </c>
      <c r="C345" s="6" t="s">
        <v>321</v>
      </c>
      <c r="D345" s="7">
        <v>543</v>
      </c>
      <c r="E345" s="6" t="s">
        <v>15</v>
      </c>
      <c r="F345" s="6" t="s">
        <v>23</v>
      </c>
      <c r="G345" s="7">
        <v>22</v>
      </c>
      <c r="H345" s="7">
        <v>8</v>
      </c>
      <c r="I345" s="51">
        <v>0</v>
      </c>
      <c r="J345" s="7">
        <v>2</v>
      </c>
      <c r="K345" s="7">
        <v>0</v>
      </c>
      <c r="L345" s="7">
        <v>0</v>
      </c>
      <c r="M345" s="53">
        <v>127587.22</v>
      </c>
      <c r="N345" s="7">
        <v>0</v>
      </c>
    </row>
    <row r="346" spans="1:14" ht="18" customHeight="1" x14ac:dyDescent="0.2">
      <c r="A346" s="6">
        <v>345</v>
      </c>
      <c r="B346" s="7">
        <v>15785869</v>
      </c>
      <c r="C346" s="6" t="s">
        <v>88</v>
      </c>
      <c r="D346" s="7">
        <v>718</v>
      </c>
      <c r="E346" s="6" t="s">
        <v>15</v>
      </c>
      <c r="F346" s="6" t="s">
        <v>16</v>
      </c>
      <c r="G346" s="7">
        <v>25</v>
      </c>
      <c r="H346" s="7">
        <v>7</v>
      </c>
      <c r="I346" s="51">
        <v>0</v>
      </c>
      <c r="J346" s="7">
        <v>2</v>
      </c>
      <c r="K346" s="7">
        <v>1</v>
      </c>
      <c r="L346" s="7">
        <v>0</v>
      </c>
      <c r="M346" s="53">
        <v>30380.12</v>
      </c>
      <c r="N346" s="7">
        <v>0</v>
      </c>
    </row>
    <row r="347" spans="1:14" ht="18" customHeight="1" x14ac:dyDescent="0.2">
      <c r="A347" s="6">
        <v>346</v>
      </c>
      <c r="B347" s="7">
        <v>15763859</v>
      </c>
      <c r="C347" s="6" t="s">
        <v>322</v>
      </c>
      <c r="D347" s="7">
        <v>840</v>
      </c>
      <c r="E347" s="6" t="s">
        <v>15</v>
      </c>
      <c r="F347" s="6" t="s">
        <v>16</v>
      </c>
      <c r="G347" s="7">
        <v>43</v>
      </c>
      <c r="H347" s="7">
        <v>7</v>
      </c>
      <c r="I347" s="51">
        <v>0</v>
      </c>
      <c r="J347" s="7">
        <v>2</v>
      </c>
      <c r="K347" s="7">
        <v>1</v>
      </c>
      <c r="L347" s="7">
        <v>0</v>
      </c>
      <c r="M347" s="53">
        <v>90908.95</v>
      </c>
      <c r="N347" s="7">
        <v>0</v>
      </c>
    </row>
    <row r="348" spans="1:14" ht="18" customHeight="1" x14ac:dyDescent="0.2">
      <c r="A348" s="6">
        <v>347</v>
      </c>
      <c r="B348" s="7">
        <v>15658935</v>
      </c>
      <c r="C348" s="6" t="s">
        <v>231</v>
      </c>
      <c r="D348" s="7">
        <v>630</v>
      </c>
      <c r="E348" s="6" t="s">
        <v>26</v>
      </c>
      <c r="F348" s="6" t="s">
        <v>16</v>
      </c>
      <c r="G348" s="7">
        <v>34</v>
      </c>
      <c r="H348" s="7">
        <v>9</v>
      </c>
      <c r="I348" s="51">
        <v>106937.05</v>
      </c>
      <c r="J348" s="7">
        <v>2</v>
      </c>
      <c r="K348" s="7">
        <v>1</v>
      </c>
      <c r="L348" s="7">
        <v>0</v>
      </c>
      <c r="M348" s="53">
        <v>138275.01</v>
      </c>
      <c r="N348" s="7">
        <v>0</v>
      </c>
    </row>
    <row r="349" spans="1:14" ht="18" customHeight="1" x14ac:dyDescent="0.2">
      <c r="A349" s="6">
        <v>348</v>
      </c>
      <c r="B349" s="7">
        <v>15747358</v>
      </c>
      <c r="C349" s="6" t="s">
        <v>323</v>
      </c>
      <c r="D349" s="7">
        <v>643</v>
      </c>
      <c r="E349" s="6" t="s">
        <v>26</v>
      </c>
      <c r="F349" s="6" t="s">
        <v>23</v>
      </c>
      <c r="G349" s="7">
        <v>59</v>
      </c>
      <c r="H349" s="7">
        <v>3</v>
      </c>
      <c r="I349" s="51">
        <v>170331.37</v>
      </c>
      <c r="J349" s="7">
        <v>1</v>
      </c>
      <c r="K349" s="7">
        <v>1</v>
      </c>
      <c r="L349" s="7">
        <v>1</v>
      </c>
      <c r="M349" s="53">
        <v>32171.79</v>
      </c>
      <c r="N349" s="7">
        <v>0</v>
      </c>
    </row>
    <row r="350" spans="1:14" ht="18" customHeight="1" x14ac:dyDescent="0.2">
      <c r="A350" s="6">
        <v>349</v>
      </c>
      <c r="B350" s="7">
        <v>15735203</v>
      </c>
      <c r="C350" s="6" t="s">
        <v>324</v>
      </c>
      <c r="D350" s="7">
        <v>654</v>
      </c>
      <c r="E350" s="6" t="s">
        <v>26</v>
      </c>
      <c r="F350" s="6" t="s">
        <v>16</v>
      </c>
      <c r="G350" s="7">
        <v>32</v>
      </c>
      <c r="H350" s="7">
        <v>1</v>
      </c>
      <c r="I350" s="51">
        <v>114510.85</v>
      </c>
      <c r="J350" s="7">
        <v>1</v>
      </c>
      <c r="K350" s="7">
        <v>1</v>
      </c>
      <c r="L350" s="7">
        <v>1</v>
      </c>
      <c r="M350" s="53">
        <v>126143.23</v>
      </c>
      <c r="N350" s="7">
        <v>0</v>
      </c>
    </row>
    <row r="351" spans="1:14" ht="18" customHeight="1" x14ac:dyDescent="0.2">
      <c r="A351" s="6">
        <v>350</v>
      </c>
      <c r="B351" s="7">
        <v>15576256</v>
      </c>
      <c r="C351" s="6" t="s">
        <v>325</v>
      </c>
      <c r="D351" s="7">
        <v>582</v>
      </c>
      <c r="E351" s="6" t="s">
        <v>15</v>
      </c>
      <c r="F351" s="6" t="s">
        <v>23</v>
      </c>
      <c r="G351" s="7">
        <v>39</v>
      </c>
      <c r="H351" s="7">
        <v>5</v>
      </c>
      <c r="I351" s="51">
        <v>0</v>
      </c>
      <c r="J351" s="7">
        <v>2</v>
      </c>
      <c r="K351" s="7">
        <v>1</v>
      </c>
      <c r="L351" s="7">
        <v>1</v>
      </c>
      <c r="M351" s="53">
        <v>129892.93</v>
      </c>
      <c r="N351" s="7">
        <v>0</v>
      </c>
    </row>
    <row r="352" spans="1:14" ht="18" customHeight="1" x14ac:dyDescent="0.2">
      <c r="A352" s="6">
        <v>351</v>
      </c>
      <c r="B352" s="7">
        <v>15659420</v>
      </c>
      <c r="C352" s="6" t="s">
        <v>326</v>
      </c>
      <c r="D352" s="7">
        <v>659</v>
      </c>
      <c r="E352" s="6" t="s">
        <v>18</v>
      </c>
      <c r="F352" s="6" t="s">
        <v>23</v>
      </c>
      <c r="G352" s="7">
        <v>32</v>
      </c>
      <c r="H352" s="7">
        <v>3</v>
      </c>
      <c r="I352" s="51">
        <v>107594.11</v>
      </c>
      <c r="J352" s="7">
        <v>2</v>
      </c>
      <c r="K352" s="7">
        <v>1</v>
      </c>
      <c r="L352" s="7">
        <v>1</v>
      </c>
      <c r="M352" s="53">
        <v>102416.84</v>
      </c>
      <c r="N352" s="7">
        <v>0</v>
      </c>
    </row>
    <row r="353" spans="1:14" ht="18" customHeight="1" x14ac:dyDescent="0.2">
      <c r="A353" s="6">
        <v>352</v>
      </c>
      <c r="B353" s="7">
        <v>15593365</v>
      </c>
      <c r="C353" s="6" t="s">
        <v>219</v>
      </c>
      <c r="D353" s="7">
        <v>762</v>
      </c>
      <c r="E353" s="6" t="s">
        <v>18</v>
      </c>
      <c r="F353" s="6" t="s">
        <v>23</v>
      </c>
      <c r="G353" s="7">
        <v>39</v>
      </c>
      <c r="H353" s="7">
        <v>2</v>
      </c>
      <c r="I353" s="51">
        <v>81273.13</v>
      </c>
      <c r="J353" s="7">
        <v>1</v>
      </c>
      <c r="K353" s="7">
        <v>1</v>
      </c>
      <c r="L353" s="7">
        <v>1</v>
      </c>
      <c r="M353" s="53">
        <v>18719.669999999998</v>
      </c>
      <c r="N353" s="7">
        <v>0</v>
      </c>
    </row>
    <row r="354" spans="1:14" ht="18" customHeight="1" x14ac:dyDescent="0.2">
      <c r="A354" s="6">
        <v>353</v>
      </c>
      <c r="B354" s="7">
        <v>15777352</v>
      </c>
      <c r="C354" s="6" t="s">
        <v>327</v>
      </c>
      <c r="D354" s="7">
        <v>568</v>
      </c>
      <c r="E354" s="6" t="s">
        <v>18</v>
      </c>
      <c r="F354" s="6" t="s">
        <v>16</v>
      </c>
      <c r="G354" s="7">
        <v>32</v>
      </c>
      <c r="H354" s="7">
        <v>7</v>
      </c>
      <c r="I354" s="51">
        <v>169399.6</v>
      </c>
      <c r="J354" s="7">
        <v>1</v>
      </c>
      <c r="K354" s="7">
        <v>1</v>
      </c>
      <c r="L354" s="7">
        <v>0</v>
      </c>
      <c r="M354" s="53">
        <v>61936.22</v>
      </c>
      <c r="N354" s="7">
        <v>0</v>
      </c>
    </row>
    <row r="355" spans="1:14" ht="18" customHeight="1" x14ac:dyDescent="0.2">
      <c r="A355" s="6">
        <v>354</v>
      </c>
      <c r="B355" s="7">
        <v>15812007</v>
      </c>
      <c r="C355" s="6" t="s">
        <v>328</v>
      </c>
      <c r="D355" s="7">
        <v>670</v>
      </c>
      <c r="E355" s="6" t="s">
        <v>18</v>
      </c>
      <c r="F355" s="6" t="s">
        <v>23</v>
      </c>
      <c r="G355" s="7">
        <v>25</v>
      </c>
      <c r="H355" s="7">
        <v>6</v>
      </c>
      <c r="I355" s="51">
        <v>0</v>
      </c>
      <c r="J355" s="7">
        <v>2</v>
      </c>
      <c r="K355" s="7">
        <v>1</v>
      </c>
      <c r="L355" s="7">
        <v>1</v>
      </c>
      <c r="M355" s="53">
        <v>78358.94</v>
      </c>
      <c r="N355" s="7">
        <v>0</v>
      </c>
    </row>
    <row r="356" spans="1:14" ht="18" customHeight="1" x14ac:dyDescent="0.2">
      <c r="A356" s="6">
        <v>355</v>
      </c>
      <c r="B356" s="7">
        <v>15625461</v>
      </c>
      <c r="C356" s="6" t="s">
        <v>329</v>
      </c>
      <c r="D356" s="7">
        <v>613</v>
      </c>
      <c r="E356" s="6" t="s">
        <v>15</v>
      </c>
      <c r="F356" s="6" t="s">
        <v>16</v>
      </c>
      <c r="G356" s="7">
        <v>45</v>
      </c>
      <c r="H356" s="7">
        <v>1</v>
      </c>
      <c r="I356" s="51">
        <v>187841.99</v>
      </c>
      <c r="J356" s="7">
        <v>2</v>
      </c>
      <c r="K356" s="7">
        <v>1</v>
      </c>
      <c r="L356" s="7">
        <v>1</v>
      </c>
      <c r="M356" s="53">
        <v>147224.26999999999</v>
      </c>
      <c r="N356" s="7">
        <v>0</v>
      </c>
    </row>
    <row r="357" spans="1:14" ht="18" customHeight="1" x14ac:dyDescent="0.2">
      <c r="A357" s="6">
        <v>356</v>
      </c>
      <c r="B357" s="7">
        <v>15739438</v>
      </c>
      <c r="C357" s="6" t="s">
        <v>330</v>
      </c>
      <c r="D357" s="7">
        <v>539</v>
      </c>
      <c r="E357" s="6" t="s">
        <v>15</v>
      </c>
      <c r="F357" s="6" t="s">
        <v>23</v>
      </c>
      <c r="G357" s="7">
        <v>30</v>
      </c>
      <c r="H357" s="7">
        <v>0</v>
      </c>
      <c r="I357" s="51">
        <v>0</v>
      </c>
      <c r="J357" s="7">
        <v>2</v>
      </c>
      <c r="K357" s="7">
        <v>1</v>
      </c>
      <c r="L357" s="7">
        <v>0</v>
      </c>
      <c r="M357" s="53">
        <v>160979.66</v>
      </c>
      <c r="N357" s="7">
        <v>0</v>
      </c>
    </row>
    <row r="358" spans="1:14" ht="18" customHeight="1" x14ac:dyDescent="0.2">
      <c r="A358" s="6">
        <v>357</v>
      </c>
      <c r="B358" s="7">
        <v>15611759</v>
      </c>
      <c r="C358" s="6" t="s">
        <v>331</v>
      </c>
      <c r="D358" s="7">
        <v>850</v>
      </c>
      <c r="E358" s="6" t="s">
        <v>18</v>
      </c>
      <c r="F358" s="6" t="s">
        <v>16</v>
      </c>
      <c r="G358" s="7">
        <v>57</v>
      </c>
      <c r="H358" s="7">
        <v>8</v>
      </c>
      <c r="I358" s="51">
        <v>126776.3</v>
      </c>
      <c r="J358" s="7">
        <v>2</v>
      </c>
      <c r="K358" s="7">
        <v>1</v>
      </c>
      <c r="L358" s="7">
        <v>1</v>
      </c>
      <c r="M358" s="53">
        <v>132298.49</v>
      </c>
      <c r="N358" s="7">
        <v>0</v>
      </c>
    </row>
    <row r="359" spans="1:14" ht="18" customHeight="1" x14ac:dyDescent="0.2">
      <c r="A359" s="6">
        <v>358</v>
      </c>
      <c r="B359" s="7">
        <v>15661629</v>
      </c>
      <c r="C359" s="6" t="s">
        <v>332</v>
      </c>
      <c r="D359" s="7">
        <v>522</v>
      </c>
      <c r="E359" s="6" t="s">
        <v>18</v>
      </c>
      <c r="F359" s="6" t="s">
        <v>23</v>
      </c>
      <c r="G359" s="7">
        <v>34</v>
      </c>
      <c r="H359" s="7">
        <v>9</v>
      </c>
      <c r="I359" s="51">
        <v>126436.29</v>
      </c>
      <c r="J359" s="7">
        <v>1</v>
      </c>
      <c r="K359" s="7">
        <v>1</v>
      </c>
      <c r="L359" s="7">
        <v>0</v>
      </c>
      <c r="M359" s="53">
        <v>174248.52</v>
      </c>
      <c r="N359" s="7">
        <v>1</v>
      </c>
    </row>
    <row r="360" spans="1:14" ht="18" customHeight="1" x14ac:dyDescent="0.2">
      <c r="A360" s="6">
        <v>359</v>
      </c>
      <c r="B360" s="7">
        <v>15633950</v>
      </c>
      <c r="C360" s="6" t="s">
        <v>43</v>
      </c>
      <c r="D360" s="7">
        <v>737</v>
      </c>
      <c r="E360" s="6" t="s">
        <v>15</v>
      </c>
      <c r="F360" s="6" t="s">
        <v>23</v>
      </c>
      <c r="G360" s="7">
        <v>41</v>
      </c>
      <c r="H360" s="7">
        <v>1</v>
      </c>
      <c r="I360" s="51">
        <v>101960.74</v>
      </c>
      <c r="J360" s="7">
        <v>1</v>
      </c>
      <c r="K360" s="7">
        <v>1</v>
      </c>
      <c r="L360" s="7">
        <v>1</v>
      </c>
      <c r="M360" s="53">
        <v>123547.28</v>
      </c>
      <c r="N360" s="7">
        <v>0</v>
      </c>
    </row>
    <row r="361" spans="1:14" ht="18" customHeight="1" x14ac:dyDescent="0.2">
      <c r="A361" s="6">
        <v>360</v>
      </c>
      <c r="B361" s="7">
        <v>15592386</v>
      </c>
      <c r="C361" s="6" t="s">
        <v>186</v>
      </c>
      <c r="D361" s="7">
        <v>520</v>
      </c>
      <c r="E361" s="6" t="s">
        <v>15</v>
      </c>
      <c r="F361" s="6" t="s">
        <v>23</v>
      </c>
      <c r="G361" s="7">
        <v>58</v>
      </c>
      <c r="H361" s="7">
        <v>3</v>
      </c>
      <c r="I361" s="51">
        <v>0</v>
      </c>
      <c r="J361" s="7">
        <v>2</v>
      </c>
      <c r="K361" s="7">
        <v>0</v>
      </c>
      <c r="L361" s="7">
        <v>1</v>
      </c>
      <c r="M361" s="53">
        <v>32790.019999999997</v>
      </c>
      <c r="N361" s="7">
        <v>0</v>
      </c>
    </row>
    <row r="362" spans="1:14" ht="18" customHeight="1" x14ac:dyDescent="0.2">
      <c r="A362" s="6">
        <v>361</v>
      </c>
      <c r="B362" s="7">
        <v>15803716</v>
      </c>
      <c r="C362" s="6" t="s">
        <v>333</v>
      </c>
      <c r="D362" s="7">
        <v>706</v>
      </c>
      <c r="E362" s="6" t="s">
        <v>18</v>
      </c>
      <c r="F362" s="6" t="s">
        <v>23</v>
      </c>
      <c r="G362" s="7">
        <v>28</v>
      </c>
      <c r="H362" s="7">
        <v>3</v>
      </c>
      <c r="I362" s="51">
        <v>0</v>
      </c>
      <c r="J362" s="7">
        <v>2</v>
      </c>
      <c r="K362" s="7">
        <v>0</v>
      </c>
      <c r="L362" s="7">
        <v>1</v>
      </c>
      <c r="M362" s="53">
        <v>181543.67</v>
      </c>
      <c r="N362" s="7">
        <v>0</v>
      </c>
    </row>
    <row r="363" spans="1:14" ht="18" customHeight="1" x14ac:dyDescent="0.2">
      <c r="A363" s="6">
        <v>362</v>
      </c>
      <c r="B363" s="7">
        <v>15696674</v>
      </c>
      <c r="C363" s="6" t="s">
        <v>176</v>
      </c>
      <c r="D363" s="7">
        <v>643</v>
      </c>
      <c r="E363" s="6" t="s">
        <v>26</v>
      </c>
      <c r="F363" s="6" t="s">
        <v>16</v>
      </c>
      <c r="G363" s="7">
        <v>45</v>
      </c>
      <c r="H363" s="7">
        <v>2</v>
      </c>
      <c r="I363" s="51">
        <v>150842.93</v>
      </c>
      <c r="J363" s="7">
        <v>1</v>
      </c>
      <c r="K363" s="7">
        <v>0</v>
      </c>
      <c r="L363" s="7">
        <v>1</v>
      </c>
      <c r="M363" s="53">
        <v>2319.96</v>
      </c>
      <c r="N363" s="7">
        <v>1</v>
      </c>
    </row>
    <row r="364" spans="1:14" ht="18" customHeight="1" x14ac:dyDescent="0.2">
      <c r="A364" s="6">
        <v>363</v>
      </c>
      <c r="B364" s="7">
        <v>15706365</v>
      </c>
      <c r="C364" s="6" t="s">
        <v>63</v>
      </c>
      <c r="D364" s="7">
        <v>648</v>
      </c>
      <c r="E364" s="6" t="s">
        <v>15</v>
      </c>
      <c r="F364" s="6" t="s">
        <v>16</v>
      </c>
      <c r="G364" s="7">
        <v>50</v>
      </c>
      <c r="H364" s="7">
        <v>9</v>
      </c>
      <c r="I364" s="51">
        <v>102535.57</v>
      </c>
      <c r="J364" s="7">
        <v>1</v>
      </c>
      <c r="K364" s="7">
        <v>1</v>
      </c>
      <c r="L364" s="7">
        <v>1</v>
      </c>
      <c r="M364" s="53">
        <v>189543.19</v>
      </c>
      <c r="N364" s="7">
        <v>0</v>
      </c>
    </row>
    <row r="365" spans="1:14" ht="18" customHeight="1" x14ac:dyDescent="0.2">
      <c r="A365" s="6">
        <v>364</v>
      </c>
      <c r="B365" s="7">
        <v>15745088</v>
      </c>
      <c r="C365" s="6" t="s">
        <v>334</v>
      </c>
      <c r="D365" s="7">
        <v>443</v>
      </c>
      <c r="E365" s="6" t="s">
        <v>26</v>
      </c>
      <c r="F365" s="6" t="s">
        <v>16</v>
      </c>
      <c r="G365" s="7">
        <v>29</v>
      </c>
      <c r="H365" s="7">
        <v>9</v>
      </c>
      <c r="I365" s="51">
        <v>99027.61</v>
      </c>
      <c r="J365" s="7">
        <v>2</v>
      </c>
      <c r="K365" s="7">
        <v>1</v>
      </c>
      <c r="L365" s="7">
        <v>0</v>
      </c>
      <c r="M365" s="53">
        <v>10940.4</v>
      </c>
      <c r="N365" s="7">
        <v>0</v>
      </c>
    </row>
    <row r="366" spans="1:14" ht="18" customHeight="1" x14ac:dyDescent="0.2">
      <c r="A366" s="6">
        <v>365</v>
      </c>
      <c r="B366" s="7">
        <v>15676715</v>
      </c>
      <c r="C366" s="6" t="s">
        <v>335</v>
      </c>
      <c r="D366" s="7">
        <v>640</v>
      </c>
      <c r="E366" s="6" t="s">
        <v>15</v>
      </c>
      <c r="F366" s="6" t="s">
        <v>23</v>
      </c>
      <c r="G366" s="7">
        <v>68</v>
      </c>
      <c r="H366" s="7">
        <v>9</v>
      </c>
      <c r="I366" s="51">
        <v>0</v>
      </c>
      <c r="J366" s="7">
        <v>2</v>
      </c>
      <c r="K366" s="7">
        <v>1</v>
      </c>
      <c r="L366" s="7">
        <v>1</v>
      </c>
      <c r="M366" s="53">
        <v>199493.38</v>
      </c>
      <c r="N366" s="7">
        <v>0</v>
      </c>
    </row>
    <row r="367" spans="1:14" ht="18" customHeight="1" x14ac:dyDescent="0.2">
      <c r="A367" s="6">
        <v>366</v>
      </c>
      <c r="B367" s="7">
        <v>15613085</v>
      </c>
      <c r="C367" s="6" t="s">
        <v>336</v>
      </c>
      <c r="D367" s="7">
        <v>628</v>
      </c>
      <c r="E367" s="6" t="s">
        <v>18</v>
      </c>
      <c r="F367" s="6" t="s">
        <v>16</v>
      </c>
      <c r="G367" s="7">
        <v>33</v>
      </c>
      <c r="H367" s="7">
        <v>3</v>
      </c>
      <c r="I367" s="51">
        <v>0</v>
      </c>
      <c r="J367" s="7">
        <v>1</v>
      </c>
      <c r="K367" s="7">
        <v>1</v>
      </c>
      <c r="L367" s="7">
        <v>1</v>
      </c>
      <c r="M367" s="53">
        <v>188193.25</v>
      </c>
      <c r="N367" s="7">
        <v>0</v>
      </c>
    </row>
    <row r="368" spans="1:14" ht="18" customHeight="1" x14ac:dyDescent="0.2">
      <c r="A368" s="6">
        <v>367</v>
      </c>
      <c r="B368" s="7">
        <v>15633537</v>
      </c>
      <c r="C368" s="6" t="s">
        <v>337</v>
      </c>
      <c r="D368" s="7">
        <v>540</v>
      </c>
      <c r="E368" s="6" t="s">
        <v>26</v>
      </c>
      <c r="F368" s="6" t="s">
        <v>16</v>
      </c>
      <c r="G368" s="7">
        <v>42</v>
      </c>
      <c r="H368" s="7">
        <v>9</v>
      </c>
      <c r="I368" s="51">
        <v>87271.41</v>
      </c>
      <c r="J368" s="7">
        <v>2</v>
      </c>
      <c r="K368" s="7">
        <v>1</v>
      </c>
      <c r="L368" s="7">
        <v>0</v>
      </c>
      <c r="M368" s="53">
        <v>172572.64</v>
      </c>
      <c r="N368" s="7">
        <v>0</v>
      </c>
    </row>
    <row r="369" spans="1:14" ht="18" customHeight="1" x14ac:dyDescent="0.2">
      <c r="A369" s="6">
        <v>368</v>
      </c>
      <c r="B369" s="7">
        <v>15594720</v>
      </c>
      <c r="C369" s="6" t="s">
        <v>33</v>
      </c>
      <c r="D369" s="7">
        <v>460</v>
      </c>
      <c r="E369" s="6" t="s">
        <v>26</v>
      </c>
      <c r="F369" s="6" t="s">
        <v>16</v>
      </c>
      <c r="G369" s="7">
        <v>35</v>
      </c>
      <c r="H369" s="7">
        <v>8</v>
      </c>
      <c r="I369" s="51">
        <v>102742.91</v>
      </c>
      <c r="J369" s="7">
        <v>2</v>
      </c>
      <c r="K369" s="7">
        <v>1</v>
      </c>
      <c r="L369" s="7">
        <v>1</v>
      </c>
      <c r="M369" s="53">
        <v>189339.6</v>
      </c>
      <c r="N369" s="7">
        <v>0</v>
      </c>
    </row>
    <row r="370" spans="1:14" ht="18" customHeight="1" x14ac:dyDescent="0.2">
      <c r="A370" s="6">
        <v>369</v>
      </c>
      <c r="B370" s="7">
        <v>15684042</v>
      </c>
      <c r="C370" s="6" t="s">
        <v>338</v>
      </c>
      <c r="D370" s="7">
        <v>636</v>
      </c>
      <c r="E370" s="6" t="s">
        <v>26</v>
      </c>
      <c r="F370" s="6" t="s">
        <v>23</v>
      </c>
      <c r="G370" s="7">
        <v>34</v>
      </c>
      <c r="H370" s="7">
        <v>2</v>
      </c>
      <c r="I370" s="51">
        <v>40105.51</v>
      </c>
      <c r="J370" s="7">
        <v>2</v>
      </c>
      <c r="K370" s="7">
        <v>0</v>
      </c>
      <c r="L370" s="7">
        <v>1</v>
      </c>
      <c r="M370" s="53">
        <v>53512.160000000003</v>
      </c>
      <c r="N370" s="7">
        <v>0</v>
      </c>
    </row>
    <row r="371" spans="1:14" ht="18" customHeight="1" x14ac:dyDescent="0.2">
      <c r="A371" s="6">
        <v>370</v>
      </c>
      <c r="B371" s="7">
        <v>15583303</v>
      </c>
      <c r="C371" s="6" t="s">
        <v>339</v>
      </c>
      <c r="D371" s="7">
        <v>593</v>
      </c>
      <c r="E371" s="6" t="s">
        <v>15</v>
      </c>
      <c r="F371" s="6" t="s">
        <v>16</v>
      </c>
      <c r="G371" s="7">
        <v>29</v>
      </c>
      <c r="H371" s="7">
        <v>2</v>
      </c>
      <c r="I371" s="51">
        <v>152265.43</v>
      </c>
      <c r="J371" s="7">
        <v>1</v>
      </c>
      <c r="K371" s="7">
        <v>1</v>
      </c>
      <c r="L371" s="7">
        <v>0</v>
      </c>
      <c r="M371" s="53">
        <v>34004.44</v>
      </c>
      <c r="N371" s="7">
        <v>0</v>
      </c>
    </row>
    <row r="372" spans="1:14" ht="18" customHeight="1" x14ac:dyDescent="0.2">
      <c r="A372" s="6">
        <v>371</v>
      </c>
      <c r="B372" s="7">
        <v>15611579</v>
      </c>
      <c r="C372" s="6" t="s">
        <v>340</v>
      </c>
      <c r="D372" s="7">
        <v>801</v>
      </c>
      <c r="E372" s="6" t="s">
        <v>18</v>
      </c>
      <c r="F372" s="6" t="s">
        <v>23</v>
      </c>
      <c r="G372" s="7">
        <v>42</v>
      </c>
      <c r="H372" s="7">
        <v>4</v>
      </c>
      <c r="I372" s="51">
        <v>141947.67000000001</v>
      </c>
      <c r="J372" s="7">
        <v>1</v>
      </c>
      <c r="K372" s="7">
        <v>1</v>
      </c>
      <c r="L372" s="7">
        <v>1</v>
      </c>
      <c r="M372" s="53">
        <v>10598.29</v>
      </c>
      <c r="N372" s="7">
        <v>0</v>
      </c>
    </row>
    <row r="373" spans="1:14" ht="18" customHeight="1" x14ac:dyDescent="0.2">
      <c r="A373" s="6">
        <v>372</v>
      </c>
      <c r="B373" s="7">
        <v>15774696</v>
      </c>
      <c r="C373" s="6" t="s">
        <v>110</v>
      </c>
      <c r="D373" s="7">
        <v>640</v>
      </c>
      <c r="E373" s="6" t="s">
        <v>26</v>
      </c>
      <c r="F373" s="6" t="s">
        <v>16</v>
      </c>
      <c r="G373" s="7">
        <v>75</v>
      </c>
      <c r="H373" s="7">
        <v>1</v>
      </c>
      <c r="I373" s="51">
        <v>106307.91</v>
      </c>
      <c r="J373" s="7">
        <v>2</v>
      </c>
      <c r="K373" s="7">
        <v>0</v>
      </c>
      <c r="L373" s="7">
        <v>1</v>
      </c>
      <c r="M373" s="53">
        <v>113428.77</v>
      </c>
      <c r="N373" s="7">
        <v>0</v>
      </c>
    </row>
    <row r="374" spans="1:14" ht="18" customHeight="1" x14ac:dyDescent="0.2">
      <c r="A374" s="6">
        <v>373</v>
      </c>
      <c r="B374" s="7">
        <v>15694506</v>
      </c>
      <c r="C374" s="6" t="s">
        <v>341</v>
      </c>
      <c r="D374" s="7">
        <v>611</v>
      </c>
      <c r="E374" s="6" t="s">
        <v>26</v>
      </c>
      <c r="F374" s="6" t="s">
        <v>23</v>
      </c>
      <c r="G374" s="7">
        <v>31</v>
      </c>
      <c r="H374" s="7">
        <v>0</v>
      </c>
      <c r="I374" s="51">
        <v>107884.81</v>
      </c>
      <c r="J374" s="7">
        <v>2</v>
      </c>
      <c r="K374" s="7">
        <v>1</v>
      </c>
      <c r="L374" s="7">
        <v>1</v>
      </c>
      <c r="M374" s="53">
        <v>183487.98</v>
      </c>
      <c r="N374" s="7">
        <v>0</v>
      </c>
    </row>
    <row r="375" spans="1:14" ht="18" customHeight="1" x14ac:dyDescent="0.2">
      <c r="A375" s="6">
        <v>374</v>
      </c>
      <c r="B375" s="7">
        <v>15688074</v>
      </c>
      <c r="C375" s="6" t="s">
        <v>342</v>
      </c>
      <c r="D375" s="7">
        <v>802</v>
      </c>
      <c r="E375" s="6" t="s">
        <v>26</v>
      </c>
      <c r="F375" s="6" t="s">
        <v>23</v>
      </c>
      <c r="G375" s="7">
        <v>31</v>
      </c>
      <c r="H375" s="7">
        <v>1</v>
      </c>
      <c r="I375" s="51">
        <v>125013.72</v>
      </c>
      <c r="J375" s="7">
        <v>1</v>
      </c>
      <c r="K375" s="7">
        <v>1</v>
      </c>
      <c r="L375" s="7">
        <v>1</v>
      </c>
      <c r="M375" s="53">
        <v>187658.09</v>
      </c>
      <c r="N375" s="7">
        <v>0</v>
      </c>
    </row>
    <row r="376" spans="1:14" ht="18" customHeight="1" x14ac:dyDescent="0.2">
      <c r="A376" s="6">
        <v>375</v>
      </c>
      <c r="B376" s="7">
        <v>15759537</v>
      </c>
      <c r="C376" s="6" t="s">
        <v>63</v>
      </c>
      <c r="D376" s="7">
        <v>717</v>
      </c>
      <c r="E376" s="6" t="s">
        <v>26</v>
      </c>
      <c r="F376" s="6" t="s">
        <v>23</v>
      </c>
      <c r="G376" s="7">
        <v>35</v>
      </c>
      <c r="H376" s="7">
        <v>7</v>
      </c>
      <c r="I376" s="51">
        <v>58469.37</v>
      </c>
      <c r="J376" s="7">
        <v>2</v>
      </c>
      <c r="K376" s="7">
        <v>1</v>
      </c>
      <c r="L376" s="7">
        <v>1</v>
      </c>
      <c r="M376" s="53">
        <v>172459.39</v>
      </c>
      <c r="N376" s="7">
        <v>0</v>
      </c>
    </row>
    <row r="377" spans="1:14" ht="18" customHeight="1" x14ac:dyDescent="0.2">
      <c r="A377" s="6">
        <v>376</v>
      </c>
      <c r="B377" s="7">
        <v>15758449</v>
      </c>
      <c r="C377" s="6" t="s">
        <v>343</v>
      </c>
      <c r="D377" s="7">
        <v>769</v>
      </c>
      <c r="E377" s="6" t="s">
        <v>15</v>
      </c>
      <c r="F377" s="6" t="s">
        <v>16</v>
      </c>
      <c r="G377" s="7">
        <v>39</v>
      </c>
      <c r="H377" s="7">
        <v>8</v>
      </c>
      <c r="I377" s="51">
        <v>0</v>
      </c>
      <c r="J377" s="7">
        <v>1</v>
      </c>
      <c r="K377" s="7">
        <v>0</v>
      </c>
      <c r="L377" s="7">
        <v>1</v>
      </c>
      <c r="M377" s="53">
        <v>21016</v>
      </c>
      <c r="N377" s="7">
        <v>0</v>
      </c>
    </row>
    <row r="378" spans="1:14" ht="18" customHeight="1" x14ac:dyDescent="0.2">
      <c r="A378" s="6">
        <v>377</v>
      </c>
      <c r="B378" s="7">
        <v>15583456</v>
      </c>
      <c r="C378" s="6" t="s">
        <v>344</v>
      </c>
      <c r="D378" s="7">
        <v>745</v>
      </c>
      <c r="E378" s="6" t="s">
        <v>26</v>
      </c>
      <c r="F378" s="6" t="s">
        <v>23</v>
      </c>
      <c r="G378" s="7">
        <v>45</v>
      </c>
      <c r="H378" s="7">
        <v>10</v>
      </c>
      <c r="I378" s="51">
        <v>117231.63</v>
      </c>
      <c r="J378" s="7">
        <v>3</v>
      </c>
      <c r="K378" s="7">
        <v>1</v>
      </c>
      <c r="L378" s="7">
        <v>1</v>
      </c>
      <c r="M378" s="53">
        <v>122381.02</v>
      </c>
      <c r="N378" s="7">
        <v>1</v>
      </c>
    </row>
    <row r="379" spans="1:14" ht="18" customHeight="1" x14ac:dyDescent="0.2">
      <c r="A379" s="6">
        <v>378</v>
      </c>
      <c r="B379" s="7">
        <v>15667871</v>
      </c>
      <c r="C379" s="6" t="s">
        <v>319</v>
      </c>
      <c r="D379" s="7">
        <v>572</v>
      </c>
      <c r="E379" s="6" t="s">
        <v>18</v>
      </c>
      <c r="F379" s="6" t="s">
        <v>23</v>
      </c>
      <c r="G379" s="7">
        <v>35</v>
      </c>
      <c r="H379" s="7">
        <v>4</v>
      </c>
      <c r="I379" s="51">
        <v>152390.26</v>
      </c>
      <c r="J379" s="7">
        <v>1</v>
      </c>
      <c r="K379" s="7">
        <v>1</v>
      </c>
      <c r="L379" s="7">
        <v>0</v>
      </c>
      <c r="M379" s="53">
        <v>128123.66</v>
      </c>
      <c r="N379" s="7">
        <v>0</v>
      </c>
    </row>
    <row r="380" spans="1:14" ht="18" customHeight="1" x14ac:dyDescent="0.2">
      <c r="A380" s="6">
        <v>379</v>
      </c>
      <c r="B380" s="7">
        <v>15677371</v>
      </c>
      <c r="C380" s="6" t="s">
        <v>130</v>
      </c>
      <c r="D380" s="7">
        <v>629</v>
      </c>
      <c r="E380" s="6" t="s">
        <v>18</v>
      </c>
      <c r="F380" s="6" t="s">
        <v>16</v>
      </c>
      <c r="G380" s="7">
        <v>30</v>
      </c>
      <c r="H380" s="7">
        <v>2</v>
      </c>
      <c r="I380" s="51">
        <v>34013.629999999997</v>
      </c>
      <c r="J380" s="7">
        <v>1</v>
      </c>
      <c r="K380" s="7">
        <v>1</v>
      </c>
      <c r="L380" s="7">
        <v>0</v>
      </c>
      <c r="M380" s="53">
        <v>19570.63</v>
      </c>
      <c r="N380" s="7">
        <v>0</v>
      </c>
    </row>
    <row r="381" spans="1:14" ht="18" customHeight="1" x14ac:dyDescent="0.2">
      <c r="A381" s="6">
        <v>380</v>
      </c>
      <c r="B381" s="7">
        <v>15629677</v>
      </c>
      <c r="C381" s="6" t="s">
        <v>345</v>
      </c>
      <c r="D381" s="7">
        <v>687</v>
      </c>
      <c r="E381" s="6" t="s">
        <v>18</v>
      </c>
      <c r="F381" s="6" t="s">
        <v>16</v>
      </c>
      <c r="G381" s="7">
        <v>39</v>
      </c>
      <c r="H381" s="7">
        <v>2</v>
      </c>
      <c r="I381" s="51">
        <v>0</v>
      </c>
      <c r="J381" s="7">
        <v>3</v>
      </c>
      <c r="K381" s="7">
        <v>0</v>
      </c>
      <c r="L381" s="7">
        <v>0</v>
      </c>
      <c r="M381" s="53">
        <v>188150.6</v>
      </c>
      <c r="N381" s="7">
        <v>1</v>
      </c>
    </row>
    <row r="382" spans="1:14" ht="18" customHeight="1" x14ac:dyDescent="0.2">
      <c r="A382" s="6">
        <v>381</v>
      </c>
      <c r="B382" s="7">
        <v>15713578</v>
      </c>
      <c r="C382" s="6" t="s">
        <v>346</v>
      </c>
      <c r="D382" s="7">
        <v>483</v>
      </c>
      <c r="E382" s="6" t="s">
        <v>15</v>
      </c>
      <c r="F382" s="6" t="s">
        <v>16</v>
      </c>
      <c r="G382" s="7">
        <v>50</v>
      </c>
      <c r="H382" s="7">
        <v>9</v>
      </c>
      <c r="I382" s="51">
        <v>0</v>
      </c>
      <c r="J382" s="7">
        <v>2</v>
      </c>
      <c r="K382" s="7">
        <v>1</v>
      </c>
      <c r="L382" s="7">
        <v>1</v>
      </c>
      <c r="M382" s="53">
        <v>111020.24</v>
      </c>
      <c r="N382" s="7">
        <v>0</v>
      </c>
    </row>
    <row r="383" spans="1:14" ht="18" customHeight="1" x14ac:dyDescent="0.2">
      <c r="A383" s="6">
        <v>382</v>
      </c>
      <c r="B383" s="7">
        <v>15591509</v>
      </c>
      <c r="C383" s="6" t="s">
        <v>347</v>
      </c>
      <c r="D383" s="7">
        <v>690</v>
      </c>
      <c r="E383" s="6" t="s">
        <v>15</v>
      </c>
      <c r="F383" s="6" t="s">
        <v>23</v>
      </c>
      <c r="G383" s="7">
        <v>36</v>
      </c>
      <c r="H383" s="7">
        <v>7</v>
      </c>
      <c r="I383" s="51">
        <v>101583.11</v>
      </c>
      <c r="J383" s="7">
        <v>2</v>
      </c>
      <c r="K383" s="7">
        <v>1</v>
      </c>
      <c r="L383" s="7">
        <v>0</v>
      </c>
      <c r="M383" s="53">
        <v>123775.15</v>
      </c>
      <c r="N383" s="7">
        <v>0</v>
      </c>
    </row>
    <row r="384" spans="1:14" ht="18" customHeight="1" x14ac:dyDescent="0.2">
      <c r="A384" s="6">
        <v>383</v>
      </c>
      <c r="B384" s="7">
        <v>15568240</v>
      </c>
      <c r="C384" s="6" t="s">
        <v>182</v>
      </c>
      <c r="D384" s="7">
        <v>492</v>
      </c>
      <c r="E384" s="6" t="s">
        <v>26</v>
      </c>
      <c r="F384" s="6" t="s">
        <v>16</v>
      </c>
      <c r="G384" s="7">
        <v>30</v>
      </c>
      <c r="H384" s="7">
        <v>10</v>
      </c>
      <c r="I384" s="51">
        <v>77168.87</v>
      </c>
      <c r="J384" s="7">
        <v>2</v>
      </c>
      <c r="K384" s="7">
        <v>0</v>
      </c>
      <c r="L384" s="7">
        <v>1</v>
      </c>
      <c r="M384" s="53">
        <v>146700.22</v>
      </c>
      <c r="N384" s="7">
        <v>0</v>
      </c>
    </row>
    <row r="385" spans="1:14" ht="18" customHeight="1" x14ac:dyDescent="0.2">
      <c r="A385" s="6">
        <v>384</v>
      </c>
      <c r="B385" s="7">
        <v>15622993</v>
      </c>
      <c r="C385" s="6" t="s">
        <v>348</v>
      </c>
      <c r="D385" s="7">
        <v>709</v>
      </c>
      <c r="E385" s="6" t="s">
        <v>26</v>
      </c>
      <c r="F385" s="6" t="s">
        <v>23</v>
      </c>
      <c r="G385" s="7">
        <v>28</v>
      </c>
      <c r="H385" s="7">
        <v>8</v>
      </c>
      <c r="I385" s="51">
        <v>124695.72</v>
      </c>
      <c r="J385" s="7">
        <v>2</v>
      </c>
      <c r="K385" s="7">
        <v>1</v>
      </c>
      <c r="L385" s="7">
        <v>0</v>
      </c>
      <c r="M385" s="53">
        <v>145251.35</v>
      </c>
      <c r="N385" s="7">
        <v>0</v>
      </c>
    </row>
    <row r="386" spans="1:14" ht="18" customHeight="1" x14ac:dyDescent="0.2">
      <c r="A386" s="6">
        <v>385</v>
      </c>
      <c r="B386" s="7">
        <v>15689294</v>
      </c>
      <c r="C386" s="6" t="s">
        <v>349</v>
      </c>
      <c r="D386" s="7">
        <v>705</v>
      </c>
      <c r="E386" s="6" t="s">
        <v>26</v>
      </c>
      <c r="F386" s="6" t="s">
        <v>23</v>
      </c>
      <c r="G386" s="7">
        <v>44</v>
      </c>
      <c r="H386" s="7">
        <v>3</v>
      </c>
      <c r="I386" s="51">
        <v>105934.96</v>
      </c>
      <c r="J386" s="7">
        <v>1</v>
      </c>
      <c r="K386" s="7">
        <v>1</v>
      </c>
      <c r="L386" s="7">
        <v>0</v>
      </c>
      <c r="M386" s="53">
        <v>82463.69</v>
      </c>
      <c r="N386" s="7">
        <v>0</v>
      </c>
    </row>
    <row r="387" spans="1:14" ht="18" customHeight="1" x14ac:dyDescent="0.2">
      <c r="A387" s="6">
        <v>386</v>
      </c>
      <c r="B387" s="7">
        <v>15720910</v>
      </c>
      <c r="C387" s="6" t="s">
        <v>350</v>
      </c>
      <c r="D387" s="7">
        <v>560</v>
      </c>
      <c r="E387" s="6" t="s">
        <v>15</v>
      </c>
      <c r="F387" s="6" t="s">
        <v>16</v>
      </c>
      <c r="G387" s="7">
        <v>66</v>
      </c>
      <c r="H387" s="7">
        <v>9</v>
      </c>
      <c r="I387" s="51">
        <v>0</v>
      </c>
      <c r="J387" s="7">
        <v>1</v>
      </c>
      <c r="K387" s="7">
        <v>1</v>
      </c>
      <c r="L387" s="7">
        <v>1</v>
      </c>
      <c r="M387" s="53">
        <v>15928.49</v>
      </c>
      <c r="N387" s="7">
        <v>0</v>
      </c>
    </row>
    <row r="388" spans="1:14" ht="18" customHeight="1" x14ac:dyDescent="0.2">
      <c r="A388" s="6">
        <v>387</v>
      </c>
      <c r="B388" s="7">
        <v>15721181</v>
      </c>
      <c r="C388" s="6" t="s">
        <v>351</v>
      </c>
      <c r="D388" s="7">
        <v>611</v>
      </c>
      <c r="E388" s="6" t="s">
        <v>18</v>
      </c>
      <c r="F388" s="6" t="s">
        <v>23</v>
      </c>
      <c r="G388" s="7">
        <v>46</v>
      </c>
      <c r="H388" s="7">
        <v>6</v>
      </c>
      <c r="I388" s="51">
        <v>0</v>
      </c>
      <c r="J388" s="7">
        <v>2</v>
      </c>
      <c r="K388" s="7">
        <v>1</v>
      </c>
      <c r="L388" s="7">
        <v>0</v>
      </c>
      <c r="M388" s="53">
        <v>45886.33</v>
      </c>
      <c r="N388" s="7">
        <v>0</v>
      </c>
    </row>
    <row r="389" spans="1:14" ht="18" customHeight="1" x14ac:dyDescent="0.2">
      <c r="A389" s="6">
        <v>388</v>
      </c>
      <c r="B389" s="7">
        <v>15776433</v>
      </c>
      <c r="C389" s="6" t="s">
        <v>352</v>
      </c>
      <c r="D389" s="7">
        <v>730</v>
      </c>
      <c r="E389" s="6" t="s">
        <v>18</v>
      </c>
      <c r="F389" s="6" t="s">
        <v>23</v>
      </c>
      <c r="G389" s="7">
        <v>62</v>
      </c>
      <c r="H389" s="7">
        <v>2</v>
      </c>
      <c r="I389" s="51">
        <v>0</v>
      </c>
      <c r="J389" s="7">
        <v>2</v>
      </c>
      <c r="K389" s="7">
        <v>1</v>
      </c>
      <c r="L389" s="7">
        <v>1</v>
      </c>
      <c r="M389" s="53">
        <v>186489.95</v>
      </c>
      <c r="N389" s="7">
        <v>0</v>
      </c>
    </row>
    <row r="390" spans="1:14" ht="18" customHeight="1" x14ac:dyDescent="0.2">
      <c r="A390" s="6">
        <v>389</v>
      </c>
      <c r="B390" s="7">
        <v>15748936</v>
      </c>
      <c r="C390" s="6" t="s">
        <v>353</v>
      </c>
      <c r="D390" s="7">
        <v>709</v>
      </c>
      <c r="E390" s="6" t="s">
        <v>18</v>
      </c>
      <c r="F390" s="6" t="s">
        <v>16</v>
      </c>
      <c r="G390" s="7">
        <v>45</v>
      </c>
      <c r="H390" s="7">
        <v>2</v>
      </c>
      <c r="I390" s="51">
        <v>0</v>
      </c>
      <c r="J390" s="7">
        <v>2</v>
      </c>
      <c r="K390" s="7">
        <v>0</v>
      </c>
      <c r="L390" s="7">
        <v>1</v>
      </c>
      <c r="M390" s="53">
        <v>162922.65</v>
      </c>
      <c r="N390" s="7">
        <v>0</v>
      </c>
    </row>
    <row r="391" spans="1:14" ht="18" customHeight="1" x14ac:dyDescent="0.2">
      <c r="A391" s="6">
        <v>390</v>
      </c>
      <c r="B391" s="7">
        <v>15717225</v>
      </c>
      <c r="C391" s="6" t="s">
        <v>354</v>
      </c>
      <c r="D391" s="7">
        <v>544</v>
      </c>
      <c r="E391" s="6" t="s">
        <v>15</v>
      </c>
      <c r="F391" s="6" t="s">
        <v>16</v>
      </c>
      <c r="G391" s="7">
        <v>21</v>
      </c>
      <c r="H391" s="7">
        <v>10</v>
      </c>
      <c r="I391" s="51">
        <v>161525.96</v>
      </c>
      <c r="J391" s="7">
        <v>2</v>
      </c>
      <c r="K391" s="7">
        <v>1</v>
      </c>
      <c r="L391" s="7">
        <v>0</v>
      </c>
      <c r="M391" s="53">
        <v>9262.77</v>
      </c>
      <c r="N391" s="7">
        <v>0</v>
      </c>
    </row>
    <row r="392" spans="1:14" ht="18" customHeight="1" x14ac:dyDescent="0.2">
      <c r="A392" s="6">
        <v>391</v>
      </c>
      <c r="B392" s="7">
        <v>15685226</v>
      </c>
      <c r="C392" s="6" t="s">
        <v>250</v>
      </c>
      <c r="D392" s="7">
        <v>712</v>
      </c>
      <c r="E392" s="6" t="s">
        <v>26</v>
      </c>
      <c r="F392" s="6" t="s">
        <v>16</v>
      </c>
      <c r="G392" s="7">
        <v>29</v>
      </c>
      <c r="H392" s="7">
        <v>7</v>
      </c>
      <c r="I392" s="51">
        <v>147199.07</v>
      </c>
      <c r="J392" s="7">
        <v>1</v>
      </c>
      <c r="K392" s="7">
        <v>1</v>
      </c>
      <c r="L392" s="7">
        <v>1</v>
      </c>
      <c r="M392" s="53">
        <v>84932.4</v>
      </c>
      <c r="N392" s="7">
        <v>0</v>
      </c>
    </row>
    <row r="393" spans="1:14" ht="18" customHeight="1" x14ac:dyDescent="0.2">
      <c r="A393" s="6">
        <v>392</v>
      </c>
      <c r="B393" s="7">
        <v>15785611</v>
      </c>
      <c r="C393" s="6" t="s">
        <v>355</v>
      </c>
      <c r="D393" s="7">
        <v>752</v>
      </c>
      <c r="E393" s="6" t="s">
        <v>26</v>
      </c>
      <c r="F393" s="6" t="s">
        <v>23</v>
      </c>
      <c r="G393" s="7">
        <v>38</v>
      </c>
      <c r="H393" s="7">
        <v>3</v>
      </c>
      <c r="I393" s="51">
        <v>183102.29</v>
      </c>
      <c r="J393" s="7">
        <v>1</v>
      </c>
      <c r="K393" s="7">
        <v>1</v>
      </c>
      <c r="L393" s="7">
        <v>1</v>
      </c>
      <c r="M393" s="53">
        <v>71557.119999999995</v>
      </c>
      <c r="N393" s="7">
        <v>0</v>
      </c>
    </row>
    <row r="394" spans="1:14" ht="18" customHeight="1" x14ac:dyDescent="0.2">
      <c r="A394" s="6">
        <v>393</v>
      </c>
      <c r="B394" s="7">
        <v>15573456</v>
      </c>
      <c r="C394" s="6" t="s">
        <v>356</v>
      </c>
      <c r="D394" s="7">
        <v>648</v>
      </c>
      <c r="E394" s="6" t="s">
        <v>18</v>
      </c>
      <c r="F394" s="6" t="s">
        <v>23</v>
      </c>
      <c r="G394" s="7">
        <v>46</v>
      </c>
      <c r="H394" s="7">
        <v>9</v>
      </c>
      <c r="I394" s="51">
        <v>127209</v>
      </c>
      <c r="J394" s="7">
        <v>2</v>
      </c>
      <c r="K394" s="7">
        <v>1</v>
      </c>
      <c r="L394" s="7">
        <v>0</v>
      </c>
      <c r="M394" s="53">
        <v>77405.95</v>
      </c>
      <c r="N394" s="7">
        <v>1</v>
      </c>
    </row>
    <row r="395" spans="1:14" ht="18" customHeight="1" x14ac:dyDescent="0.2">
      <c r="A395" s="6">
        <v>394</v>
      </c>
      <c r="B395" s="7">
        <v>15684548</v>
      </c>
      <c r="C395" s="6" t="s">
        <v>357</v>
      </c>
      <c r="D395" s="7">
        <v>556</v>
      </c>
      <c r="E395" s="6" t="s">
        <v>18</v>
      </c>
      <c r="F395" s="6" t="s">
        <v>23</v>
      </c>
      <c r="G395" s="7">
        <v>38</v>
      </c>
      <c r="H395" s="7">
        <v>8</v>
      </c>
      <c r="I395" s="51">
        <v>0</v>
      </c>
      <c r="J395" s="7">
        <v>2</v>
      </c>
      <c r="K395" s="7">
        <v>0</v>
      </c>
      <c r="L395" s="7">
        <v>0</v>
      </c>
      <c r="M395" s="53">
        <v>417.41</v>
      </c>
      <c r="N395" s="7">
        <v>1</v>
      </c>
    </row>
    <row r="396" spans="1:14" ht="18" customHeight="1" x14ac:dyDescent="0.2">
      <c r="A396" s="6">
        <v>395</v>
      </c>
      <c r="B396" s="7">
        <v>15620505</v>
      </c>
      <c r="C396" s="6" t="s">
        <v>358</v>
      </c>
      <c r="D396" s="7">
        <v>594</v>
      </c>
      <c r="E396" s="6" t="s">
        <v>18</v>
      </c>
      <c r="F396" s="6" t="s">
        <v>16</v>
      </c>
      <c r="G396" s="7">
        <v>24</v>
      </c>
      <c r="H396" s="7">
        <v>0</v>
      </c>
      <c r="I396" s="51">
        <v>97378.54</v>
      </c>
      <c r="J396" s="7">
        <v>1</v>
      </c>
      <c r="K396" s="7">
        <v>1</v>
      </c>
      <c r="L396" s="7">
        <v>1</v>
      </c>
      <c r="M396" s="53">
        <v>71405.17</v>
      </c>
      <c r="N396" s="7">
        <v>0</v>
      </c>
    </row>
    <row r="397" spans="1:14" ht="18" customHeight="1" x14ac:dyDescent="0.2">
      <c r="A397" s="6">
        <v>396</v>
      </c>
      <c r="B397" s="7">
        <v>15807432</v>
      </c>
      <c r="C397" s="6" t="s">
        <v>359</v>
      </c>
      <c r="D397" s="7">
        <v>645</v>
      </c>
      <c r="E397" s="6" t="s">
        <v>26</v>
      </c>
      <c r="F397" s="6" t="s">
        <v>16</v>
      </c>
      <c r="G397" s="7">
        <v>37</v>
      </c>
      <c r="H397" s="7">
        <v>2</v>
      </c>
      <c r="I397" s="51">
        <v>136925.09</v>
      </c>
      <c r="J397" s="7">
        <v>2</v>
      </c>
      <c r="K397" s="7">
        <v>0</v>
      </c>
      <c r="L397" s="7">
        <v>1</v>
      </c>
      <c r="M397" s="53">
        <v>153400.24</v>
      </c>
      <c r="N397" s="7">
        <v>0</v>
      </c>
    </row>
    <row r="398" spans="1:14" ht="18" customHeight="1" x14ac:dyDescent="0.2">
      <c r="A398" s="6">
        <v>397</v>
      </c>
      <c r="B398" s="7">
        <v>15584766</v>
      </c>
      <c r="C398" s="6" t="s">
        <v>360</v>
      </c>
      <c r="D398" s="7">
        <v>557</v>
      </c>
      <c r="E398" s="6" t="s">
        <v>15</v>
      </c>
      <c r="F398" s="6" t="s">
        <v>23</v>
      </c>
      <c r="G398" s="7">
        <v>33</v>
      </c>
      <c r="H398" s="7">
        <v>3</v>
      </c>
      <c r="I398" s="51">
        <v>54503.55</v>
      </c>
      <c r="J398" s="7">
        <v>1</v>
      </c>
      <c r="K398" s="7">
        <v>1</v>
      </c>
      <c r="L398" s="7">
        <v>1</v>
      </c>
      <c r="M398" s="53">
        <v>371.05</v>
      </c>
      <c r="N398" s="7">
        <v>0</v>
      </c>
    </row>
    <row r="399" spans="1:14" ht="18" customHeight="1" x14ac:dyDescent="0.2">
      <c r="A399" s="6">
        <v>398</v>
      </c>
      <c r="B399" s="7">
        <v>15612187</v>
      </c>
      <c r="C399" s="6" t="s">
        <v>361</v>
      </c>
      <c r="D399" s="7">
        <v>547</v>
      </c>
      <c r="E399" s="6" t="s">
        <v>26</v>
      </c>
      <c r="F399" s="6" t="s">
        <v>23</v>
      </c>
      <c r="G399" s="7">
        <v>32</v>
      </c>
      <c r="H399" s="7">
        <v>8</v>
      </c>
      <c r="I399" s="51">
        <v>155726.85</v>
      </c>
      <c r="J399" s="7">
        <v>1</v>
      </c>
      <c r="K399" s="7">
        <v>1</v>
      </c>
      <c r="L399" s="7">
        <v>0</v>
      </c>
      <c r="M399" s="53">
        <v>67789.990000000005</v>
      </c>
      <c r="N399" s="7">
        <v>0</v>
      </c>
    </row>
    <row r="400" spans="1:14" ht="18" customHeight="1" x14ac:dyDescent="0.2">
      <c r="A400" s="6">
        <v>399</v>
      </c>
      <c r="B400" s="7">
        <v>15762218</v>
      </c>
      <c r="C400" s="6" t="s">
        <v>101</v>
      </c>
      <c r="D400" s="7">
        <v>701</v>
      </c>
      <c r="E400" s="6" t="s">
        <v>15</v>
      </c>
      <c r="F400" s="6" t="s">
        <v>16</v>
      </c>
      <c r="G400" s="7">
        <v>39</v>
      </c>
      <c r="H400" s="7">
        <v>9</v>
      </c>
      <c r="I400" s="51">
        <v>0</v>
      </c>
      <c r="J400" s="7">
        <v>2</v>
      </c>
      <c r="K400" s="7">
        <v>0</v>
      </c>
      <c r="L400" s="7">
        <v>1</v>
      </c>
      <c r="M400" s="53">
        <v>145894.9</v>
      </c>
      <c r="N400" s="7">
        <v>0</v>
      </c>
    </row>
    <row r="401" spans="1:14" ht="18" customHeight="1" x14ac:dyDescent="0.2">
      <c r="A401" s="6">
        <v>400</v>
      </c>
      <c r="B401" s="7">
        <v>15646372</v>
      </c>
      <c r="C401" s="6" t="s">
        <v>362</v>
      </c>
      <c r="D401" s="7">
        <v>616</v>
      </c>
      <c r="E401" s="6" t="s">
        <v>15</v>
      </c>
      <c r="F401" s="6" t="s">
        <v>16</v>
      </c>
      <c r="G401" s="7">
        <v>66</v>
      </c>
      <c r="H401" s="7">
        <v>1</v>
      </c>
      <c r="I401" s="51">
        <v>135842.41</v>
      </c>
      <c r="J401" s="7">
        <v>1</v>
      </c>
      <c r="K401" s="7">
        <v>1</v>
      </c>
      <c r="L401" s="7">
        <v>0</v>
      </c>
      <c r="M401" s="53">
        <v>183840.51</v>
      </c>
      <c r="N401" s="7">
        <v>1</v>
      </c>
    </row>
    <row r="402" spans="1:14" ht="18" customHeight="1" x14ac:dyDescent="0.2">
      <c r="A402" s="6">
        <v>401</v>
      </c>
      <c r="B402" s="7">
        <v>15690452</v>
      </c>
      <c r="C402" s="6" t="s">
        <v>363</v>
      </c>
      <c r="D402" s="7">
        <v>605</v>
      </c>
      <c r="E402" s="6" t="s">
        <v>15</v>
      </c>
      <c r="F402" s="6" t="s">
        <v>23</v>
      </c>
      <c r="G402" s="7">
        <v>52</v>
      </c>
      <c r="H402" s="7">
        <v>1</v>
      </c>
      <c r="I402" s="51">
        <v>63349.75</v>
      </c>
      <c r="J402" s="7">
        <v>1</v>
      </c>
      <c r="K402" s="7">
        <v>1</v>
      </c>
      <c r="L402" s="7">
        <v>0</v>
      </c>
      <c r="M402" s="53">
        <v>108887.44</v>
      </c>
      <c r="N402" s="7">
        <v>0</v>
      </c>
    </row>
    <row r="403" spans="1:14" ht="18" customHeight="1" x14ac:dyDescent="0.2">
      <c r="A403" s="6">
        <v>402</v>
      </c>
      <c r="B403" s="7">
        <v>15747795</v>
      </c>
      <c r="C403" s="6" t="s">
        <v>364</v>
      </c>
      <c r="D403" s="7">
        <v>593</v>
      </c>
      <c r="E403" s="6" t="s">
        <v>26</v>
      </c>
      <c r="F403" s="6" t="s">
        <v>16</v>
      </c>
      <c r="G403" s="7">
        <v>38</v>
      </c>
      <c r="H403" s="7">
        <v>4</v>
      </c>
      <c r="I403" s="51">
        <v>129499.42</v>
      </c>
      <c r="J403" s="7">
        <v>1</v>
      </c>
      <c r="K403" s="7">
        <v>1</v>
      </c>
      <c r="L403" s="7">
        <v>1</v>
      </c>
      <c r="M403" s="53">
        <v>154071.26999999999</v>
      </c>
      <c r="N403" s="7">
        <v>0</v>
      </c>
    </row>
    <row r="404" spans="1:14" ht="18" customHeight="1" x14ac:dyDescent="0.2">
      <c r="A404" s="6">
        <v>403</v>
      </c>
      <c r="B404" s="7">
        <v>15781589</v>
      </c>
      <c r="C404" s="6" t="s">
        <v>365</v>
      </c>
      <c r="D404" s="7">
        <v>751</v>
      </c>
      <c r="E404" s="6" t="s">
        <v>18</v>
      </c>
      <c r="F404" s="6" t="s">
        <v>23</v>
      </c>
      <c r="G404" s="7">
        <v>52</v>
      </c>
      <c r="H404" s="7">
        <v>8</v>
      </c>
      <c r="I404" s="51">
        <v>0</v>
      </c>
      <c r="J404" s="7">
        <v>2</v>
      </c>
      <c r="K404" s="7">
        <v>0</v>
      </c>
      <c r="L404" s="7">
        <v>1</v>
      </c>
      <c r="M404" s="53">
        <v>179291.85</v>
      </c>
      <c r="N404" s="7">
        <v>0</v>
      </c>
    </row>
    <row r="405" spans="1:14" ht="18" customHeight="1" x14ac:dyDescent="0.2">
      <c r="A405" s="6">
        <v>404</v>
      </c>
      <c r="B405" s="7">
        <v>15732674</v>
      </c>
      <c r="C405" s="6" t="s">
        <v>366</v>
      </c>
      <c r="D405" s="7">
        <v>443</v>
      </c>
      <c r="E405" s="6" t="s">
        <v>18</v>
      </c>
      <c r="F405" s="6" t="s">
        <v>23</v>
      </c>
      <c r="G405" s="7">
        <v>36</v>
      </c>
      <c r="H405" s="7">
        <v>6</v>
      </c>
      <c r="I405" s="51">
        <v>70438.009999999995</v>
      </c>
      <c r="J405" s="7">
        <v>2</v>
      </c>
      <c r="K405" s="7">
        <v>0</v>
      </c>
      <c r="L405" s="7">
        <v>1</v>
      </c>
      <c r="M405" s="53">
        <v>56937.43</v>
      </c>
      <c r="N405" s="7">
        <v>0</v>
      </c>
    </row>
    <row r="406" spans="1:14" ht="18" customHeight="1" x14ac:dyDescent="0.2">
      <c r="A406" s="6">
        <v>405</v>
      </c>
      <c r="B406" s="7">
        <v>15642291</v>
      </c>
      <c r="C406" s="6" t="s">
        <v>367</v>
      </c>
      <c r="D406" s="7">
        <v>685</v>
      </c>
      <c r="E406" s="6" t="s">
        <v>15</v>
      </c>
      <c r="F406" s="6" t="s">
        <v>23</v>
      </c>
      <c r="G406" s="7">
        <v>23</v>
      </c>
      <c r="H406" s="7">
        <v>8</v>
      </c>
      <c r="I406" s="51">
        <v>0</v>
      </c>
      <c r="J406" s="7">
        <v>2</v>
      </c>
      <c r="K406" s="7">
        <v>1</v>
      </c>
      <c r="L406" s="7">
        <v>1</v>
      </c>
      <c r="M406" s="53">
        <v>112239.03</v>
      </c>
      <c r="N406" s="7">
        <v>0</v>
      </c>
    </row>
    <row r="407" spans="1:14" ht="18" customHeight="1" x14ac:dyDescent="0.2">
      <c r="A407" s="6">
        <v>406</v>
      </c>
      <c r="B407" s="7">
        <v>15692761</v>
      </c>
      <c r="C407" s="6" t="s">
        <v>368</v>
      </c>
      <c r="D407" s="7">
        <v>718</v>
      </c>
      <c r="E407" s="6" t="s">
        <v>15</v>
      </c>
      <c r="F407" s="6" t="s">
        <v>23</v>
      </c>
      <c r="G407" s="7">
        <v>36</v>
      </c>
      <c r="H407" s="7">
        <v>9</v>
      </c>
      <c r="I407" s="51">
        <v>0</v>
      </c>
      <c r="J407" s="7">
        <v>1</v>
      </c>
      <c r="K407" s="7">
        <v>1</v>
      </c>
      <c r="L407" s="7">
        <v>0</v>
      </c>
      <c r="M407" s="53">
        <v>45909.87</v>
      </c>
      <c r="N407" s="7">
        <v>0</v>
      </c>
    </row>
    <row r="408" spans="1:14" ht="18" customHeight="1" x14ac:dyDescent="0.2">
      <c r="A408" s="6">
        <v>407</v>
      </c>
      <c r="B408" s="7">
        <v>15578045</v>
      </c>
      <c r="C408" s="6" t="s">
        <v>21</v>
      </c>
      <c r="D408" s="7">
        <v>538</v>
      </c>
      <c r="E408" s="6" t="s">
        <v>18</v>
      </c>
      <c r="F408" s="6" t="s">
        <v>16</v>
      </c>
      <c r="G408" s="7">
        <v>49</v>
      </c>
      <c r="H408" s="7">
        <v>9</v>
      </c>
      <c r="I408" s="51">
        <v>141434.04</v>
      </c>
      <c r="J408" s="7">
        <v>1</v>
      </c>
      <c r="K408" s="7">
        <v>0</v>
      </c>
      <c r="L408" s="7">
        <v>0</v>
      </c>
      <c r="M408" s="53">
        <v>173779.25</v>
      </c>
      <c r="N408" s="7">
        <v>1</v>
      </c>
    </row>
    <row r="409" spans="1:14" ht="18" customHeight="1" x14ac:dyDescent="0.2">
      <c r="A409" s="6">
        <v>408</v>
      </c>
      <c r="B409" s="7">
        <v>15745354</v>
      </c>
      <c r="C409" s="6" t="s">
        <v>369</v>
      </c>
      <c r="D409" s="7">
        <v>611</v>
      </c>
      <c r="E409" s="6" t="s">
        <v>18</v>
      </c>
      <c r="F409" s="6" t="s">
        <v>16</v>
      </c>
      <c r="G409" s="7">
        <v>37</v>
      </c>
      <c r="H409" s="7">
        <v>4</v>
      </c>
      <c r="I409" s="51">
        <v>0</v>
      </c>
      <c r="J409" s="7">
        <v>2</v>
      </c>
      <c r="K409" s="7">
        <v>1</v>
      </c>
      <c r="L409" s="7">
        <v>0</v>
      </c>
      <c r="M409" s="53">
        <v>125696.26</v>
      </c>
      <c r="N409" s="7">
        <v>0</v>
      </c>
    </row>
    <row r="410" spans="1:14" ht="18" customHeight="1" x14ac:dyDescent="0.2">
      <c r="A410" s="6">
        <v>409</v>
      </c>
      <c r="B410" s="7">
        <v>15701376</v>
      </c>
      <c r="C410" s="6" t="s">
        <v>274</v>
      </c>
      <c r="D410" s="7">
        <v>668</v>
      </c>
      <c r="E410" s="6" t="s">
        <v>26</v>
      </c>
      <c r="F410" s="6" t="s">
        <v>23</v>
      </c>
      <c r="G410" s="7">
        <v>37</v>
      </c>
      <c r="H410" s="7">
        <v>10</v>
      </c>
      <c r="I410" s="51">
        <v>152958.29</v>
      </c>
      <c r="J410" s="7">
        <v>2</v>
      </c>
      <c r="K410" s="7">
        <v>1</v>
      </c>
      <c r="L410" s="7">
        <v>1</v>
      </c>
      <c r="M410" s="53">
        <v>159585.60999999999</v>
      </c>
      <c r="N410" s="7">
        <v>0</v>
      </c>
    </row>
    <row r="411" spans="1:14" ht="18" customHeight="1" x14ac:dyDescent="0.2">
      <c r="A411" s="6">
        <v>410</v>
      </c>
      <c r="B411" s="7">
        <v>15691625</v>
      </c>
      <c r="C411" s="6" t="s">
        <v>130</v>
      </c>
      <c r="D411" s="7">
        <v>537</v>
      </c>
      <c r="E411" s="6" t="s">
        <v>26</v>
      </c>
      <c r="F411" s="6" t="s">
        <v>16</v>
      </c>
      <c r="G411" s="7">
        <v>41</v>
      </c>
      <c r="H411" s="7">
        <v>3</v>
      </c>
      <c r="I411" s="51">
        <v>138306.34</v>
      </c>
      <c r="J411" s="7">
        <v>1</v>
      </c>
      <c r="K411" s="7">
        <v>1</v>
      </c>
      <c r="L411" s="7">
        <v>0</v>
      </c>
      <c r="M411" s="53">
        <v>106761.47</v>
      </c>
      <c r="N411" s="7">
        <v>0</v>
      </c>
    </row>
    <row r="412" spans="1:14" ht="18" customHeight="1" x14ac:dyDescent="0.2">
      <c r="A412" s="6">
        <v>411</v>
      </c>
      <c r="B412" s="7">
        <v>15566594</v>
      </c>
      <c r="C412" s="6" t="s">
        <v>370</v>
      </c>
      <c r="D412" s="7">
        <v>709</v>
      </c>
      <c r="E412" s="6" t="s">
        <v>18</v>
      </c>
      <c r="F412" s="6" t="s">
        <v>23</v>
      </c>
      <c r="G412" s="7">
        <v>23</v>
      </c>
      <c r="H412" s="7">
        <v>10</v>
      </c>
      <c r="I412" s="51">
        <v>0</v>
      </c>
      <c r="J412" s="7">
        <v>2</v>
      </c>
      <c r="K412" s="7">
        <v>0</v>
      </c>
      <c r="L412" s="7">
        <v>0</v>
      </c>
      <c r="M412" s="53">
        <v>129590.18</v>
      </c>
      <c r="N412" s="7">
        <v>0</v>
      </c>
    </row>
    <row r="413" spans="1:14" ht="18" customHeight="1" x14ac:dyDescent="0.2">
      <c r="A413" s="6">
        <v>412</v>
      </c>
      <c r="B413" s="7">
        <v>15760431</v>
      </c>
      <c r="C413" s="6" t="s">
        <v>371</v>
      </c>
      <c r="D413" s="7">
        <v>850</v>
      </c>
      <c r="E413" s="6" t="s">
        <v>15</v>
      </c>
      <c r="F413" s="6" t="s">
        <v>23</v>
      </c>
      <c r="G413" s="7">
        <v>38</v>
      </c>
      <c r="H413" s="7">
        <v>1</v>
      </c>
      <c r="I413" s="51">
        <v>0</v>
      </c>
      <c r="J413" s="7">
        <v>2</v>
      </c>
      <c r="K413" s="7">
        <v>1</v>
      </c>
      <c r="L413" s="7">
        <v>1</v>
      </c>
      <c r="M413" s="53">
        <v>80006.649999999994</v>
      </c>
      <c r="N413" s="7">
        <v>0</v>
      </c>
    </row>
    <row r="414" spans="1:14" ht="18" customHeight="1" x14ac:dyDescent="0.2">
      <c r="A414" s="6">
        <v>413</v>
      </c>
      <c r="B414" s="7">
        <v>15686302</v>
      </c>
      <c r="C414" s="6" t="s">
        <v>372</v>
      </c>
      <c r="D414" s="7">
        <v>745</v>
      </c>
      <c r="E414" s="6" t="s">
        <v>18</v>
      </c>
      <c r="F414" s="6" t="s">
        <v>16</v>
      </c>
      <c r="G414" s="7">
        <v>31</v>
      </c>
      <c r="H414" s="7">
        <v>3</v>
      </c>
      <c r="I414" s="51">
        <v>124328.84</v>
      </c>
      <c r="J414" s="7">
        <v>1</v>
      </c>
      <c r="K414" s="7">
        <v>1</v>
      </c>
      <c r="L414" s="7">
        <v>1</v>
      </c>
      <c r="M414" s="53">
        <v>140451.51999999999</v>
      </c>
      <c r="N414" s="7">
        <v>0</v>
      </c>
    </row>
    <row r="415" spans="1:14" ht="18" customHeight="1" x14ac:dyDescent="0.2">
      <c r="A415" s="6">
        <v>414</v>
      </c>
      <c r="B415" s="7">
        <v>15801559</v>
      </c>
      <c r="C415" s="6" t="s">
        <v>373</v>
      </c>
      <c r="D415" s="7">
        <v>693</v>
      </c>
      <c r="E415" s="6" t="s">
        <v>26</v>
      </c>
      <c r="F415" s="6" t="s">
        <v>16</v>
      </c>
      <c r="G415" s="7">
        <v>41</v>
      </c>
      <c r="H415" s="7">
        <v>9</v>
      </c>
      <c r="I415" s="51">
        <v>181461.48</v>
      </c>
      <c r="J415" s="7">
        <v>3</v>
      </c>
      <c r="K415" s="7">
        <v>1</v>
      </c>
      <c r="L415" s="7">
        <v>1</v>
      </c>
      <c r="M415" s="53">
        <v>187929.43</v>
      </c>
      <c r="N415" s="7">
        <v>1</v>
      </c>
    </row>
    <row r="416" spans="1:14" ht="18" customHeight="1" x14ac:dyDescent="0.2">
      <c r="A416" s="6">
        <v>415</v>
      </c>
      <c r="B416" s="7">
        <v>15810432</v>
      </c>
      <c r="C416" s="6" t="s">
        <v>374</v>
      </c>
      <c r="D416" s="7">
        <v>795</v>
      </c>
      <c r="E416" s="6" t="s">
        <v>18</v>
      </c>
      <c r="F416" s="6" t="s">
        <v>23</v>
      </c>
      <c r="G416" s="7">
        <v>35</v>
      </c>
      <c r="H416" s="7">
        <v>8</v>
      </c>
      <c r="I416" s="51">
        <v>0</v>
      </c>
      <c r="J416" s="7">
        <v>2</v>
      </c>
      <c r="K416" s="7">
        <v>1</v>
      </c>
      <c r="L416" s="7">
        <v>0</v>
      </c>
      <c r="M416" s="53">
        <v>167155.35999999999</v>
      </c>
      <c r="N416" s="7">
        <v>0</v>
      </c>
    </row>
    <row r="417" spans="1:14" ht="18" customHeight="1" x14ac:dyDescent="0.2">
      <c r="A417" s="6">
        <v>416</v>
      </c>
      <c r="B417" s="7">
        <v>15809616</v>
      </c>
      <c r="C417" s="6" t="s">
        <v>375</v>
      </c>
      <c r="D417" s="7">
        <v>626</v>
      </c>
      <c r="E417" s="6" t="s">
        <v>18</v>
      </c>
      <c r="F417" s="6" t="s">
        <v>23</v>
      </c>
      <c r="G417" s="7">
        <v>26</v>
      </c>
      <c r="H417" s="7">
        <v>8</v>
      </c>
      <c r="I417" s="51">
        <v>0</v>
      </c>
      <c r="J417" s="7">
        <v>2</v>
      </c>
      <c r="K417" s="7">
        <v>0</v>
      </c>
      <c r="L417" s="7">
        <v>0</v>
      </c>
      <c r="M417" s="53">
        <v>191420.71</v>
      </c>
      <c r="N417" s="7">
        <v>0</v>
      </c>
    </row>
    <row r="418" spans="1:14" ht="18" customHeight="1" x14ac:dyDescent="0.2">
      <c r="A418" s="6">
        <v>417</v>
      </c>
      <c r="B418" s="7">
        <v>15720559</v>
      </c>
      <c r="C418" s="6" t="s">
        <v>376</v>
      </c>
      <c r="D418" s="7">
        <v>487</v>
      </c>
      <c r="E418" s="6" t="s">
        <v>26</v>
      </c>
      <c r="F418" s="6" t="s">
        <v>16</v>
      </c>
      <c r="G418" s="7">
        <v>61</v>
      </c>
      <c r="H418" s="7">
        <v>5</v>
      </c>
      <c r="I418" s="51">
        <v>110368.03</v>
      </c>
      <c r="J418" s="7">
        <v>1</v>
      </c>
      <c r="K418" s="7">
        <v>0</v>
      </c>
      <c r="L418" s="7">
        <v>0</v>
      </c>
      <c r="M418" s="53">
        <v>11384.45</v>
      </c>
      <c r="N418" s="7">
        <v>1</v>
      </c>
    </row>
    <row r="419" spans="1:14" ht="18" customHeight="1" x14ac:dyDescent="0.2">
      <c r="A419" s="6">
        <v>418</v>
      </c>
      <c r="B419" s="7">
        <v>15695632</v>
      </c>
      <c r="C419" s="6" t="s">
        <v>40</v>
      </c>
      <c r="D419" s="7">
        <v>556</v>
      </c>
      <c r="E419" s="6" t="s">
        <v>15</v>
      </c>
      <c r="F419" s="6" t="s">
        <v>16</v>
      </c>
      <c r="G419" s="7">
        <v>39</v>
      </c>
      <c r="H419" s="7">
        <v>9</v>
      </c>
      <c r="I419" s="51">
        <v>89588.35</v>
      </c>
      <c r="J419" s="7">
        <v>1</v>
      </c>
      <c r="K419" s="7">
        <v>1</v>
      </c>
      <c r="L419" s="7">
        <v>1</v>
      </c>
      <c r="M419" s="53">
        <v>94898.1</v>
      </c>
      <c r="N419" s="7">
        <v>0</v>
      </c>
    </row>
    <row r="420" spans="1:14" ht="18" customHeight="1" x14ac:dyDescent="0.2">
      <c r="A420" s="6">
        <v>419</v>
      </c>
      <c r="B420" s="7">
        <v>15659843</v>
      </c>
      <c r="C420" s="6" t="s">
        <v>148</v>
      </c>
      <c r="D420" s="7">
        <v>643</v>
      </c>
      <c r="E420" s="6" t="s">
        <v>15</v>
      </c>
      <c r="F420" s="6" t="s">
        <v>16</v>
      </c>
      <c r="G420" s="7">
        <v>46</v>
      </c>
      <c r="H420" s="7">
        <v>6</v>
      </c>
      <c r="I420" s="51">
        <v>0</v>
      </c>
      <c r="J420" s="7">
        <v>2</v>
      </c>
      <c r="K420" s="7">
        <v>0</v>
      </c>
      <c r="L420" s="7">
        <v>0</v>
      </c>
      <c r="M420" s="53">
        <v>106781.59</v>
      </c>
      <c r="N420" s="7">
        <v>0</v>
      </c>
    </row>
    <row r="421" spans="1:14" ht="18" customHeight="1" x14ac:dyDescent="0.2">
      <c r="A421" s="6">
        <v>420</v>
      </c>
      <c r="B421" s="7">
        <v>15615624</v>
      </c>
      <c r="C421" s="6" t="s">
        <v>377</v>
      </c>
      <c r="D421" s="7">
        <v>605</v>
      </c>
      <c r="E421" s="6" t="s">
        <v>15</v>
      </c>
      <c r="F421" s="6" t="s">
        <v>16</v>
      </c>
      <c r="G421" s="7">
        <v>28</v>
      </c>
      <c r="H421" s="7">
        <v>6</v>
      </c>
      <c r="I421" s="51">
        <v>0</v>
      </c>
      <c r="J421" s="7">
        <v>2</v>
      </c>
      <c r="K421" s="7">
        <v>0</v>
      </c>
      <c r="L421" s="7">
        <v>0</v>
      </c>
      <c r="M421" s="53">
        <v>159508.51999999999</v>
      </c>
      <c r="N421" s="7">
        <v>0</v>
      </c>
    </row>
    <row r="422" spans="1:14" ht="18" customHeight="1" x14ac:dyDescent="0.2">
      <c r="A422" s="6">
        <v>421</v>
      </c>
      <c r="B422" s="7">
        <v>15810418</v>
      </c>
      <c r="C422" s="6" t="s">
        <v>125</v>
      </c>
      <c r="D422" s="7">
        <v>756</v>
      </c>
      <c r="E422" s="6" t="s">
        <v>26</v>
      </c>
      <c r="F422" s="6" t="s">
        <v>16</v>
      </c>
      <c r="G422" s="7">
        <v>60</v>
      </c>
      <c r="H422" s="7">
        <v>3</v>
      </c>
      <c r="I422" s="51">
        <v>115924.89</v>
      </c>
      <c r="J422" s="7">
        <v>1</v>
      </c>
      <c r="K422" s="7">
        <v>1</v>
      </c>
      <c r="L422" s="7">
        <v>0</v>
      </c>
      <c r="M422" s="53">
        <v>93524.19</v>
      </c>
      <c r="N422" s="7">
        <v>1</v>
      </c>
    </row>
    <row r="423" spans="1:14" ht="18" customHeight="1" x14ac:dyDescent="0.2">
      <c r="A423" s="6">
        <v>422</v>
      </c>
      <c r="B423" s="7">
        <v>15716186</v>
      </c>
      <c r="C423" s="6" t="s">
        <v>378</v>
      </c>
      <c r="D423" s="7">
        <v>586</v>
      </c>
      <c r="E423" s="6" t="s">
        <v>15</v>
      </c>
      <c r="F423" s="6" t="s">
        <v>16</v>
      </c>
      <c r="G423" s="7">
        <v>38</v>
      </c>
      <c r="H423" s="7">
        <v>2</v>
      </c>
      <c r="I423" s="51">
        <v>0</v>
      </c>
      <c r="J423" s="7">
        <v>2</v>
      </c>
      <c r="K423" s="7">
        <v>1</v>
      </c>
      <c r="L423" s="7">
        <v>0</v>
      </c>
      <c r="M423" s="53">
        <v>87168.46</v>
      </c>
      <c r="N423" s="7">
        <v>0</v>
      </c>
    </row>
    <row r="424" spans="1:14" ht="18" customHeight="1" x14ac:dyDescent="0.2">
      <c r="A424" s="6">
        <v>423</v>
      </c>
      <c r="B424" s="7">
        <v>15674551</v>
      </c>
      <c r="C424" s="6" t="s">
        <v>379</v>
      </c>
      <c r="D424" s="7">
        <v>535</v>
      </c>
      <c r="E424" s="6" t="s">
        <v>26</v>
      </c>
      <c r="F424" s="6" t="s">
        <v>23</v>
      </c>
      <c r="G424" s="7">
        <v>40</v>
      </c>
      <c r="H424" s="7">
        <v>7</v>
      </c>
      <c r="I424" s="51">
        <v>111756.5</v>
      </c>
      <c r="J424" s="7">
        <v>1</v>
      </c>
      <c r="K424" s="7">
        <v>1</v>
      </c>
      <c r="L424" s="7">
        <v>0</v>
      </c>
      <c r="M424" s="53">
        <v>8128.32</v>
      </c>
      <c r="N424" s="7">
        <v>1</v>
      </c>
    </row>
    <row r="425" spans="1:14" ht="18" customHeight="1" x14ac:dyDescent="0.2">
      <c r="A425" s="6">
        <v>424</v>
      </c>
      <c r="B425" s="7">
        <v>15622834</v>
      </c>
      <c r="C425" s="6" t="s">
        <v>223</v>
      </c>
      <c r="D425" s="7">
        <v>678</v>
      </c>
      <c r="E425" s="6" t="s">
        <v>15</v>
      </c>
      <c r="F425" s="6" t="s">
        <v>16</v>
      </c>
      <c r="G425" s="7">
        <v>35</v>
      </c>
      <c r="H425" s="7">
        <v>4</v>
      </c>
      <c r="I425" s="51">
        <v>0</v>
      </c>
      <c r="J425" s="7">
        <v>1</v>
      </c>
      <c r="K425" s="7">
        <v>1</v>
      </c>
      <c r="L425" s="7">
        <v>0</v>
      </c>
      <c r="M425" s="53">
        <v>125518.32</v>
      </c>
      <c r="N425" s="7">
        <v>0</v>
      </c>
    </row>
    <row r="426" spans="1:14" ht="18" customHeight="1" x14ac:dyDescent="0.2">
      <c r="A426" s="6">
        <v>425</v>
      </c>
      <c r="B426" s="7">
        <v>15566111</v>
      </c>
      <c r="C426" s="6" t="s">
        <v>380</v>
      </c>
      <c r="D426" s="7">
        <v>596</v>
      </c>
      <c r="E426" s="6" t="s">
        <v>15</v>
      </c>
      <c r="F426" s="6" t="s">
        <v>23</v>
      </c>
      <c r="G426" s="7">
        <v>39</v>
      </c>
      <c r="H426" s="7">
        <v>9</v>
      </c>
      <c r="I426" s="51">
        <v>0</v>
      </c>
      <c r="J426" s="7">
        <v>1</v>
      </c>
      <c r="K426" s="7">
        <v>1</v>
      </c>
      <c r="L426" s="7">
        <v>0</v>
      </c>
      <c r="M426" s="53">
        <v>48963.59</v>
      </c>
      <c r="N426" s="7">
        <v>0</v>
      </c>
    </row>
    <row r="427" spans="1:14" ht="18" customHeight="1" x14ac:dyDescent="0.2">
      <c r="A427" s="6">
        <v>426</v>
      </c>
      <c r="B427" s="7">
        <v>15784597</v>
      </c>
      <c r="C427" s="6" t="s">
        <v>381</v>
      </c>
      <c r="D427" s="7">
        <v>648</v>
      </c>
      <c r="E427" s="6" t="s">
        <v>15</v>
      </c>
      <c r="F427" s="6" t="s">
        <v>23</v>
      </c>
      <c r="G427" s="7">
        <v>26</v>
      </c>
      <c r="H427" s="7">
        <v>9</v>
      </c>
      <c r="I427" s="51">
        <v>162923.85</v>
      </c>
      <c r="J427" s="7">
        <v>1</v>
      </c>
      <c r="K427" s="7">
        <v>1</v>
      </c>
      <c r="L427" s="7">
        <v>0</v>
      </c>
      <c r="M427" s="53">
        <v>98368.24</v>
      </c>
      <c r="N427" s="7">
        <v>0</v>
      </c>
    </row>
    <row r="428" spans="1:14" ht="18" customHeight="1" x14ac:dyDescent="0.2">
      <c r="A428" s="6">
        <v>427</v>
      </c>
      <c r="B428" s="7">
        <v>15652883</v>
      </c>
      <c r="C428" s="6" t="s">
        <v>382</v>
      </c>
      <c r="D428" s="7">
        <v>492</v>
      </c>
      <c r="E428" s="6" t="s">
        <v>26</v>
      </c>
      <c r="F428" s="6" t="s">
        <v>23</v>
      </c>
      <c r="G428" s="7">
        <v>39</v>
      </c>
      <c r="H428" s="7">
        <v>10</v>
      </c>
      <c r="I428" s="51">
        <v>124576.65</v>
      </c>
      <c r="J428" s="7">
        <v>2</v>
      </c>
      <c r="K428" s="7">
        <v>1</v>
      </c>
      <c r="L428" s="7">
        <v>0</v>
      </c>
      <c r="M428" s="53">
        <v>148584.60999999999</v>
      </c>
      <c r="N428" s="7">
        <v>0</v>
      </c>
    </row>
    <row r="429" spans="1:14" ht="18" customHeight="1" x14ac:dyDescent="0.2">
      <c r="A429" s="6">
        <v>428</v>
      </c>
      <c r="B429" s="7">
        <v>15806964</v>
      </c>
      <c r="C429" s="6" t="s">
        <v>383</v>
      </c>
      <c r="D429" s="7">
        <v>702</v>
      </c>
      <c r="E429" s="6" t="s">
        <v>15</v>
      </c>
      <c r="F429" s="6" t="s">
        <v>23</v>
      </c>
      <c r="G429" s="7">
        <v>45</v>
      </c>
      <c r="H429" s="7">
        <v>0</v>
      </c>
      <c r="I429" s="51">
        <v>80793.58</v>
      </c>
      <c r="J429" s="7">
        <v>1</v>
      </c>
      <c r="K429" s="7">
        <v>1</v>
      </c>
      <c r="L429" s="7">
        <v>1</v>
      </c>
      <c r="M429" s="53">
        <v>27474.81</v>
      </c>
      <c r="N429" s="7">
        <v>0</v>
      </c>
    </row>
    <row r="430" spans="1:14" ht="18" customHeight="1" x14ac:dyDescent="0.2">
      <c r="A430" s="6">
        <v>429</v>
      </c>
      <c r="B430" s="7">
        <v>15576313</v>
      </c>
      <c r="C430" s="6" t="s">
        <v>171</v>
      </c>
      <c r="D430" s="7">
        <v>486</v>
      </c>
      <c r="E430" s="6" t="s">
        <v>26</v>
      </c>
      <c r="F430" s="6" t="s">
        <v>16</v>
      </c>
      <c r="G430" s="7">
        <v>40</v>
      </c>
      <c r="H430" s="7">
        <v>9</v>
      </c>
      <c r="I430" s="51">
        <v>71340.09</v>
      </c>
      <c r="J430" s="7">
        <v>1</v>
      </c>
      <c r="K430" s="7">
        <v>1</v>
      </c>
      <c r="L430" s="7">
        <v>0</v>
      </c>
      <c r="M430" s="53">
        <v>76192.210000000006</v>
      </c>
      <c r="N430" s="7">
        <v>0</v>
      </c>
    </row>
    <row r="431" spans="1:14" ht="18" customHeight="1" x14ac:dyDescent="0.2">
      <c r="A431" s="6">
        <v>430</v>
      </c>
      <c r="B431" s="7">
        <v>15806467</v>
      </c>
      <c r="C431" s="6" t="s">
        <v>267</v>
      </c>
      <c r="D431" s="7">
        <v>568</v>
      </c>
      <c r="E431" s="6" t="s">
        <v>26</v>
      </c>
      <c r="F431" s="6" t="s">
        <v>23</v>
      </c>
      <c r="G431" s="7">
        <v>40</v>
      </c>
      <c r="H431" s="7">
        <v>1</v>
      </c>
      <c r="I431" s="51">
        <v>99282.63</v>
      </c>
      <c r="J431" s="7">
        <v>1</v>
      </c>
      <c r="K431" s="7">
        <v>0</v>
      </c>
      <c r="L431" s="7">
        <v>0</v>
      </c>
      <c r="M431" s="53">
        <v>134600.94</v>
      </c>
      <c r="N431" s="7">
        <v>1</v>
      </c>
    </row>
    <row r="432" spans="1:14" ht="18" customHeight="1" x14ac:dyDescent="0.2">
      <c r="A432" s="6">
        <v>431</v>
      </c>
      <c r="B432" s="7">
        <v>15597602</v>
      </c>
      <c r="C432" s="6" t="s">
        <v>384</v>
      </c>
      <c r="D432" s="7">
        <v>619</v>
      </c>
      <c r="E432" s="6" t="s">
        <v>26</v>
      </c>
      <c r="F432" s="6" t="s">
        <v>23</v>
      </c>
      <c r="G432" s="7">
        <v>57</v>
      </c>
      <c r="H432" s="7">
        <v>3</v>
      </c>
      <c r="I432" s="51">
        <v>137946.39000000001</v>
      </c>
      <c r="J432" s="7">
        <v>1</v>
      </c>
      <c r="K432" s="7">
        <v>1</v>
      </c>
      <c r="L432" s="7">
        <v>1</v>
      </c>
      <c r="M432" s="53">
        <v>72467.990000000005</v>
      </c>
      <c r="N432" s="7">
        <v>1</v>
      </c>
    </row>
    <row r="433" spans="1:14" ht="18" customHeight="1" x14ac:dyDescent="0.2">
      <c r="A433" s="6">
        <v>432</v>
      </c>
      <c r="B433" s="7">
        <v>15743040</v>
      </c>
      <c r="C433" s="6" t="s">
        <v>385</v>
      </c>
      <c r="D433" s="7">
        <v>724</v>
      </c>
      <c r="E433" s="6" t="s">
        <v>26</v>
      </c>
      <c r="F433" s="6" t="s">
        <v>23</v>
      </c>
      <c r="G433" s="7">
        <v>41</v>
      </c>
      <c r="H433" s="7">
        <v>2</v>
      </c>
      <c r="I433" s="51">
        <v>127892.57</v>
      </c>
      <c r="J433" s="7">
        <v>2</v>
      </c>
      <c r="K433" s="7">
        <v>0</v>
      </c>
      <c r="L433" s="7">
        <v>1</v>
      </c>
      <c r="M433" s="53">
        <v>199645.45</v>
      </c>
      <c r="N433" s="7">
        <v>0</v>
      </c>
    </row>
    <row r="434" spans="1:14" ht="18" customHeight="1" x14ac:dyDescent="0.2">
      <c r="A434" s="6">
        <v>433</v>
      </c>
      <c r="B434" s="7">
        <v>15705521</v>
      </c>
      <c r="C434" s="6" t="s">
        <v>386</v>
      </c>
      <c r="D434" s="7">
        <v>548</v>
      </c>
      <c r="E434" s="6" t="s">
        <v>26</v>
      </c>
      <c r="F434" s="6" t="s">
        <v>16</v>
      </c>
      <c r="G434" s="7">
        <v>33</v>
      </c>
      <c r="H434" s="7">
        <v>0</v>
      </c>
      <c r="I434" s="51">
        <v>101084.36</v>
      </c>
      <c r="J434" s="7">
        <v>1</v>
      </c>
      <c r="K434" s="7">
        <v>1</v>
      </c>
      <c r="L434" s="7">
        <v>0</v>
      </c>
      <c r="M434" s="53">
        <v>42749.85</v>
      </c>
      <c r="N434" s="7">
        <v>0</v>
      </c>
    </row>
    <row r="435" spans="1:14" ht="18" customHeight="1" x14ac:dyDescent="0.2">
      <c r="A435" s="6">
        <v>434</v>
      </c>
      <c r="B435" s="7">
        <v>15595039</v>
      </c>
      <c r="C435" s="6" t="s">
        <v>387</v>
      </c>
      <c r="D435" s="7">
        <v>545</v>
      </c>
      <c r="E435" s="6" t="s">
        <v>26</v>
      </c>
      <c r="F435" s="6" t="s">
        <v>16</v>
      </c>
      <c r="G435" s="7">
        <v>37</v>
      </c>
      <c r="H435" s="7">
        <v>8</v>
      </c>
      <c r="I435" s="51">
        <v>114754.08</v>
      </c>
      <c r="J435" s="7">
        <v>1</v>
      </c>
      <c r="K435" s="7">
        <v>1</v>
      </c>
      <c r="L435" s="7">
        <v>0</v>
      </c>
      <c r="M435" s="53">
        <v>136050.44</v>
      </c>
      <c r="N435" s="7">
        <v>1</v>
      </c>
    </row>
    <row r="436" spans="1:14" ht="18" customHeight="1" x14ac:dyDescent="0.2">
      <c r="A436" s="6">
        <v>435</v>
      </c>
      <c r="B436" s="7">
        <v>15799384</v>
      </c>
      <c r="C436" s="6" t="s">
        <v>388</v>
      </c>
      <c r="D436" s="7">
        <v>683</v>
      </c>
      <c r="E436" s="6" t="s">
        <v>15</v>
      </c>
      <c r="F436" s="6" t="s">
        <v>23</v>
      </c>
      <c r="G436" s="7">
        <v>33</v>
      </c>
      <c r="H436" s="7">
        <v>8</v>
      </c>
      <c r="I436" s="51">
        <v>0</v>
      </c>
      <c r="J436" s="7">
        <v>1</v>
      </c>
      <c r="K436" s="7">
        <v>0</v>
      </c>
      <c r="L436" s="7">
        <v>0</v>
      </c>
      <c r="M436" s="53">
        <v>73564.44</v>
      </c>
      <c r="N436" s="7">
        <v>0</v>
      </c>
    </row>
    <row r="437" spans="1:14" ht="18" customHeight="1" x14ac:dyDescent="0.2">
      <c r="A437" s="6">
        <v>436</v>
      </c>
      <c r="B437" s="7">
        <v>15581197</v>
      </c>
      <c r="C437" s="6" t="s">
        <v>332</v>
      </c>
      <c r="D437" s="7">
        <v>762</v>
      </c>
      <c r="E437" s="6" t="s">
        <v>15</v>
      </c>
      <c r="F437" s="6" t="s">
        <v>16</v>
      </c>
      <c r="G437" s="7">
        <v>51</v>
      </c>
      <c r="H437" s="7">
        <v>3</v>
      </c>
      <c r="I437" s="51">
        <v>99286.98</v>
      </c>
      <c r="J437" s="7">
        <v>1</v>
      </c>
      <c r="K437" s="7">
        <v>0</v>
      </c>
      <c r="L437" s="7">
        <v>1</v>
      </c>
      <c r="M437" s="53">
        <v>85578.63</v>
      </c>
      <c r="N437" s="7">
        <v>0</v>
      </c>
    </row>
    <row r="438" spans="1:14" ht="18" customHeight="1" x14ac:dyDescent="0.2">
      <c r="A438" s="6">
        <v>437</v>
      </c>
      <c r="B438" s="7">
        <v>15693737</v>
      </c>
      <c r="C438" s="6" t="s">
        <v>389</v>
      </c>
      <c r="D438" s="7">
        <v>627</v>
      </c>
      <c r="E438" s="6" t="s">
        <v>26</v>
      </c>
      <c r="F438" s="6" t="s">
        <v>16</v>
      </c>
      <c r="G438" s="7">
        <v>30</v>
      </c>
      <c r="H438" s="7">
        <v>4</v>
      </c>
      <c r="I438" s="51">
        <v>79871.02</v>
      </c>
      <c r="J438" s="7">
        <v>2</v>
      </c>
      <c r="K438" s="7">
        <v>1</v>
      </c>
      <c r="L438" s="7">
        <v>0</v>
      </c>
      <c r="M438" s="53">
        <v>129826.89</v>
      </c>
      <c r="N438" s="7">
        <v>0</v>
      </c>
    </row>
    <row r="439" spans="1:14" ht="18" customHeight="1" x14ac:dyDescent="0.2">
      <c r="A439" s="6">
        <v>438</v>
      </c>
      <c r="B439" s="7">
        <v>15624623</v>
      </c>
      <c r="C439" s="6" t="s">
        <v>859</v>
      </c>
      <c r="D439" s="7">
        <v>516</v>
      </c>
      <c r="E439" s="6" t="s">
        <v>15</v>
      </c>
      <c r="F439" s="6" t="s">
        <v>23</v>
      </c>
      <c r="G439" s="7">
        <v>35</v>
      </c>
      <c r="H439" s="7">
        <v>10</v>
      </c>
      <c r="I439" s="51">
        <v>104088.59</v>
      </c>
      <c r="J439" s="7">
        <v>2</v>
      </c>
      <c r="K439" s="7">
        <v>0</v>
      </c>
      <c r="L439" s="7">
        <v>0</v>
      </c>
      <c r="M439" s="53">
        <v>119666</v>
      </c>
      <c r="N439" s="7">
        <v>0</v>
      </c>
    </row>
    <row r="440" spans="1:14" ht="18" customHeight="1" x14ac:dyDescent="0.2">
      <c r="A440" s="6">
        <v>439</v>
      </c>
      <c r="B440" s="7">
        <v>15783501</v>
      </c>
      <c r="C440" s="6" t="s">
        <v>391</v>
      </c>
      <c r="D440" s="7">
        <v>800</v>
      </c>
      <c r="E440" s="6" t="s">
        <v>15</v>
      </c>
      <c r="F440" s="6" t="s">
        <v>16</v>
      </c>
      <c r="G440" s="7">
        <v>38</v>
      </c>
      <c r="H440" s="7">
        <v>2</v>
      </c>
      <c r="I440" s="51">
        <v>168190.33</v>
      </c>
      <c r="J440" s="7">
        <v>2</v>
      </c>
      <c r="K440" s="7">
        <v>1</v>
      </c>
      <c r="L440" s="7">
        <v>0</v>
      </c>
      <c r="M440" s="53">
        <v>68052.08</v>
      </c>
      <c r="N440" s="7">
        <v>0</v>
      </c>
    </row>
    <row r="441" spans="1:14" ht="18" customHeight="1" x14ac:dyDescent="0.2">
      <c r="A441" s="6">
        <v>440</v>
      </c>
      <c r="B441" s="7">
        <v>15690134</v>
      </c>
      <c r="C441" s="6" t="s">
        <v>249</v>
      </c>
      <c r="D441" s="7">
        <v>464</v>
      </c>
      <c r="E441" s="6" t="s">
        <v>26</v>
      </c>
      <c r="F441" s="6" t="s">
        <v>16</v>
      </c>
      <c r="G441" s="7">
        <v>42</v>
      </c>
      <c r="H441" s="7">
        <v>3</v>
      </c>
      <c r="I441" s="51">
        <v>85679.25</v>
      </c>
      <c r="J441" s="7">
        <v>1</v>
      </c>
      <c r="K441" s="7">
        <v>1</v>
      </c>
      <c r="L441" s="7">
        <v>1</v>
      </c>
      <c r="M441" s="53">
        <v>164104.74</v>
      </c>
      <c r="N441" s="7">
        <v>0</v>
      </c>
    </row>
    <row r="442" spans="1:14" ht="18" customHeight="1" x14ac:dyDescent="0.2">
      <c r="A442" s="6">
        <v>441</v>
      </c>
      <c r="B442" s="7">
        <v>15782735</v>
      </c>
      <c r="C442" s="6" t="s">
        <v>392</v>
      </c>
      <c r="D442" s="7">
        <v>626</v>
      </c>
      <c r="E442" s="6" t="s">
        <v>15</v>
      </c>
      <c r="F442" s="6" t="s">
        <v>16</v>
      </c>
      <c r="G442" s="7">
        <v>35</v>
      </c>
      <c r="H442" s="7">
        <v>3</v>
      </c>
      <c r="I442" s="51">
        <v>0</v>
      </c>
      <c r="J442" s="7">
        <v>1</v>
      </c>
      <c r="K442" s="7">
        <v>0</v>
      </c>
      <c r="L442" s="7">
        <v>0</v>
      </c>
      <c r="M442" s="53">
        <v>80190.36</v>
      </c>
      <c r="N442" s="7">
        <v>0</v>
      </c>
    </row>
    <row r="443" spans="1:14" ht="18" customHeight="1" x14ac:dyDescent="0.2">
      <c r="A443" s="6">
        <v>442</v>
      </c>
      <c r="B443" s="7">
        <v>15611088</v>
      </c>
      <c r="C443" s="6" t="s">
        <v>393</v>
      </c>
      <c r="D443" s="7">
        <v>790</v>
      </c>
      <c r="E443" s="6" t="s">
        <v>15</v>
      </c>
      <c r="F443" s="6" t="s">
        <v>16</v>
      </c>
      <c r="G443" s="7">
        <v>31</v>
      </c>
      <c r="H443" s="7">
        <v>9</v>
      </c>
      <c r="I443" s="51">
        <v>0</v>
      </c>
      <c r="J443" s="7">
        <v>2</v>
      </c>
      <c r="K443" s="7">
        <v>1</v>
      </c>
      <c r="L443" s="7">
        <v>0</v>
      </c>
      <c r="M443" s="53">
        <v>84126.75</v>
      </c>
      <c r="N443" s="7">
        <v>0</v>
      </c>
    </row>
    <row r="444" spans="1:14" ht="18" customHeight="1" x14ac:dyDescent="0.2">
      <c r="A444" s="6">
        <v>443</v>
      </c>
      <c r="B444" s="7">
        <v>15672145</v>
      </c>
      <c r="C444" s="6" t="s">
        <v>394</v>
      </c>
      <c r="D444" s="7">
        <v>534</v>
      </c>
      <c r="E444" s="6" t="s">
        <v>15</v>
      </c>
      <c r="F444" s="6" t="s">
        <v>16</v>
      </c>
      <c r="G444" s="7">
        <v>34</v>
      </c>
      <c r="H444" s="7">
        <v>7</v>
      </c>
      <c r="I444" s="51">
        <v>121551.58</v>
      </c>
      <c r="J444" s="7">
        <v>2</v>
      </c>
      <c r="K444" s="7">
        <v>1</v>
      </c>
      <c r="L444" s="7">
        <v>1</v>
      </c>
      <c r="M444" s="53">
        <v>70179</v>
      </c>
      <c r="N444" s="7">
        <v>0</v>
      </c>
    </row>
    <row r="445" spans="1:14" ht="18" customHeight="1" x14ac:dyDescent="0.2">
      <c r="A445" s="6">
        <v>444</v>
      </c>
      <c r="B445" s="7">
        <v>15732628</v>
      </c>
      <c r="C445" s="6" t="s">
        <v>395</v>
      </c>
      <c r="D445" s="7">
        <v>745</v>
      </c>
      <c r="E445" s="6" t="s">
        <v>15</v>
      </c>
      <c r="F445" s="6" t="s">
        <v>23</v>
      </c>
      <c r="G445" s="7">
        <v>46</v>
      </c>
      <c r="H445" s="7">
        <v>2</v>
      </c>
      <c r="I445" s="51">
        <v>122220.19</v>
      </c>
      <c r="J445" s="7">
        <v>1</v>
      </c>
      <c r="K445" s="7">
        <v>1</v>
      </c>
      <c r="L445" s="7">
        <v>1</v>
      </c>
      <c r="M445" s="53">
        <v>118024.1</v>
      </c>
      <c r="N445" s="7">
        <v>0</v>
      </c>
    </row>
    <row r="446" spans="1:14" ht="18" customHeight="1" x14ac:dyDescent="0.2">
      <c r="A446" s="6">
        <v>445</v>
      </c>
      <c r="B446" s="7">
        <v>15787470</v>
      </c>
      <c r="C446" s="6" t="s">
        <v>396</v>
      </c>
      <c r="D446" s="7">
        <v>553</v>
      </c>
      <c r="E446" s="6" t="s">
        <v>18</v>
      </c>
      <c r="F446" s="6" t="s">
        <v>23</v>
      </c>
      <c r="G446" s="7">
        <v>47</v>
      </c>
      <c r="H446" s="7">
        <v>3</v>
      </c>
      <c r="I446" s="51">
        <v>116528.15</v>
      </c>
      <c r="J446" s="7">
        <v>1</v>
      </c>
      <c r="K446" s="7">
        <v>0</v>
      </c>
      <c r="L446" s="7">
        <v>0</v>
      </c>
      <c r="M446" s="53">
        <v>145704.19</v>
      </c>
      <c r="N446" s="7">
        <v>1</v>
      </c>
    </row>
    <row r="447" spans="1:14" ht="18" customHeight="1" x14ac:dyDescent="0.2">
      <c r="A447" s="6">
        <v>446</v>
      </c>
      <c r="B447" s="7">
        <v>15803406</v>
      </c>
      <c r="C447" s="6" t="s">
        <v>397</v>
      </c>
      <c r="D447" s="7">
        <v>748</v>
      </c>
      <c r="E447" s="6" t="s">
        <v>15</v>
      </c>
      <c r="F447" s="6" t="s">
        <v>16</v>
      </c>
      <c r="G447" s="7">
        <v>26</v>
      </c>
      <c r="H447" s="7">
        <v>1</v>
      </c>
      <c r="I447" s="51">
        <v>77780.289999999994</v>
      </c>
      <c r="J447" s="7">
        <v>1</v>
      </c>
      <c r="K447" s="7">
        <v>0</v>
      </c>
      <c r="L447" s="7">
        <v>1</v>
      </c>
      <c r="M447" s="53">
        <v>183049.41</v>
      </c>
      <c r="N447" s="7">
        <v>0</v>
      </c>
    </row>
    <row r="448" spans="1:14" ht="18" customHeight="1" x14ac:dyDescent="0.2">
      <c r="A448" s="6">
        <v>447</v>
      </c>
      <c r="B448" s="7">
        <v>15730460</v>
      </c>
      <c r="C448" s="6" t="s">
        <v>398</v>
      </c>
      <c r="D448" s="7">
        <v>722</v>
      </c>
      <c r="E448" s="6" t="s">
        <v>15</v>
      </c>
      <c r="F448" s="6" t="s">
        <v>23</v>
      </c>
      <c r="G448" s="7">
        <v>37</v>
      </c>
      <c r="H448" s="7">
        <v>2</v>
      </c>
      <c r="I448" s="51">
        <v>0</v>
      </c>
      <c r="J448" s="7">
        <v>1</v>
      </c>
      <c r="K448" s="7">
        <v>0</v>
      </c>
      <c r="L448" s="7">
        <v>0</v>
      </c>
      <c r="M448" s="53">
        <v>120906.83</v>
      </c>
      <c r="N448" s="7">
        <v>0</v>
      </c>
    </row>
    <row r="449" spans="1:14" ht="18" customHeight="1" x14ac:dyDescent="0.2">
      <c r="A449" s="6">
        <v>448</v>
      </c>
      <c r="B449" s="7">
        <v>15644572</v>
      </c>
      <c r="C449" s="6" t="s">
        <v>399</v>
      </c>
      <c r="D449" s="7">
        <v>501</v>
      </c>
      <c r="E449" s="6" t="s">
        <v>15</v>
      </c>
      <c r="F449" s="6" t="s">
        <v>23</v>
      </c>
      <c r="G449" s="7">
        <v>40</v>
      </c>
      <c r="H449" s="7">
        <v>4</v>
      </c>
      <c r="I449" s="51">
        <v>125832.2</v>
      </c>
      <c r="J449" s="7">
        <v>1</v>
      </c>
      <c r="K449" s="7">
        <v>1</v>
      </c>
      <c r="L449" s="7">
        <v>1</v>
      </c>
      <c r="M449" s="53">
        <v>100433.83</v>
      </c>
      <c r="N449" s="7">
        <v>0</v>
      </c>
    </row>
    <row r="450" spans="1:14" ht="18" customHeight="1" x14ac:dyDescent="0.2">
      <c r="A450" s="6">
        <v>449</v>
      </c>
      <c r="B450" s="7">
        <v>15694860</v>
      </c>
      <c r="C450" s="6" t="s">
        <v>400</v>
      </c>
      <c r="D450" s="7">
        <v>675</v>
      </c>
      <c r="E450" s="6" t="s">
        <v>15</v>
      </c>
      <c r="F450" s="6" t="s">
        <v>16</v>
      </c>
      <c r="G450" s="7">
        <v>38</v>
      </c>
      <c r="H450" s="7">
        <v>6</v>
      </c>
      <c r="I450" s="51">
        <v>68065.8</v>
      </c>
      <c r="J450" s="7">
        <v>1</v>
      </c>
      <c r="K450" s="7">
        <v>0</v>
      </c>
      <c r="L450" s="7">
        <v>0</v>
      </c>
      <c r="M450" s="53">
        <v>138777</v>
      </c>
      <c r="N450" s="7">
        <v>1</v>
      </c>
    </row>
    <row r="451" spans="1:14" ht="18" customHeight="1" x14ac:dyDescent="0.2">
      <c r="A451" s="6">
        <v>450</v>
      </c>
      <c r="B451" s="7">
        <v>15658169</v>
      </c>
      <c r="C451" s="6" t="s">
        <v>401</v>
      </c>
      <c r="D451" s="7">
        <v>778</v>
      </c>
      <c r="E451" s="6" t="s">
        <v>18</v>
      </c>
      <c r="F451" s="6" t="s">
        <v>16</v>
      </c>
      <c r="G451" s="7">
        <v>47</v>
      </c>
      <c r="H451" s="7">
        <v>6</v>
      </c>
      <c r="I451" s="51">
        <v>127299.34</v>
      </c>
      <c r="J451" s="7">
        <v>2</v>
      </c>
      <c r="K451" s="7">
        <v>1</v>
      </c>
      <c r="L451" s="7">
        <v>0</v>
      </c>
      <c r="M451" s="53">
        <v>124694.99</v>
      </c>
      <c r="N451" s="7">
        <v>0</v>
      </c>
    </row>
    <row r="452" spans="1:14" ht="18" customHeight="1" x14ac:dyDescent="0.2">
      <c r="A452" s="6">
        <v>451</v>
      </c>
      <c r="B452" s="7">
        <v>15794396</v>
      </c>
      <c r="C452" s="6" t="s">
        <v>402</v>
      </c>
      <c r="D452" s="7">
        <v>494</v>
      </c>
      <c r="E452" s="6" t="s">
        <v>26</v>
      </c>
      <c r="F452" s="6" t="s">
        <v>16</v>
      </c>
      <c r="G452" s="7">
        <v>38</v>
      </c>
      <c r="H452" s="7">
        <v>7</v>
      </c>
      <c r="I452" s="51">
        <v>174937.64</v>
      </c>
      <c r="J452" s="7">
        <v>1</v>
      </c>
      <c r="K452" s="7">
        <v>1</v>
      </c>
      <c r="L452" s="7">
        <v>0</v>
      </c>
      <c r="M452" s="53">
        <v>40084.32</v>
      </c>
      <c r="N452" s="7">
        <v>0</v>
      </c>
    </row>
    <row r="453" spans="1:14" ht="18" customHeight="1" x14ac:dyDescent="0.2">
      <c r="A453" s="6">
        <v>452</v>
      </c>
      <c r="B453" s="7">
        <v>15785798</v>
      </c>
      <c r="C453" s="6" t="s">
        <v>403</v>
      </c>
      <c r="D453" s="7">
        <v>850</v>
      </c>
      <c r="E453" s="6" t="s">
        <v>15</v>
      </c>
      <c r="F453" s="6" t="s">
        <v>23</v>
      </c>
      <c r="G453" s="7">
        <v>40</v>
      </c>
      <c r="H453" s="7">
        <v>9</v>
      </c>
      <c r="I453" s="51">
        <v>0</v>
      </c>
      <c r="J453" s="7">
        <v>2</v>
      </c>
      <c r="K453" s="7">
        <v>0</v>
      </c>
      <c r="L453" s="7">
        <v>1</v>
      </c>
      <c r="M453" s="53">
        <v>119232.33</v>
      </c>
      <c r="N453" s="7">
        <v>0</v>
      </c>
    </row>
    <row r="454" spans="1:14" ht="18" customHeight="1" x14ac:dyDescent="0.2">
      <c r="A454" s="6">
        <v>453</v>
      </c>
      <c r="B454" s="7">
        <v>15710825</v>
      </c>
      <c r="C454" s="6" t="s">
        <v>404</v>
      </c>
      <c r="D454" s="7">
        <v>592</v>
      </c>
      <c r="E454" s="6" t="s">
        <v>18</v>
      </c>
      <c r="F454" s="6" t="s">
        <v>23</v>
      </c>
      <c r="G454" s="7">
        <v>31</v>
      </c>
      <c r="H454" s="7">
        <v>7</v>
      </c>
      <c r="I454" s="51">
        <v>110071.1</v>
      </c>
      <c r="J454" s="7">
        <v>1</v>
      </c>
      <c r="K454" s="7">
        <v>0</v>
      </c>
      <c r="L454" s="7">
        <v>0</v>
      </c>
      <c r="M454" s="53">
        <v>43921.36</v>
      </c>
      <c r="N454" s="7">
        <v>0</v>
      </c>
    </row>
    <row r="455" spans="1:14" ht="18" customHeight="1" x14ac:dyDescent="0.2">
      <c r="A455" s="6">
        <v>454</v>
      </c>
      <c r="B455" s="7">
        <v>15668444</v>
      </c>
      <c r="C455" s="6" t="s">
        <v>27</v>
      </c>
      <c r="D455" s="7">
        <v>590</v>
      </c>
      <c r="E455" s="6" t="s">
        <v>18</v>
      </c>
      <c r="F455" s="6" t="s">
        <v>16</v>
      </c>
      <c r="G455" s="7">
        <v>44</v>
      </c>
      <c r="H455" s="7">
        <v>3</v>
      </c>
      <c r="I455" s="51">
        <v>139432.37</v>
      </c>
      <c r="J455" s="7">
        <v>1</v>
      </c>
      <c r="K455" s="7">
        <v>1</v>
      </c>
      <c r="L455" s="7">
        <v>0</v>
      </c>
      <c r="M455" s="53">
        <v>62222.81</v>
      </c>
      <c r="N455" s="7">
        <v>0</v>
      </c>
    </row>
    <row r="456" spans="1:14" ht="18" customHeight="1" x14ac:dyDescent="0.2">
      <c r="A456" s="6">
        <v>455</v>
      </c>
      <c r="B456" s="7">
        <v>15726631</v>
      </c>
      <c r="C456" s="6" t="s">
        <v>405</v>
      </c>
      <c r="D456" s="7">
        <v>758</v>
      </c>
      <c r="E456" s="6" t="s">
        <v>15</v>
      </c>
      <c r="F456" s="6" t="s">
        <v>16</v>
      </c>
      <c r="G456" s="7">
        <v>39</v>
      </c>
      <c r="H456" s="7">
        <v>6</v>
      </c>
      <c r="I456" s="51">
        <v>127357.75999999999</v>
      </c>
      <c r="J456" s="7">
        <v>1</v>
      </c>
      <c r="K456" s="7">
        <v>0</v>
      </c>
      <c r="L456" s="7">
        <v>1</v>
      </c>
      <c r="M456" s="53">
        <v>56577</v>
      </c>
      <c r="N456" s="7">
        <v>0</v>
      </c>
    </row>
    <row r="457" spans="1:14" ht="18" customHeight="1" x14ac:dyDescent="0.2">
      <c r="A457" s="6">
        <v>456</v>
      </c>
      <c r="B457" s="7">
        <v>15733797</v>
      </c>
      <c r="C457" s="6" t="s">
        <v>406</v>
      </c>
      <c r="D457" s="7">
        <v>506</v>
      </c>
      <c r="E457" s="6" t="s">
        <v>15</v>
      </c>
      <c r="F457" s="6" t="s">
        <v>23</v>
      </c>
      <c r="G457" s="7">
        <v>36</v>
      </c>
      <c r="H457" s="7">
        <v>5</v>
      </c>
      <c r="I457" s="51">
        <v>0</v>
      </c>
      <c r="J457" s="7">
        <v>2</v>
      </c>
      <c r="K457" s="7">
        <v>1</v>
      </c>
      <c r="L457" s="7">
        <v>0</v>
      </c>
      <c r="M457" s="53">
        <v>164253.35</v>
      </c>
      <c r="N457" s="7">
        <v>0</v>
      </c>
    </row>
    <row r="458" spans="1:14" ht="18" customHeight="1" x14ac:dyDescent="0.2">
      <c r="A458" s="6">
        <v>457</v>
      </c>
      <c r="B458" s="7">
        <v>15747960</v>
      </c>
      <c r="C458" s="6" t="s">
        <v>407</v>
      </c>
      <c r="D458" s="7">
        <v>733</v>
      </c>
      <c r="E458" s="6" t="s">
        <v>15</v>
      </c>
      <c r="F458" s="6" t="s">
        <v>23</v>
      </c>
      <c r="G458" s="7">
        <v>33</v>
      </c>
      <c r="H458" s="7">
        <v>3</v>
      </c>
      <c r="I458" s="51">
        <v>0</v>
      </c>
      <c r="J458" s="7">
        <v>1</v>
      </c>
      <c r="K458" s="7">
        <v>1</v>
      </c>
      <c r="L458" s="7">
        <v>1</v>
      </c>
      <c r="M458" s="53">
        <v>7666.73</v>
      </c>
      <c r="N458" s="7">
        <v>0</v>
      </c>
    </row>
    <row r="459" spans="1:14" ht="18" customHeight="1" x14ac:dyDescent="0.2">
      <c r="A459" s="6">
        <v>458</v>
      </c>
      <c r="B459" s="7">
        <v>15634632</v>
      </c>
      <c r="C459" s="6" t="s">
        <v>408</v>
      </c>
      <c r="D459" s="7">
        <v>711</v>
      </c>
      <c r="E459" s="6" t="s">
        <v>15</v>
      </c>
      <c r="F459" s="6" t="s">
        <v>23</v>
      </c>
      <c r="G459" s="7">
        <v>38</v>
      </c>
      <c r="H459" s="7">
        <v>3</v>
      </c>
      <c r="I459" s="51">
        <v>0</v>
      </c>
      <c r="J459" s="7">
        <v>2</v>
      </c>
      <c r="K459" s="7">
        <v>1</v>
      </c>
      <c r="L459" s="7">
        <v>0</v>
      </c>
      <c r="M459" s="53">
        <v>68487.509999999995</v>
      </c>
      <c r="N459" s="7">
        <v>0</v>
      </c>
    </row>
    <row r="460" spans="1:14" ht="18" customHeight="1" x14ac:dyDescent="0.2">
      <c r="A460" s="6">
        <v>459</v>
      </c>
      <c r="B460" s="7">
        <v>15707362</v>
      </c>
      <c r="C460" s="6" t="s">
        <v>67</v>
      </c>
      <c r="D460" s="7">
        <v>514</v>
      </c>
      <c r="E460" s="6" t="s">
        <v>26</v>
      </c>
      <c r="F460" s="6" t="s">
        <v>23</v>
      </c>
      <c r="G460" s="7">
        <v>43</v>
      </c>
      <c r="H460" s="7">
        <v>1</v>
      </c>
      <c r="I460" s="51">
        <v>95556.31</v>
      </c>
      <c r="J460" s="7">
        <v>1</v>
      </c>
      <c r="K460" s="7">
        <v>0</v>
      </c>
      <c r="L460" s="7">
        <v>1</v>
      </c>
      <c r="M460" s="53">
        <v>199273.98</v>
      </c>
      <c r="N460" s="7">
        <v>1</v>
      </c>
    </row>
    <row r="461" spans="1:14" ht="18" customHeight="1" x14ac:dyDescent="0.2">
      <c r="A461" s="6">
        <v>460</v>
      </c>
      <c r="B461" s="7">
        <v>15662976</v>
      </c>
      <c r="C461" s="6" t="s">
        <v>409</v>
      </c>
      <c r="D461" s="7">
        <v>637</v>
      </c>
      <c r="E461" s="6" t="s">
        <v>18</v>
      </c>
      <c r="F461" s="6" t="s">
        <v>23</v>
      </c>
      <c r="G461" s="7">
        <v>37</v>
      </c>
      <c r="H461" s="7">
        <v>8</v>
      </c>
      <c r="I461" s="51">
        <v>0</v>
      </c>
      <c r="J461" s="7">
        <v>1</v>
      </c>
      <c r="K461" s="7">
        <v>1</v>
      </c>
      <c r="L461" s="7">
        <v>1</v>
      </c>
      <c r="M461" s="53">
        <v>186062.36</v>
      </c>
      <c r="N461" s="7">
        <v>0</v>
      </c>
    </row>
    <row r="462" spans="1:14" ht="18" customHeight="1" x14ac:dyDescent="0.2">
      <c r="A462" s="6">
        <v>461</v>
      </c>
      <c r="B462" s="7">
        <v>15732778</v>
      </c>
      <c r="C462" s="6" t="s">
        <v>410</v>
      </c>
      <c r="D462" s="7">
        <v>468</v>
      </c>
      <c r="E462" s="6" t="s">
        <v>26</v>
      </c>
      <c r="F462" s="6" t="s">
        <v>23</v>
      </c>
      <c r="G462" s="7">
        <v>29</v>
      </c>
      <c r="H462" s="7">
        <v>1</v>
      </c>
      <c r="I462" s="51">
        <v>111681.98</v>
      </c>
      <c r="J462" s="7">
        <v>2</v>
      </c>
      <c r="K462" s="7">
        <v>1</v>
      </c>
      <c r="L462" s="7">
        <v>1</v>
      </c>
      <c r="M462" s="53">
        <v>195711.16</v>
      </c>
      <c r="N462" s="7">
        <v>0</v>
      </c>
    </row>
    <row r="463" spans="1:14" ht="18" customHeight="1" x14ac:dyDescent="0.2">
      <c r="A463" s="6">
        <v>462</v>
      </c>
      <c r="B463" s="7">
        <v>15718443</v>
      </c>
      <c r="C463" s="6" t="s">
        <v>411</v>
      </c>
      <c r="D463" s="7">
        <v>539</v>
      </c>
      <c r="E463" s="6" t="s">
        <v>15</v>
      </c>
      <c r="F463" s="6" t="s">
        <v>23</v>
      </c>
      <c r="G463" s="7">
        <v>39</v>
      </c>
      <c r="H463" s="7">
        <v>3</v>
      </c>
      <c r="I463" s="51">
        <v>0</v>
      </c>
      <c r="J463" s="7">
        <v>2</v>
      </c>
      <c r="K463" s="7">
        <v>1</v>
      </c>
      <c r="L463" s="7">
        <v>0</v>
      </c>
      <c r="M463" s="53">
        <v>36692.17</v>
      </c>
      <c r="N463" s="7">
        <v>0</v>
      </c>
    </row>
    <row r="464" spans="1:14" ht="18" customHeight="1" x14ac:dyDescent="0.2">
      <c r="A464" s="6">
        <v>463</v>
      </c>
      <c r="B464" s="7">
        <v>15670039</v>
      </c>
      <c r="C464" s="6" t="s">
        <v>180</v>
      </c>
      <c r="D464" s="7">
        <v>509</v>
      </c>
      <c r="E464" s="6" t="s">
        <v>18</v>
      </c>
      <c r="F464" s="6" t="s">
        <v>16</v>
      </c>
      <c r="G464" s="7">
        <v>25</v>
      </c>
      <c r="H464" s="7">
        <v>3</v>
      </c>
      <c r="I464" s="51">
        <v>108738.71</v>
      </c>
      <c r="J464" s="7">
        <v>2</v>
      </c>
      <c r="K464" s="7">
        <v>1</v>
      </c>
      <c r="L464" s="7">
        <v>0</v>
      </c>
      <c r="M464" s="53">
        <v>106920.57</v>
      </c>
      <c r="N464" s="7">
        <v>0</v>
      </c>
    </row>
    <row r="465" spans="1:14" ht="18" customHeight="1" x14ac:dyDescent="0.2">
      <c r="A465" s="6">
        <v>464</v>
      </c>
      <c r="B465" s="7">
        <v>15773792</v>
      </c>
      <c r="C465" s="6" t="s">
        <v>412</v>
      </c>
      <c r="D465" s="7">
        <v>662</v>
      </c>
      <c r="E465" s="6" t="s">
        <v>15</v>
      </c>
      <c r="F465" s="6" t="s">
        <v>16</v>
      </c>
      <c r="G465" s="7">
        <v>32</v>
      </c>
      <c r="H465" s="7">
        <v>4</v>
      </c>
      <c r="I465" s="51">
        <v>133950.37</v>
      </c>
      <c r="J465" s="7">
        <v>1</v>
      </c>
      <c r="K465" s="7">
        <v>1</v>
      </c>
      <c r="L465" s="7">
        <v>1</v>
      </c>
      <c r="M465" s="53">
        <v>48725.68</v>
      </c>
      <c r="N465" s="7">
        <v>1</v>
      </c>
    </row>
    <row r="466" spans="1:14" ht="18" customHeight="1" x14ac:dyDescent="0.2">
      <c r="A466" s="6">
        <v>465</v>
      </c>
      <c r="B466" s="7">
        <v>15613786</v>
      </c>
      <c r="C466" s="6" t="s">
        <v>190</v>
      </c>
      <c r="D466" s="7">
        <v>818</v>
      </c>
      <c r="E466" s="6" t="s">
        <v>18</v>
      </c>
      <c r="F466" s="6" t="s">
        <v>23</v>
      </c>
      <c r="G466" s="7">
        <v>26</v>
      </c>
      <c r="H466" s="7">
        <v>4</v>
      </c>
      <c r="I466" s="51">
        <v>0</v>
      </c>
      <c r="J466" s="7">
        <v>2</v>
      </c>
      <c r="K466" s="7">
        <v>1</v>
      </c>
      <c r="L466" s="7">
        <v>1</v>
      </c>
      <c r="M466" s="53">
        <v>167036.94</v>
      </c>
      <c r="N466" s="7">
        <v>0</v>
      </c>
    </row>
    <row r="467" spans="1:14" ht="18" customHeight="1" x14ac:dyDescent="0.2">
      <c r="A467" s="6">
        <v>466</v>
      </c>
      <c r="B467" s="7">
        <v>15726032</v>
      </c>
      <c r="C467" s="6" t="s">
        <v>413</v>
      </c>
      <c r="D467" s="7">
        <v>608</v>
      </c>
      <c r="E467" s="6" t="s">
        <v>15</v>
      </c>
      <c r="F467" s="6" t="s">
        <v>23</v>
      </c>
      <c r="G467" s="7">
        <v>33</v>
      </c>
      <c r="H467" s="7">
        <v>9</v>
      </c>
      <c r="I467" s="51">
        <v>89968.69</v>
      </c>
      <c r="J467" s="7">
        <v>1</v>
      </c>
      <c r="K467" s="7">
        <v>1</v>
      </c>
      <c r="L467" s="7">
        <v>0</v>
      </c>
      <c r="M467" s="53">
        <v>68777.259999999995</v>
      </c>
      <c r="N467" s="7">
        <v>0</v>
      </c>
    </row>
    <row r="468" spans="1:14" ht="18" customHeight="1" x14ac:dyDescent="0.2">
      <c r="A468" s="6">
        <v>467</v>
      </c>
      <c r="B468" s="7">
        <v>15663252</v>
      </c>
      <c r="C468" s="6" t="s">
        <v>159</v>
      </c>
      <c r="D468" s="7">
        <v>850</v>
      </c>
      <c r="E468" s="6" t="s">
        <v>18</v>
      </c>
      <c r="F468" s="6" t="s">
        <v>16</v>
      </c>
      <c r="G468" s="7">
        <v>32</v>
      </c>
      <c r="H468" s="7">
        <v>9</v>
      </c>
      <c r="I468" s="51">
        <v>0</v>
      </c>
      <c r="J468" s="7">
        <v>2</v>
      </c>
      <c r="K468" s="7">
        <v>1</v>
      </c>
      <c r="L468" s="7">
        <v>1</v>
      </c>
      <c r="M468" s="53">
        <v>18924.919999999998</v>
      </c>
      <c r="N468" s="7">
        <v>0</v>
      </c>
    </row>
    <row r="469" spans="1:14" ht="18" customHeight="1" x14ac:dyDescent="0.2">
      <c r="A469" s="6">
        <v>468</v>
      </c>
      <c r="B469" s="7">
        <v>15593782</v>
      </c>
      <c r="C469" s="6" t="s">
        <v>414</v>
      </c>
      <c r="D469" s="7">
        <v>816</v>
      </c>
      <c r="E469" s="6" t="s">
        <v>26</v>
      </c>
      <c r="F469" s="6" t="s">
        <v>16</v>
      </c>
      <c r="G469" s="7">
        <v>38</v>
      </c>
      <c r="H469" s="7">
        <v>5</v>
      </c>
      <c r="I469" s="51">
        <v>130878.75</v>
      </c>
      <c r="J469" s="7">
        <v>3</v>
      </c>
      <c r="K469" s="7">
        <v>1</v>
      </c>
      <c r="L469" s="7">
        <v>0</v>
      </c>
      <c r="M469" s="53">
        <v>71905.77</v>
      </c>
      <c r="N469" s="7">
        <v>1</v>
      </c>
    </row>
    <row r="470" spans="1:14" ht="18" customHeight="1" x14ac:dyDescent="0.2">
      <c r="A470" s="6">
        <v>469</v>
      </c>
      <c r="B470" s="7">
        <v>15633283</v>
      </c>
      <c r="C470" s="6" t="s">
        <v>415</v>
      </c>
      <c r="D470" s="7">
        <v>536</v>
      </c>
      <c r="E470" s="6" t="s">
        <v>15</v>
      </c>
      <c r="F470" s="6" t="s">
        <v>23</v>
      </c>
      <c r="G470" s="7">
        <v>35</v>
      </c>
      <c r="H470" s="7">
        <v>8</v>
      </c>
      <c r="I470" s="51">
        <v>0</v>
      </c>
      <c r="J470" s="7">
        <v>2</v>
      </c>
      <c r="K470" s="7">
        <v>1</v>
      </c>
      <c r="L470" s="7">
        <v>0</v>
      </c>
      <c r="M470" s="53">
        <v>64833.279999999999</v>
      </c>
      <c r="N470" s="7">
        <v>0</v>
      </c>
    </row>
    <row r="471" spans="1:14" ht="18" customHeight="1" x14ac:dyDescent="0.2">
      <c r="A471" s="6">
        <v>470</v>
      </c>
      <c r="B471" s="7">
        <v>15749167</v>
      </c>
      <c r="C471" s="6" t="s">
        <v>372</v>
      </c>
      <c r="D471" s="7">
        <v>753</v>
      </c>
      <c r="E471" s="6" t="s">
        <v>15</v>
      </c>
      <c r="F471" s="6" t="s">
        <v>23</v>
      </c>
      <c r="G471" s="7">
        <v>35</v>
      </c>
      <c r="H471" s="7">
        <v>3</v>
      </c>
      <c r="I471" s="51">
        <v>0</v>
      </c>
      <c r="J471" s="7">
        <v>2</v>
      </c>
      <c r="K471" s="7">
        <v>1</v>
      </c>
      <c r="L471" s="7">
        <v>1</v>
      </c>
      <c r="M471" s="53">
        <v>184843.77</v>
      </c>
      <c r="N471" s="7">
        <v>0</v>
      </c>
    </row>
    <row r="472" spans="1:14" ht="18" customHeight="1" x14ac:dyDescent="0.2">
      <c r="A472" s="6">
        <v>471</v>
      </c>
      <c r="B472" s="7">
        <v>15759298</v>
      </c>
      <c r="C472" s="6" t="s">
        <v>219</v>
      </c>
      <c r="D472" s="7">
        <v>631</v>
      </c>
      <c r="E472" s="6" t="s">
        <v>18</v>
      </c>
      <c r="F472" s="6" t="s">
        <v>23</v>
      </c>
      <c r="G472" s="7">
        <v>27</v>
      </c>
      <c r="H472" s="7">
        <v>10</v>
      </c>
      <c r="I472" s="51">
        <v>134169.62</v>
      </c>
      <c r="J472" s="7">
        <v>1</v>
      </c>
      <c r="K472" s="7">
        <v>1</v>
      </c>
      <c r="L472" s="7">
        <v>1</v>
      </c>
      <c r="M472" s="53">
        <v>176730.02</v>
      </c>
      <c r="N472" s="7">
        <v>0</v>
      </c>
    </row>
    <row r="473" spans="1:14" ht="18" customHeight="1" x14ac:dyDescent="0.2">
      <c r="A473" s="6">
        <v>472</v>
      </c>
      <c r="B473" s="7">
        <v>15683625</v>
      </c>
      <c r="C473" s="6" t="s">
        <v>416</v>
      </c>
      <c r="D473" s="7">
        <v>703</v>
      </c>
      <c r="E473" s="6" t="s">
        <v>15</v>
      </c>
      <c r="F473" s="6" t="s">
        <v>23</v>
      </c>
      <c r="G473" s="7">
        <v>37</v>
      </c>
      <c r="H473" s="7">
        <v>1</v>
      </c>
      <c r="I473" s="51">
        <v>149762.07999999999</v>
      </c>
      <c r="J473" s="7">
        <v>1</v>
      </c>
      <c r="K473" s="7">
        <v>1</v>
      </c>
      <c r="L473" s="7">
        <v>0</v>
      </c>
      <c r="M473" s="53">
        <v>20629.400000000001</v>
      </c>
      <c r="N473" s="7">
        <v>1</v>
      </c>
    </row>
    <row r="474" spans="1:14" ht="18" customHeight="1" x14ac:dyDescent="0.2">
      <c r="A474" s="6">
        <v>473</v>
      </c>
      <c r="B474" s="7">
        <v>15635367</v>
      </c>
      <c r="C474" s="6" t="s">
        <v>417</v>
      </c>
      <c r="D474" s="7">
        <v>774</v>
      </c>
      <c r="E474" s="6" t="s">
        <v>15</v>
      </c>
      <c r="F474" s="6" t="s">
        <v>23</v>
      </c>
      <c r="G474" s="7">
        <v>26</v>
      </c>
      <c r="H474" s="7">
        <v>2</v>
      </c>
      <c r="I474" s="51">
        <v>93844.69</v>
      </c>
      <c r="J474" s="7">
        <v>1</v>
      </c>
      <c r="K474" s="7">
        <v>1</v>
      </c>
      <c r="L474" s="7">
        <v>0</v>
      </c>
      <c r="M474" s="53">
        <v>28415.360000000001</v>
      </c>
      <c r="N474" s="7">
        <v>0</v>
      </c>
    </row>
    <row r="475" spans="1:14" ht="18" customHeight="1" x14ac:dyDescent="0.2">
      <c r="A475" s="6">
        <v>474</v>
      </c>
      <c r="B475" s="7">
        <v>15681705</v>
      </c>
      <c r="C475" s="6" t="s">
        <v>116</v>
      </c>
      <c r="D475" s="7">
        <v>785</v>
      </c>
      <c r="E475" s="6" t="s">
        <v>15</v>
      </c>
      <c r="F475" s="6" t="s">
        <v>23</v>
      </c>
      <c r="G475" s="7">
        <v>28</v>
      </c>
      <c r="H475" s="7">
        <v>8</v>
      </c>
      <c r="I475" s="51">
        <v>0</v>
      </c>
      <c r="J475" s="7">
        <v>2</v>
      </c>
      <c r="K475" s="7">
        <v>1</v>
      </c>
      <c r="L475" s="7">
        <v>0</v>
      </c>
      <c r="M475" s="53">
        <v>77231.27</v>
      </c>
      <c r="N475" s="7">
        <v>0</v>
      </c>
    </row>
    <row r="476" spans="1:14" ht="18" customHeight="1" x14ac:dyDescent="0.2">
      <c r="A476" s="6">
        <v>475</v>
      </c>
      <c r="B476" s="7">
        <v>15603156</v>
      </c>
      <c r="C476" s="6" t="s">
        <v>418</v>
      </c>
      <c r="D476" s="7">
        <v>571</v>
      </c>
      <c r="E476" s="6" t="s">
        <v>15</v>
      </c>
      <c r="F476" s="6" t="s">
        <v>16</v>
      </c>
      <c r="G476" s="7">
        <v>33</v>
      </c>
      <c r="H476" s="7">
        <v>1</v>
      </c>
      <c r="I476" s="51">
        <v>0</v>
      </c>
      <c r="J476" s="7">
        <v>2</v>
      </c>
      <c r="K476" s="7">
        <v>1</v>
      </c>
      <c r="L476" s="7">
        <v>0</v>
      </c>
      <c r="M476" s="53">
        <v>102750.7</v>
      </c>
      <c r="N476" s="7">
        <v>0</v>
      </c>
    </row>
    <row r="477" spans="1:14" ht="18" customHeight="1" x14ac:dyDescent="0.2">
      <c r="A477" s="6">
        <v>476</v>
      </c>
      <c r="B477" s="7">
        <v>15591986</v>
      </c>
      <c r="C477" s="6" t="s">
        <v>238</v>
      </c>
      <c r="D477" s="7">
        <v>621</v>
      </c>
      <c r="E477" s="6" t="s">
        <v>26</v>
      </c>
      <c r="F477" s="6" t="s">
        <v>23</v>
      </c>
      <c r="G477" s="7">
        <v>46</v>
      </c>
      <c r="H477" s="7">
        <v>6</v>
      </c>
      <c r="I477" s="51">
        <v>141078.37</v>
      </c>
      <c r="J477" s="7">
        <v>1</v>
      </c>
      <c r="K477" s="7">
        <v>0</v>
      </c>
      <c r="L477" s="7">
        <v>0</v>
      </c>
      <c r="M477" s="53">
        <v>34580.800000000003</v>
      </c>
      <c r="N477" s="7">
        <v>1</v>
      </c>
    </row>
    <row r="478" spans="1:14" ht="18" customHeight="1" x14ac:dyDescent="0.2">
      <c r="A478" s="6">
        <v>477</v>
      </c>
      <c r="B478" s="7">
        <v>15798888</v>
      </c>
      <c r="C478" s="6" t="s">
        <v>88</v>
      </c>
      <c r="D478" s="7">
        <v>605</v>
      </c>
      <c r="E478" s="6" t="s">
        <v>26</v>
      </c>
      <c r="F478" s="6" t="s">
        <v>16</v>
      </c>
      <c r="G478" s="7">
        <v>31</v>
      </c>
      <c r="H478" s="7">
        <v>1</v>
      </c>
      <c r="I478" s="51">
        <v>117992.59</v>
      </c>
      <c r="J478" s="7">
        <v>1</v>
      </c>
      <c r="K478" s="7">
        <v>1</v>
      </c>
      <c r="L478" s="7">
        <v>1</v>
      </c>
      <c r="M478" s="53">
        <v>183598.77</v>
      </c>
      <c r="N478" s="7">
        <v>0</v>
      </c>
    </row>
    <row r="479" spans="1:14" ht="18" customHeight="1" x14ac:dyDescent="0.2">
      <c r="A479" s="6">
        <v>478</v>
      </c>
      <c r="B479" s="7">
        <v>15809722</v>
      </c>
      <c r="C479" s="6" t="s">
        <v>419</v>
      </c>
      <c r="D479" s="7">
        <v>611</v>
      </c>
      <c r="E479" s="6" t="s">
        <v>15</v>
      </c>
      <c r="F479" s="6" t="s">
        <v>16</v>
      </c>
      <c r="G479" s="7">
        <v>40</v>
      </c>
      <c r="H479" s="7">
        <v>8</v>
      </c>
      <c r="I479" s="51">
        <v>100812.33</v>
      </c>
      <c r="J479" s="7">
        <v>2</v>
      </c>
      <c r="K479" s="7">
        <v>1</v>
      </c>
      <c r="L479" s="7">
        <v>0</v>
      </c>
      <c r="M479" s="53">
        <v>147358.26999999999</v>
      </c>
      <c r="N479" s="7">
        <v>0</v>
      </c>
    </row>
    <row r="480" spans="1:14" ht="18" customHeight="1" x14ac:dyDescent="0.2">
      <c r="A480" s="6">
        <v>479</v>
      </c>
      <c r="B480" s="7">
        <v>15677538</v>
      </c>
      <c r="C480" s="6" t="s">
        <v>420</v>
      </c>
      <c r="D480" s="7">
        <v>569</v>
      </c>
      <c r="E480" s="6" t="s">
        <v>15</v>
      </c>
      <c r="F480" s="6" t="s">
        <v>23</v>
      </c>
      <c r="G480" s="7">
        <v>38</v>
      </c>
      <c r="H480" s="7">
        <v>7</v>
      </c>
      <c r="I480" s="51">
        <v>0</v>
      </c>
      <c r="J480" s="7">
        <v>1</v>
      </c>
      <c r="K480" s="7">
        <v>1</v>
      </c>
      <c r="L480" s="7">
        <v>1</v>
      </c>
      <c r="M480" s="53">
        <v>108469.2</v>
      </c>
      <c r="N480" s="7">
        <v>0</v>
      </c>
    </row>
    <row r="481" spans="1:14" ht="18" customHeight="1" x14ac:dyDescent="0.2">
      <c r="A481" s="6">
        <v>480</v>
      </c>
      <c r="B481" s="7">
        <v>15797736</v>
      </c>
      <c r="C481" s="6" t="s">
        <v>234</v>
      </c>
      <c r="D481" s="7">
        <v>658</v>
      </c>
      <c r="E481" s="6" t="s">
        <v>15</v>
      </c>
      <c r="F481" s="6" t="s">
        <v>23</v>
      </c>
      <c r="G481" s="7">
        <v>29</v>
      </c>
      <c r="H481" s="7">
        <v>4</v>
      </c>
      <c r="I481" s="51">
        <v>80262.600000000006</v>
      </c>
      <c r="J481" s="7">
        <v>1</v>
      </c>
      <c r="K481" s="7">
        <v>1</v>
      </c>
      <c r="L481" s="7">
        <v>1</v>
      </c>
      <c r="M481" s="53">
        <v>20612.82</v>
      </c>
      <c r="N481" s="7">
        <v>0</v>
      </c>
    </row>
    <row r="482" spans="1:14" ht="18" customHeight="1" x14ac:dyDescent="0.2">
      <c r="A482" s="6">
        <v>481</v>
      </c>
      <c r="B482" s="7">
        <v>15695585</v>
      </c>
      <c r="C482" s="6" t="s">
        <v>421</v>
      </c>
      <c r="D482" s="7">
        <v>788</v>
      </c>
      <c r="E482" s="6" t="s">
        <v>18</v>
      </c>
      <c r="F482" s="6" t="s">
        <v>23</v>
      </c>
      <c r="G482" s="7">
        <v>34</v>
      </c>
      <c r="H482" s="7">
        <v>6</v>
      </c>
      <c r="I482" s="51">
        <v>156478.62</v>
      </c>
      <c r="J482" s="7">
        <v>1</v>
      </c>
      <c r="K482" s="7">
        <v>0</v>
      </c>
      <c r="L482" s="7">
        <v>1</v>
      </c>
      <c r="M482" s="53">
        <v>181196.76</v>
      </c>
      <c r="N482" s="7">
        <v>0</v>
      </c>
    </row>
    <row r="483" spans="1:14" ht="18" customHeight="1" x14ac:dyDescent="0.2">
      <c r="A483" s="6">
        <v>482</v>
      </c>
      <c r="B483" s="7">
        <v>15744398</v>
      </c>
      <c r="C483" s="6" t="s">
        <v>422</v>
      </c>
      <c r="D483" s="7">
        <v>525</v>
      </c>
      <c r="E483" s="6" t="s">
        <v>15</v>
      </c>
      <c r="F483" s="6" t="s">
        <v>16</v>
      </c>
      <c r="G483" s="7">
        <v>23</v>
      </c>
      <c r="H483" s="7">
        <v>5</v>
      </c>
      <c r="I483" s="51">
        <v>0</v>
      </c>
      <c r="J483" s="7">
        <v>2</v>
      </c>
      <c r="K483" s="7">
        <v>1</v>
      </c>
      <c r="L483" s="7">
        <v>0</v>
      </c>
      <c r="M483" s="53">
        <v>160249.1</v>
      </c>
      <c r="N483" s="7">
        <v>0</v>
      </c>
    </row>
    <row r="484" spans="1:14" ht="18" customHeight="1" x14ac:dyDescent="0.2">
      <c r="A484" s="6">
        <v>483</v>
      </c>
      <c r="B484" s="7">
        <v>15750658</v>
      </c>
      <c r="C484" s="6" t="s">
        <v>423</v>
      </c>
      <c r="D484" s="7">
        <v>798</v>
      </c>
      <c r="E484" s="6" t="s">
        <v>15</v>
      </c>
      <c r="F484" s="6" t="s">
        <v>23</v>
      </c>
      <c r="G484" s="7">
        <v>37</v>
      </c>
      <c r="H484" s="7">
        <v>8</v>
      </c>
      <c r="I484" s="51">
        <v>0</v>
      </c>
      <c r="J484" s="7">
        <v>3</v>
      </c>
      <c r="K484" s="7">
        <v>0</v>
      </c>
      <c r="L484" s="7">
        <v>0</v>
      </c>
      <c r="M484" s="53">
        <v>110783.28</v>
      </c>
      <c r="N484" s="7">
        <v>0</v>
      </c>
    </row>
    <row r="485" spans="1:14" ht="18" customHeight="1" x14ac:dyDescent="0.2">
      <c r="A485" s="6">
        <v>484</v>
      </c>
      <c r="B485" s="7">
        <v>15578186</v>
      </c>
      <c r="C485" s="6" t="s">
        <v>82</v>
      </c>
      <c r="D485" s="7">
        <v>486</v>
      </c>
      <c r="E485" s="6" t="s">
        <v>26</v>
      </c>
      <c r="F485" s="6" t="s">
        <v>23</v>
      </c>
      <c r="G485" s="7">
        <v>37</v>
      </c>
      <c r="H485" s="7">
        <v>9</v>
      </c>
      <c r="I485" s="51">
        <v>115217.99</v>
      </c>
      <c r="J485" s="7">
        <v>2</v>
      </c>
      <c r="K485" s="7">
        <v>1</v>
      </c>
      <c r="L485" s="7">
        <v>0</v>
      </c>
      <c r="M485" s="53">
        <v>144995.32999999999</v>
      </c>
      <c r="N485" s="7">
        <v>0</v>
      </c>
    </row>
    <row r="486" spans="1:14" ht="18" customHeight="1" x14ac:dyDescent="0.2">
      <c r="A486" s="6">
        <v>485</v>
      </c>
      <c r="B486" s="7">
        <v>15676519</v>
      </c>
      <c r="C486" s="6" t="s">
        <v>424</v>
      </c>
      <c r="D486" s="7">
        <v>615</v>
      </c>
      <c r="E486" s="6" t="s">
        <v>18</v>
      </c>
      <c r="F486" s="6" t="s">
        <v>23</v>
      </c>
      <c r="G486" s="7">
        <v>61</v>
      </c>
      <c r="H486" s="7">
        <v>9</v>
      </c>
      <c r="I486" s="51">
        <v>0</v>
      </c>
      <c r="J486" s="7">
        <v>2</v>
      </c>
      <c r="K486" s="7">
        <v>1</v>
      </c>
      <c r="L486" s="7">
        <v>0</v>
      </c>
      <c r="M486" s="53">
        <v>150227.85</v>
      </c>
      <c r="N486" s="7">
        <v>1</v>
      </c>
    </row>
    <row r="487" spans="1:14" ht="18" customHeight="1" x14ac:dyDescent="0.2">
      <c r="A487" s="6">
        <v>486</v>
      </c>
      <c r="B487" s="7">
        <v>15637954</v>
      </c>
      <c r="C487" s="6" t="s">
        <v>425</v>
      </c>
      <c r="D487" s="7">
        <v>730</v>
      </c>
      <c r="E487" s="6" t="s">
        <v>15</v>
      </c>
      <c r="F487" s="6" t="s">
        <v>16</v>
      </c>
      <c r="G487" s="7">
        <v>35</v>
      </c>
      <c r="H487" s="7">
        <v>0</v>
      </c>
      <c r="I487" s="51">
        <v>155470.54999999999</v>
      </c>
      <c r="J487" s="7">
        <v>1</v>
      </c>
      <c r="K487" s="7">
        <v>1</v>
      </c>
      <c r="L487" s="7">
        <v>1</v>
      </c>
      <c r="M487" s="53">
        <v>53718.28</v>
      </c>
      <c r="N487" s="7">
        <v>0</v>
      </c>
    </row>
    <row r="488" spans="1:14" ht="18" customHeight="1" x14ac:dyDescent="0.2">
      <c r="A488" s="6">
        <v>487</v>
      </c>
      <c r="B488" s="7">
        <v>15758639</v>
      </c>
      <c r="C488" s="6" t="s">
        <v>201</v>
      </c>
      <c r="D488" s="7">
        <v>641</v>
      </c>
      <c r="E488" s="6" t="s">
        <v>15</v>
      </c>
      <c r="F488" s="6" t="s">
        <v>23</v>
      </c>
      <c r="G488" s="7">
        <v>37</v>
      </c>
      <c r="H488" s="7">
        <v>7</v>
      </c>
      <c r="I488" s="51">
        <v>0</v>
      </c>
      <c r="J488" s="7">
        <v>2</v>
      </c>
      <c r="K488" s="7">
        <v>1</v>
      </c>
      <c r="L488" s="7">
        <v>0</v>
      </c>
      <c r="M488" s="53">
        <v>75248.3</v>
      </c>
      <c r="N488" s="7">
        <v>0</v>
      </c>
    </row>
    <row r="489" spans="1:14" ht="18" customHeight="1" x14ac:dyDescent="0.2">
      <c r="A489" s="6">
        <v>488</v>
      </c>
      <c r="B489" s="7">
        <v>15613772</v>
      </c>
      <c r="C489" s="6" t="s">
        <v>426</v>
      </c>
      <c r="D489" s="7">
        <v>542</v>
      </c>
      <c r="E489" s="6" t="s">
        <v>15</v>
      </c>
      <c r="F489" s="6" t="s">
        <v>23</v>
      </c>
      <c r="G489" s="7">
        <v>39</v>
      </c>
      <c r="H489" s="7">
        <v>3</v>
      </c>
      <c r="I489" s="51">
        <v>135096.76999999999</v>
      </c>
      <c r="J489" s="7">
        <v>1</v>
      </c>
      <c r="K489" s="7">
        <v>1</v>
      </c>
      <c r="L489" s="7">
        <v>1</v>
      </c>
      <c r="M489" s="53">
        <v>14353.43</v>
      </c>
      <c r="N489" s="7">
        <v>1</v>
      </c>
    </row>
    <row r="490" spans="1:14" ht="18" customHeight="1" x14ac:dyDescent="0.2">
      <c r="A490" s="6">
        <v>489</v>
      </c>
      <c r="B490" s="7">
        <v>15731744</v>
      </c>
      <c r="C490" s="6" t="s">
        <v>427</v>
      </c>
      <c r="D490" s="7">
        <v>692</v>
      </c>
      <c r="E490" s="6" t="s">
        <v>15</v>
      </c>
      <c r="F490" s="6" t="s">
        <v>23</v>
      </c>
      <c r="G490" s="7">
        <v>30</v>
      </c>
      <c r="H490" s="7">
        <v>2</v>
      </c>
      <c r="I490" s="51">
        <v>0</v>
      </c>
      <c r="J490" s="7">
        <v>2</v>
      </c>
      <c r="K490" s="7">
        <v>0</v>
      </c>
      <c r="L490" s="7">
        <v>1</v>
      </c>
      <c r="M490" s="53">
        <v>130486.57</v>
      </c>
      <c r="N490" s="7">
        <v>0</v>
      </c>
    </row>
    <row r="491" spans="1:14" ht="18" customHeight="1" x14ac:dyDescent="0.2">
      <c r="A491" s="6">
        <v>490</v>
      </c>
      <c r="B491" s="7">
        <v>15807709</v>
      </c>
      <c r="C491" s="6" t="s">
        <v>428</v>
      </c>
      <c r="D491" s="7">
        <v>714</v>
      </c>
      <c r="E491" s="6" t="s">
        <v>26</v>
      </c>
      <c r="F491" s="6" t="s">
        <v>16</v>
      </c>
      <c r="G491" s="7">
        <v>55</v>
      </c>
      <c r="H491" s="7">
        <v>9</v>
      </c>
      <c r="I491" s="51">
        <v>180075.22</v>
      </c>
      <c r="J491" s="7">
        <v>1</v>
      </c>
      <c r="K491" s="7">
        <v>1</v>
      </c>
      <c r="L491" s="7">
        <v>1</v>
      </c>
      <c r="M491" s="53">
        <v>100127.71</v>
      </c>
      <c r="N491" s="7">
        <v>0</v>
      </c>
    </row>
    <row r="492" spans="1:14" ht="18" customHeight="1" x14ac:dyDescent="0.2">
      <c r="A492" s="6">
        <v>491</v>
      </c>
      <c r="B492" s="7">
        <v>15714689</v>
      </c>
      <c r="C492" s="6" t="s">
        <v>429</v>
      </c>
      <c r="D492" s="7">
        <v>591</v>
      </c>
      <c r="E492" s="6" t="s">
        <v>18</v>
      </c>
      <c r="F492" s="6" t="s">
        <v>23</v>
      </c>
      <c r="G492" s="7">
        <v>29</v>
      </c>
      <c r="H492" s="7">
        <v>1</v>
      </c>
      <c r="I492" s="51">
        <v>97541.24</v>
      </c>
      <c r="J492" s="7">
        <v>1</v>
      </c>
      <c r="K492" s="7">
        <v>1</v>
      </c>
      <c r="L492" s="7">
        <v>1</v>
      </c>
      <c r="M492" s="53">
        <v>196356.17</v>
      </c>
      <c r="N492" s="7">
        <v>0</v>
      </c>
    </row>
    <row r="493" spans="1:14" ht="18" customHeight="1" x14ac:dyDescent="0.2">
      <c r="A493" s="6">
        <v>492</v>
      </c>
      <c r="B493" s="7">
        <v>15699005</v>
      </c>
      <c r="C493" s="6" t="s">
        <v>65</v>
      </c>
      <c r="D493" s="7">
        <v>710</v>
      </c>
      <c r="E493" s="6" t="s">
        <v>15</v>
      </c>
      <c r="F493" s="6" t="s">
        <v>16</v>
      </c>
      <c r="G493" s="7">
        <v>41</v>
      </c>
      <c r="H493" s="7">
        <v>2</v>
      </c>
      <c r="I493" s="51">
        <v>156067.04999999999</v>
      </c>
      <c r="J493" s="7">
        <v>1</v>
      </c>
      <c r="K493" s="7">
        <v>1</v>
      </c>
      <c r="L493" s="7">
        <v>1</v>
      </c>
      <c r="M493" s="53">
        <v>9983.8799999999992</v>
      </c>
      <c r="N493" s="7">
        <v>0</v>
      </c>
    </row>
    <row r="494" spans="1:14" ht="18" customHeight="1" x14ac:dyDescent="0.2">
      <c r="A494" s="6">
        <v>493</v>
      </c>
      <c r="B494" s="7">
        <v>15624170</v>
      </c>
      <c r="C494" s="6" t="s">
        <v>213</v>
      </c>
      <c r="D494" s="7">
        <v>639</v>
      </c>
      <c r="E494" s="6" t="s">
        <v>15</v>
      </c>
      <c r="F494" s="6" t="s">
        <v>16</v>
      </c>
      <c r="G494" s="7">
        <v>38</v>
      </c>
      <c r="H494" s="7">
        <v>4</v>
      </c>
      <c r="I494" s="51">
        <v>81550.94</v>
      </c>
      <c r="J494" s="7">
        <v>2</v>
      </c>
      <c r="K494" s="7">
        <v>0</v>
      </c>
      <c r="L494" s="7">
        <v>1</v>
      </c>
      <c r="M494" s="53">
        <v>118974.77</v>
      </c>
      <c r="N494" s="7">
        <v>0</v>
      </c>
    </row>
    <row r="495" spans="1:14" ht="18" customHeight="1" x14ac:dyDescent="0.2">
      <c r="A495" s="6">
        <v>494</v>
      </c>
      <c r="B495" s="7">
        <v>15725679</v>
      </c>
      <c r="C495" s="6" t="s">
        <v>189</v>
      </c>
      <c r="D495" s="7">
        <v>531</v>
      </c>
      <c r="E495" s="6" t="s">
        <v>15</v>
      </c>
      <c r="F495" s="6" t="s">
        <v>16</v>
      </c>
      <c r="G495" s="7">
        <v>47</v>
      </c>
      <c r="H495" s="7">
        <v>6</v>
      </c>
      <c r="I495" s="51">
        <v>0</v>
      </c>
      <c r="J495" s="7">
        <v>1</v>
      </c>
      <c r="K495" s="7">
        <v>0</v>
      </c>
      <c r="L495" s="7">
        <v>0</v>
      </c>
      <c r="M495" s="53">
        <v>194998.34</v>
      </c>
      <c r="N495" s="7">
        <v>1</v>
      </c>
    </row>
    <row r="496" spans="1:14" ht="18" customHeight="1" x14ac:dyDescent="0.2">
      <c r="A496" s="6">
        <v>495</v>
      </c>
      <c r="B496" s="7">
        <v>15585865</v>
      </c>
      <c r="C496" s="6" t="s">
        <v>430</v>
      </c>
      <c r="D496" s="7">
        <v>673</v>
      </c>
      <c r="E496" s="6" t="s">
        <v>15</v>
      </c>
      <c r="F496" s="6" t="s">
        <v>16</v>
      </c>
      <c r="G496" s="7">
        <v>38</v>
      </c>
      <c r="H496" s="7">
        <v>2</v>
      </c>
      <c r="I496" s="51">
        <v>170061.92</v>
      </c>
      <c r="J496" s="7">
        <v>2</v>
      </c>
      <c r="K496" s="7">
        <v>0</v>
      </c>
      <c r="L496" s="7">
        <v>0</v>
      </c>
      <c r="M496" s="53">
        <v>134901.34</v>
      </c>
      <c r="N496" s="7">
        <v>1</v>
      </c>
    </row>
    <row r="497" spans="1:14" ht="18" customHeight="1" x14ac:dyDescent="0.2">
      <c r="A497" s="6">
        <v>496</v>
      </c>
      <c r="B497" s="7">
        <v>15804256</v>
      </c>
      <c r="C497" s="6" t="s">
        <v>431</v>
      </c>
      <c r="D497" s="7">
        <v>765</v>
      </c>
      <c r="E497" s="6" t="s">
        <v>26</v>
      </c>
      <c r="F497" s="6" t="s">
        <v>23</v>
      </c>
      <c r="G497" s="7">
        <v>36</v>
      </c>
      <c r="H497" s="7">
        <v>8</v>
      </c>
      <c r="I497" s="51">
        <v>92310.54</v>
      </c>
      <c r="J497" s="7">
        <v>2</v>
      </c>
      <c r="K497" s="7">
        <v>1</v>
      </c>
      <c r="L497" s="7">
        <v>1</v>
      </c>
      <c r="M497" s="53">
        <v>72924.56</v>
      </c>
      <c r="N497" s="7">
        <v>0</v>
      </c>
    </row>
    <row r="498" spans="1:14" ht="18" customHeight="1" x14ac:dyDescent="0.2">
      <c r="A498" s="6">
        <v>497</v>
      </c>
      <c r="B498" s="7">
        <v>15662403</v>
      </c>
      <c r="C498" s="6" t="s">
        <v>432</v>
      </c>
      <c r="D498" s="7">
        <v>622</v>
      </c>
      <c r="E498" s="6" t="s">
        <v>15</v>
      </c>
      <c r="F498" s="6" t="s">
        <v>16</v>
      </c>
      <c r="G498" s="7">
        <v>32</v>
      </c>
      <c r="H498" s="7">
        <v>6</v>
      </c>
      <c r="I498" s="51">
        <v>169089.38</v>
      </c>
      <c r="J498" s="7">
        <v>2</v>
      </c>
      <c r="K498" s="7">
        <v>1</v>
      </c>
      <c r="L498" s="7">
        <v>0</v>
      </c>
      <c r="M498" s="53">
        <v>101057.95</v>
      </c>
      <c r="N498" s="7">
        <v>0</v>
      </c>
    </row>
    <row r="499" spans="1:14" ht="18" customHeight="1" x14ac:dyDescent="0.2">
      <c r="A499" s="6">
        <v>498</v>
      </c>
      <c r="B499" s="7">
        <v>15733616</v>
      </c>
      <c r="C499" s="6" t="s">
        <v>433</v>
      </c>
      <c r="D499" s="7">
        <v>806</v>
      </c>
      <c r="E499" s="6" t="s">
        <v>15</v>
      </c>
      <c r="F499" s="6" t="s">
        <v>23</v>
      </c>
      <c r="G499" s="7">
        <v>40</v>
      </c>
      <c r="H499" s="7">
        <v>5</v>
      </c>
      <c r="I499" s="51">
        <v>80613.929999999993</v>
      </c>
      <c r="J499" s="7">
        <v>1</v>
      </c>
      <c r="K499" s="7">
        <v>1</v>
      </c>
      <c r="L499" s="7">
        <v>1</v>
      </c>
      <c r="M499" s="53">
        <v>142838.64000000001</v>
      </c>
      <c r="N499" s="7">
        <v>0</v>
      </c>
    </row>
    <row r="500" spans="1:14" ht="18" customHeight="1" x14ac:dyDescent="0.2">
      <c r="A500" s="6">
        <v>499</v>
      </c>
      <c r="B500" s="7">
        <v>15591995</v>
      </c>
      <c r="C500" s="6" t="s">
        <v>434</v>
      </c>
      <c r="D500" s="7">
        <v>757</v>
      </c>
      <c r="E500" s="6" t="s">
        <v>26</v>
      </c>
      <c r="F500" s="6" t="s">
        <v>23</v>
      </c>
      <c r="G500" s="7">
        <v>26</v>
      </c>
      <c r="H500" s="7">
        <v>8</v>
      </c>
      <c r="I500" s="51">
        <v>121581.56</v>
      </c>
      <c r="J500" s="7">
        <v>2</v>
      </c>
      <c r="K500" s="7">
        <v>1</v>
      </c>
      <c r="L500" s="7">
        <v>1</v>
      </c>
      <c r="M500" s="53">
        <v>127059.04</v>
      </c>
      <c r="N500" s="7">
        <v>0</v>
      </c>
    </row>
    <row r="501" spans="1:14" ht="18" customHeight="1" x14ac:dyDescent="0.2">
      <c r="A501" s="6">
        <v>500</v>
      </c>
      <c r="B501" s="7">
        <v>15677020</v>
      </c>
      <c r="C501" s="6" t="s">
        <v>435</v>
      </c>
      <c r="D501" s="7">
        <v>570</v>
      </c>
      <c r="E501" s="6" t="s">
        <v>15</v>
      </c>
      <c r="F501" s="6" t="s">
        <v>16</v>
      </c>
      <c r="G501" s="7">
        <v>58</v>
      </c>
      <c r="H501" s="7">
        <v>8</v>
      </c>
      <c r="I501" s="51">
        <v>0</v>
      </c>
      <c r="J501" s="7">
        <v>1</v>
      </c>
      <c r="K501" s="7">
        <v>0</v>
      </c>
      <c r="L501" s="7">
        <v>1</v>
      </c>
      <c r="M501" s="53">
        <v>116503.92</v>
      </c>
      <c r="N501" s="7">
        <v>1</v>
      </c>
    </row>
    <row r="502" spans="1:14" ht="18" customHeight="1" x14ac:dyDescent="0.2">
      <c r="A502" s="6">
        <v>501</v>
      </c>
      <c r="B502" s="7">
        <v>15727688</v>
      </c>
      <c r="C502" s="6" t="s">
        <v>436</v>
      </c>
      <c r="D502" s="7">
        <v>555</v>
      </c>
      <c r="E502" s="6" t="s">
        <v>18</v>
      </c>
      <c r="F502" s="6" t="s">
        <v>23</v>
      </c>
      <c r="G502" s="7">
        <v>32</v>
      </c>
      <c r="H502" s="7">
        <v>4</v>
      </c>
      <c r="I502" s="51">
        <v>0</v>
      </c>
      <c r="J502" s="7">
        <v>2</v>
      </c>
      <c r="K502" s="7">
        <v>1</v>
      </c>
      <c r="L502" s="7">
        <v>1</v>
      </c>
      <c r="M502" s="53">
        <v>54405.79</v>
      </c>
      <c r="N502" s="7">
        <v>0</v>
      </c>
    </row>
    <row r="503" spans="1:14" ht="18" customHeight="1" x14ac:dyDescent="0.2">
      <c r="A503" s="6">
        <v>502</v>
      </c>
      <c r="B503" s="7">
        <v>15715941</v>
      </c>
      <c r="C503" s="6" t="s">
        <v>437</v>
      </c>
      <c r="D503" s="7">
        <v>692</v>
      </c>
      <c r="E503" s="6" t="s">
        <v>15</v>
      </c>
      <c r="F503" s="6" t="s">
        <v>23</v>
      </c>
      <c r="G503" s="7">
        <v>54</v>
      </c>
      <c r="H503" s="7">
        <v>5</v>
      </c>
      <c r="I503" s="51">
        <v>0</v>
      </c>
      <c r="J503" s="7">
        <v>2</v>
      </c>
      <c r="K503" s="7">
        <v>1</v>
      </c>
      <c r="L503" s="7">
        <v>1</v>
      </c>
      <c r="M503" s="53">
        <v>88721.84</v>
      </c>
      <c r="N503" s="7">
        <v>0</v>
      </c>
    </row>
    <row r="504" spans="1:14" ht="18" customHeight="1" x14ac:dyDescent="0.2">
      <c r="A504" s="6">
        <v>503</v>
      </c>
      <c r="B504" s="7">
        <v>15714485</v>
      </c>
      <c r="C504" s="6" t="s">
        <v>438</v>
      </c>
      <c r="D504" s="7">
        <v>774</v>
      </c>
      <c r="E504" s="6" t="s">
        <v>15</v>
      </c>
      <c r="F504" s="6" t="s">
        <v>23</v>
      </c>
      <c r="G504" s="7">
        <v>60</v>
      </c>
      <c r="H504" s="7">
        <v>5</v>
      </c>
      <c r="I504" s="51">
        <v>85891.55</v>
      </c>
      <c r="J504" s="7">
        <v>1</v>
      </c>
      <c r="K504" s="7">
        <v>1</v>
      </c>
      <c r="L504" s="7">
        <v>0</v>
      </c>
      <c r="M504" s="53">
        <v>74135.48</v>
      </c>
      <c r="N504" s="7">
        <v>1</v>
      </c>
    </row>
    <row r="505" spans="1:14" ht="18" customHeight="1" x14ac:dyDescent="0.2">
      <c r="A505" s="6">
        <v>504</v>
      </c>
      <c r="B505" s="7">
        <v>15730059</v>
      </c>
      <c r="C505" s="6" t="s">
        <v>439</v>
      </c>
      <c r="D505" s="7">
        <v>638</v>
      </c>
      <c r="E505" s="6" t="s">
        <v>18</v>
      </c>
      <c r="F505" s="6" t="s">
        <v>23</v>
      </c>
      <c r="G505" s="7">
        <v>44</v>
      </c>
      <c r="H505" s="7">
        <v>9</v>
      </c>
      <c r="I505" s="51">
        <v>77637.350000000006</v>
      </c>
      <c r="J505" s="7">
        <v>2</v>
      </c>
      <c r="K505" s="7">
        <v>1</v>
      </c>
      <c r="L505" s="7">
        <v>1</v>
      </c>
      <c r="M505" s="53">
        <v>111346.22</v>
      </c>
      <c r="N505" s="7">
        <v>0</v>
      </c>
    </row>
    <row r="506" spans="1:14" ht="18" customHeight="1" x14ac:dyDescent="0.2">
      <c r="A506" s="6">
        <v>505</v>
      </c>
      <c r="B506" s="7">
        <v>15715527</v>
      </c>
      <c r="C506" s="6" t="s">
        <v>231</v>
      </c>
      <c r="D506" s="7">
        <v>543</v>
      </c>
      <c r="E506" s="6" t="s">
        <v>18</v>
      </c>
      <c r="F506" s="6" t="s">
        <v>16</v>
      </c>
      <c r="G506" s="7">
        <v>41</v>
      </c>
      <c r="H506" s="7">
        <v>4</v>
      </c>
      <c r="I506" s="51">
        <v>0</v>
      </c>
      <c r="J506" s="7">
        <v>1</v>
      </c>
      <c r="K506" s="7">
        <v>0</v>
      </c>
      <c r="L506" s="7">
        <v>0</v>
      </c>
      <c r="M506" s="53">
        <v>194902.16</v>
      </c>
      <c r="N506" s="7">
        <v>0</v>
      </c>
    </row>
    <row r="507" spans="1:14" ht="18" customHeight="1" x14ac:dyDescent="0.2">
      <c r="A507" s="6">
        <v>506</v>
      </c>
      <c r="B507" s="7">
        <v>15576623</v>
      </c>
      <c r="C507" s="6" t="s">
        <v>440</v>
      </c>
      <c r="D507" s="7">
        <v>584</v>
      </c>
      <c r="E507" s="6" t="s">
        <v>15</v>
      </c>
      <c r="F507" s="6" t="s">
        <v>23</v>
      </c>
      <c r="G507" s="7">
        <v>31</v>
      </c>
      <c r="H507" s="7">
        <v>5</v>
      </c>
      <c r="I507" s="51">
        <v>0</v>
      </c>
      <c r="J507" s="7">
        <v>2</v>
      </c>
      <c r="K507" s="7">
        <v>1</v>
      </c>
      <c r="L507" s="7">
        <v>0</v>
      </c>
      <c r="M507" s="53">
        <v>31474.27</v>
      </c>
      <c r="N507" s="7">
        <v>0</v>
      </c>
    </row>
    <row r="508" spans="1:14" ht="18" customHeight="1" x14ac:dyDescent="0.2">
      <c r="A508" s="6">
        <v>507</v>
      </c>
      <c r="B508" s="7">
        <v>15805565</v>
      </c>
      <c r="C508" s="6" t="s">
        <v>423</v>
      </c>
      <c r="D508" s="7">
        <v>691</v>
      </c>
      <c r="E508" s="6" t="s">
        <v>26</v>
      </c>
      <c r="F508" s="6" t="s">
        <v>23</v>
      </c>
      <c r="G508" s="7">
        <v>30</v>
      </c>
      <c r="H508" s="7">
        <v>7</v>
      </c>
      <c r="I508" s="51">
        <v>116927.89</v>
      </c>
      <c r="J508" s="7">
        <v>1</v>
      </c>
      <c r="K508" s="7">
        <v>1</v>
      </c>
      <c r="L508" s="7">
        <v>0</v>
      </c>
      <c r="M508" s="53">
        <v>21198.39</v>
      </c>
      <c r="N508" s="7">
        <v>0</v>
      </c>
    </row>
    <row r="509" spans="1:14" ht="18" customHeight="1" x14ac:dyDescent="0.2">
      <c r="A509" s="6">
        <v>508</v>
      </c>
      <c r="B509" s="7">
        <v>15677307</v>
      </c>
      <c r="C509" s="6" t="s">
        <v>441</v>
      </c>
      <c r="D509" s="7">
        <v>684</v>
      </c>
      <c r="E509" s="6" t="s">
        <v>26</v>
      </c>
      <c r="F509" s="6" t="s">
        <v>16</v>
      </c>
      <c r="G509" s="7">
        <v>40</v>
      </c>
      <c r="H509" s="7">
        <v>6</v>
      </c>
      <c r="I509" s="51">
        <v>137326.65</v>
      </c>
      <c r="J509" s="7">
        <v>1</v>
      </c>
      <c r="K509" s="7">
        <v>1</v>
      </c>
      <c r="L509" s="7">
        <v>0</v>
      </c>
      <c r="M509" s="53">
        <v>186976.6</v>
      </c>
      <c r="N509" s="7">
        <v>0</v>
      </c>
    </row>
    <row r="510" spans="1:14" ht="18" customHeight="1" x14ac:dyDescent="0.2">
      <c r="A510" s="6">
        <v>509</v>
      </c>
      <c r="B510" s="7">
        <v>15773890</v>
      </c>
      <c r="C510" s="6" t="s">
        <v>185</v>
      </c>
      <c r="D510" s="7">
        <v>733</v>
      </c>
      <c r="E510" s="6" t="s">
        <v>15</v>
      </c>
      <c r="F510" s="6" t="s">
        <v>23</v>
      </c>
      <c r="G510" s="7">
        <v>22</v>
      </c>
      <c r="H510" s="7">
        <v>5</v>
      </c>
      <c r="I510" s="51">
        <v>0</v>
      </c>
      <c r="J510" s="7">
        <v>2</v>
      </c>
      <c r="K510" s="7">
        <v>1</v>
      </c>
      <c r="L510" s="7">
        <v>1</v>
      </c>
      <c r="M510" s="53">
        <v>117202.19</v>
      </c>
      <c r="N510" s="7">
        <v>0</v>
      </c>
    </row>
    <row r="511" spans="1:14" ht="18" customHeight="1" x14ac:dyDescent="0.2">
      <c r="A511" s="6">
        <v>510</v>
      </c>
      <c r="B511" s="7">
        <v>15598883</v>
      </c>
      <c r="C511" s="6" t="s">
        <v>442</v>
      </c>
      <c r="D511" s="7">
        <v>599</v>
      </c>
      <c r="E511" s="6" t="s">
        <v>18</v>
      </c>
      <c r="F511" s="6" t="s">
        <v>16</v>
      </c>
      <c r="G511" s="7">
        <v>37</v>
      </c>
      <c r="H511" s="7">
        <v>2</v>
      </c>
      <c r="I511" s="51">
        <v>0</v>
      </c>
      <c r="J511" s="7">
        <v>2</v>
      </c>
      <c r="K511" s="7">
        <v>1</v>
      </c>
      <c r="L511" s="7">
        <v>1</v>
      </c>
      <c r="M511" s="53">
        <v>143739.29</v>
      </c>
      <c r="N511" s="7">
        <v>0</v>
      </c>
    </row>
    <row r="512" spans="1:14" ht="18" customHeight="1" x14ac:dyDescent="0.2">
      <c r="A512" s="6">
        <v>511</v>
      </c>
      <c r="B512" s="7">
        <v>15568506</v>
      </c>
      <c r="C512" s="6" t="s">
        <v>443</v>
      </c>
      <c r="D512" s="7">
        <v>524</v>
      </c>
      <c r="E512" s="6" t="s">
        <v>26</v>
      </c>
      <c r="F512" s="6" t="s">
        <v>16</v>
      </c>
      <c r="G512" s="7">
        <v>31</v>
      </c>
      <c r="H512" s="7">
        <v>10</v>
      </c>
      <c r="I512" s="51">
        <v>67238.98</v>
      </c>
      <c r="J512" s="7">
        <v>2</v>
      </c>
      <c r="K512" s="7">
        <v>1</v>
      </c>
      <c r="L512" s="7">
        <v>1</v>
      </c>
      <c r="M512" s="53">
        <v>161811.23000000001</v>
      </c>
      <c r="N512" s="7">
        <v>0</v>
      </c>
    </row>
    <row r="513" spans="1:14" ht="18" customHeight="1" x14ac:dyDescent="0.2">
      <c r="A513" s="6">
        <v>512</v>
      </c>
      <c r="B513" s="7">
        <v>15761043</v>
      </c>
      <c r="C513" s="6" t="s">
        <v>444</v>
      </c>
      <c r="D513" s="7">
        <v>632</v>
      </c>
      <c r="E513" s="6" t="s">
        <v>26</v>
      </c>
      <c r="F513" s="6" t="s">
        <v>16</v>
      </c>
      <c r="G513" s="7">
        <v>38</v>
      </c>
      <c r="H513" s="7">
        <v>6</v>
      </c>
      <c r="I513" s="51">
        <v>86569.76</v>
      </c>
      <c r="J513" s="7">
        <v>2</v>
      </c>
      <c r="K513" s="7">
        <v>1</v>
      </c>
      <c r="L513" s="7">
        <v>0</v>
      </c>
      <c r="M513" s="53">
        <v>98090.91</v>
      </c>
      <c r="N513" s="7">
        <v>0</v>
      </c>
    </row>
    <row r="514" spans="1:14" ht="18" customHeight="1" x14ac:dyDescent="0.2">
      <c r="A514" s="6">
        <v>513</v>
      </c>
      <c r="B514" s="7">
        <v>15782236</v>
      </c>
      <c r="C514" s="6" t="s">
        <v>445</v>
      </c>
      <c r="D514" s="7">
        <v>735</v>
      </c>
      <c r="E514" s="6" t="s">
        <v>18</v>
      </c>
      <c r="F514" s="6" t="s">
        <v>23</v>
      </c>
      <c r="G514" s="7">
        <v>34</v>
      </c>
      <c r="H514" s="7">
        <v>5</v>
      </c>
      <c r="I514" s="51">
        <v>0</v>
      </c>
      <c r="J514" s="7">
        <v>2</v>
      </c>
      <c r="K514" s="7">
        <v>0</v>
      </c>
      <c r="L514" s="7">
        <v>0</v>
      </c>
      <c r="M514" s="53">
        <v>71095.41</v>
      </c>
      <c r="N514" s="7">
        <v>0</v>
      </c>
    </row>
    <row r="515" spans="1:14" ht="18" customHeight="1" x14ac:dyDescent="0.2">
      <c r="A515" s="6">
        <v>514</v>
      </c>
      <c r="B515" s="7">
        <v>15593601</v>
      </c>
      <c r="C515" s="6" t="s">
        <v>446</v>
      </c>
      <c r="D515" s="7">
        <v>734</v>
      </c>
      <c r="E515" s="6" t="s">
        <v>15</v>
      </c>
      <c r="F515" s="6" t="s">
        <v>23</v>
      </c>
      <c r="G515" s="7">
        <v>34</v>
      </c>
      <c r="H515" s="7">
        <v>6</v>
      </c>
      <c r="I515" s="51">
        <v>133598.39999999999</v>
      </c>
      <c r="J515" s="7">
        <v>1</v>
      </c>
      <c r="K515" s="7">
        <v>1</v>
      </c>
      <c r="L515" s="7">
        <v>1</v>
      </c>
      <c r="M515" s="53">
        <v>13107.24</v>
      </c>
      <c r="N515" s="7">
        <v>0</v>
      </c>
    </row>
    <row r="516" spans="1:14" ht="18" customHeight="1" x14ac:dyDescent="0.2">
      <c r="A516" s="6">
        <v>515</v>
      </c>
      <c r="B516" s="7">
        <v>15682048</v>
      </c>
      <c r="C516" s="6" t="s">
        <v>88</v>
      </c>
      <c r="D516" s="7">
        <v>605</v>
      </c>
      <c r="E516" s="6" t="s">
        <v>15</v>
      </c>
      <c r="F516" s="6" t="s">
        <v>16</v>
      </c>
      <c r="G516" s="7">
        <v>51</v>
      </c>
      <c r="H516" s="7">
        <v>3</v>
      </c>
      <c r="I516" s="51">
        <v>136188.78</v>
      </c>
      <c r="J516" s="7">
        <v>1</v>
      </c>
      <c r="K516" s="7">
        <v>1</v>
      </c>
      <c r="L516" s="7">
        <v>1</v>
      </c>
      <c r="M516" s="53">
        <v>67110.59</v>
      </c>
      <c r="N516" s="7">
        <v>1</v>
      </c>
    </row>
    <row r="517" spans="1:14" ht="18" customHeight="1" x14ac:dyDescent="0.2">
      <c r="A517" s="6">
        <v>516</v>
      </c>
      <c r="B517" s="7">
        <v>15746902</v>
      </c>
      <c r="C517" s="6" t="s">
        <v>447</v>
      </c>
      <c r="D517" s="7">
        <v>793</v>
      </c>
      <c r="E517" s="6" t="s">
        <v>18</v>
      </c>
      <c r="F517" s="6" t="s">
        <v>23</v>
      </c>
      <c r="G517" s="7">
        <v>38</v>
      </c>
      <c r="H517" s="7">
        <v>9</v>
      </c>
      <c r="I517" s="51">
        <v>0</v>
      </c>
      <c r="J517" s="7">
        <v>2</v>
      </c>
      <c r="K517" s="7">
        <v>1</v>
      </c>
      <c r="L517" s="7">
        <v>0</v>
      </c>
      <c r="M517" s="53">
        <v>88225.02</v>
      </c>
      <c r="N517" s="7">
        <v>0</v>
      </c>
    </row>
    <row r="518" spans="1:14" ht="18" customHeight="1" x14ac:dyDescent="0.2">
      <c r="A518" s="6">
        <v>517</v>
      </c>
      <c r="B518" s="7">
        <v>15752081</v>
      </c>
      <c r="C518" s="6" t="s">
        <v>448</v>
      </c>
      <c r="D518" s="7">
        <v>468</v>
      </c>
      <c r="E518" s="6" t="s">
        <v>15</v>
      </c>
      <c r="F518" s="6" t="s">
        <v>16</v>
      </c>
      <c r="G518" s="7">
        <v>56</v>
      </c>
      <c r="H518" s="7">
        <v>10</v>
      </c>
      <c r="I518" s="51">
        <v>0</v>
      </c>
      <c r="J518" s="7">
        <v>3</v>
      </c>
      <c r="K518" s="7">
        <v>0</v>
      </c>
      <c r="L518" s="7">
        <v>1</v>
      </c>
      <c r="M518" s="53">
        <v>62256.87</v>
      </c>
      <c r="N518" s="7">
        <v>1</v>
      </c>
    </row>
    <row r="519" spans="1:14" ht="18" customHeight="1" x14ac:dyDescent="0.2">
      <c r="A519" s="6">
        <v>518</v>
      </c>
      <c r="B519" s="7">
        <v>15781307</v>
      </c>
      <c r="C519" s="6" t="s">
        <v>449</v>
      </c>
      <c r="D519" s="7">
        <v>779</v>
      </c>
      <c r="E519" s="6" t="s">
        <v>26</v>
      </c>
      <c r="F519" s="6" t="s">
        <v>23</v>
      </c>
      <c r="G519" s="7">
        <v>37</v>
      </c>
      <c r="H519" s="7">
        <v>7</v>
      </c>
      <c r="I519" s="51">
        <v>120092.52</v>
      </c>
      <c r="J519" s="7">
        <v>2</v>
      </c>
      <c r="K519" s="7">
        <v>1</v>
      </c>
      <c r="L519" s="7">
        <v>0</v>
      </c>
      <c r="M519" s="53">
        <v>135925.72</v>
      </c>
      <c r="N519" s="7">
        <v>0</v>
      </c>
    </row>
    <row r="520" spans="1:14" ht="18" customHeight="1" x14ac:dyDescent="0.2">
      <c r="A520" s="6">
        <v>519</v>
      </c>
      <c r="B520" s="7">
        <v>15775912</v>
      </c>
      <c r="C520" s="6" t="s">
        <v>310</v>
      </c>
      <c r="D520" s="7">
        <v>698</v>
      </c>
      <c r="E520" s="6" t="s">
        <v>15</v>
      </c>
      <c r="F520" s="6" t="s">
        <v>23</v>
      </c>
      <c r="G520" s="7">
        <v>48</v>
      </c>
      <c r="H520" s="7">
        <v>4</v>
      </c>
      <c r="I520" s="51">
        <v>101238.24</v>
      </c>
      <c r="J520" s="7">
        <v>2</v>
      </c>
      <c r="K520" s="7">
        <v>0</v>
      </c>
      <c r="L520" s="7">
        <v>1</v>
      </c>
      <c r="M520" s="53">
        <v>177815.87</v>
      </c>
      <c r="N520" s="7">
        <v>1</v>
      </c>
    </row>
    <row r="521" spans="1:14" ht="18" customHeight="1" x14ac:dyDescent="0.2">
      <c r="A521" s="6">
        <v>520</v>
      </c>
      <c r="B521" s="7">
        <v>15745417</v>
      </c>
      <c r="C521" s="6" t="s">
        <v>450</v>
      </c>
      <c r="D521" s="7">
        <v>707</v>
      </c>
      <c r="E521" s="6" t="s">
        <v>15</v>
      </c>
      <c r="F521" s="6" t="s">
        <v>23</v>
      </c>
      <c r="G521" s="7">
        <v>58</v>
      </c>
      <c r="H521" s="7">
        <v>6</v>
      </c>
      <c r="I521" s="51">
        <v>89685.92</v>
      </c>
      <c r="J521" s="7">
        <v>1</v>
      </c>
      <c r="K521" s="7">
        <v>0</v>
      </c>
      <c r="L521" s="7">
        <v>1</v>
      </c>
      <c r="M521" s="53">
        <v>126471.13</v>
      </c>
      <c r="N521" s="7">
        <v>0</v>
      </c>
    </row>
    <row r="522" spans="1:14" ht="18" customHeight="1" x14ac:dyDescent="0.2">
      <c r="A522" s="6">
        <v>521</v>
      </c>
      <c r="B522" s="7">
        <v>15671256</v>
      </c>
      <c r="C522" s="6" t="s">
        <v>451</v>
      </c>
      <c r="D522" s="7">
        <v>850</v>
      </c>
      <c r="E522" s="6" t="s">
        <v>15</v>
      </c>
      <c r="F522" s="6" t="s">
        <v>16</v>
      </c>
      <c r="G522" s="7">
        <v>35</v>
      </c>
      <c r="H522" s="7">
        <v>1</v>
      </c>
      <c r="I522" s="51">
        <v>211774.31</v>
      </c>
      <c r="J522" s="7">
        <v>1</v>
      </c>
      <c r="K522" s="7">
        <v>1</v>
      </c>
      <c r="L522" s="7">
        <v>0</v>
      </c>
      <c r="M522" s="53">
        <v>188574.12</v>
      </c>
      <c r="N522" s="7">
        <v>1</v>
      </c>
    </row>
    <row r="523" spans="1:14" ht="18" customHeight="1" x14ac:dyDescent="0.2">
      <c r="A523" s="6">
        <v>522</v>
      </c>
      <c r="B523" s="7">
        <v>15653547</v>
      </c>
      <c r="C523" s="6" t="s">
        <v>157</v>
      </c>
      <c r="D523" s="7">
        <v>850</v>
      </c>
      <c r="E523" s="6" t="s">
        <v>15</v>
      </c>
      <c r="F523" s="6" t="s">
        <v>23</v>
      </c>
      <c r="G523" s="7">
        <v>56</v>
      </c>
      <c r="H523" s="7">
        <v>7</v>
      </c>
      <c r="I523" s="51">
        <v>131317.48000000001</v>
      </c>
      <c r="J523" s="7">
        <v>1</v>
      </c>
      <c r="K523" s="7">
        <v>1</v>
      </c>
      <c r="L523" s="7">
        <v>1</v>
      </c>
      <c r="M523" s="53">
        <v>119175.45</v>
      </c>
      <c r="N523" s="7">
        <v>0</v>
      </c>
    </row>
    <row r="524" spans="1:14" ht="18" customHeight="1" x14ac:dyDescent="0.2">
      <c r="A524" s="6">
        <v>523</v>
      </c>
      <c r="B524" s="7">
        <v>15595766</v>
      </c>
      <c r="C524" s="6" t="s">
        <v>452</v>
      </c>
      <c r="D524" s="7">
        <v>527</v>
      </c>
      <c r="E524" s="6" t="s">
        <v>18</v>
      </c>
      <c r="F524" s="6" t="s">
        <v>23</v>
      </c>
      <c r="G524" s="7">
        <v>37</v>
      </c>
      <c r="H524" s="7">
        <v>5</v>
      </c>
      <c r="I524" s="51">
        <v>93722.73</v>
      </c>
      <c r="J524" s="7">
        <v>2</v>
      </c>
      <c r="K524" s="7">
        <v>1</v>
      </c>
      <c r="L524" s="7">
        <v>1</v>
      </c>
      <c r="M524" s="53">
        <v>139093.73000000001</v>
      </c>
      <c r="N524" s="7">
        <v>0</v>
      </c>
    </row>
    <row r="525" spans="1:14" ht="18" customHeight="1" x14ac:dyDescent="0.2">
      <c r="A525" s="6">
        <v>524</v>
      </c>
      <c r="B525" s="7">
        <v>15742358</v>
      </c>
      <c r="C525" s="6" t="s">
        <v>453</v>
      </c>
      <c r="D525" s="7">
        <v>696</v>
      </c>
      <c r="E525" s="6" t="s">
        <v>26</v>
      </c>
      <c r="F525" s="6" t="s">
        <v>23</v>
      </c>
      <c r="G525" s="7">
        <v>32</v>
      </c>
      <c r="H525" s="7">
        <v>8</v>
      </c>
      <c r="I525" s="51">
        <v>101160.99</v>
      </c>
      <c r="J525" s="7">
        <v>1</v>
      </c>
      <c r="K525" s="7">
        <v>1</v>
      </c>
      <c r="L525" s="7">
        <v>1</v>
      </c>
      <c r="M525" s="53">
        <v>115916.55</v>
      </c>
      <c r="N525" s="7">
        <v>0</v>
      </c>
    </row>
    <row r="526" spans="1:14" ht="18" customHeight="1" x14ac:dyDescent="0.2">
      <c r="A526" s="6">
        <v>525</v>
      </c>
      <c r="B526" s="7">
        <v>15763274</v>
      </c>
      <c r="C526" s="6" t="s">
        <v>134</v>
      </c>
      <c r="D526" s="7">
        <v>661</v>
      </c>
      <c r="E526" s="6" t="s">
        <v>15</v>
      </c>
      <c r="F526" s="6" t="s">
        <v>23</v>
      </c>
      <c r="G526" s="7">
        <v>48</v>
      </c>
      <c r="H526" s="7">
        <v>3</v>
      </c>
      <c r="I526" s="51">
        <v>120320.54</v>
      </c>
      <c r="J526" s="7">
        <v>1</v>
      </c>
      <c r="K526" s="7">
        <v>0</v>
      </c>
      <c r="L526" s="7">
        <v>0</v>
      </c>
      <c r="M526" s="53">
        <v>96463.25</v>
      </c>
      <c r="N526" s="7">
        <v>0</v>
      </c>
    </row>
    <row r="527" spans="1:14" ht="18" customHeight="1" x14ac:dyDescent="0.2">
      <c r="A527" s="6">
        <v>526</v>
      </c>
      <c r="B527" s="7">
        <v>15786063</v>
      </c>
      <c r="C527" s="6" t="s">
        <v>32</v>
      </c>
      <c r="D527" s="7">
        <v>776</v>
      </c>
      <c r="E527" s="6" t="s">
        <v>15</v>
      </c>
      <c r="F527" s="6" t="s">
        <v>16</v>
      </c>
      <c r="G527" s="7">
        <v>31</v>
      </c>
      <c r="H527" s="7">
        <v>2</v>
      </c>
      <c r="I527" s="51">
        <v>0</v>
      </c>
      <c r="J527" s="7">
        <v>2</v>
      </c>
      <c r="K527" s="7">
        <v>1</v>
      </c>
      <c r="L527" s="7">
        <v>1</v>
      </c>
      <c r="M527" s="53">
        <v>112349.51</v>
      </c>
      <c r="N527" s="7">
        <v>0</v>
      </c>
    </row>
    <row r="528" spans="1:14" ht="18" customHeight="1" x14ac:dyDescent="0.2">
      <c r="A528" s="6">
        <v>527</v>
      </c>
      <c r="B528" s="7">
        <v>15600258</v>
      </c>
      <c r="C528" s="6" t="s">
        <v>454</v>
      </c>
      <c r="D528" s="7">
        <v>701</v>
      </c>
      <c r="E528" s="6" t="s">
        <v>15</v>
      </c>
      <c r="F528" s="6" t="s">
        <v>23</v>
      </c>
      <c r="G528" s="7">
        <v>43</v>
      </c>
      <c r="H528" s="7">
        <v>2</v>
      </c>
      <c r="I528" s="51">
        <v>0</v>
      </c>
      <c r="J528" s="7">
        <v>2</v>
      </c>
      <c r="K528" s="7">
        <v>1</v>
      </c>
      <c r="L528" s="7">
        <v>1</v>
      </c>
      <c r="M528" s="53">
        <v>165303.79</v>
      </c>
      <c r="N528" s="7">
        <v>0</v>
      </c>
    </row>
    <row r="529" spans="1:14" ht="18" customHeight="1" x14ac:dyDescent="0.2">
      <c r="A529" s="6">
        <v>528</v>
      </c>
      <c r="B529" s="7">
        <v>15573318</v>
      </c>
      <c r="C529" s="6" t="s">
        <v>455</v>
      </c>
      <c r="D529" s="7">
        <v>610</v>
      </c>
      <c r="E529" s="6" t="s">
        <v>15</v>
      </c>
      <c r="F529" s="6" t="s">
        <v>23</v>
      </c>
      <c r="G529" s="7">
        <v>26</v>
      </c>
      <c r="H529" s="7">
        <v>8</v>
      </c>
      <c r="I529" s="51">
        <v>0</v>
      </c>
      <c r="J529" s="7">
        <v>2</v>
      </c>
      <c r="K529" s="7">
        <v>1</v>
      </c>
      <c r="L529" s="7">
        <v>0</v>
      </c>
      <c r="M529" s="53">
        <v>166031.07999999999</v>
      </c>
      <c r="N529" s="7">
        <v>0</v>
      </c>
    </row>
    <row r="530" spans="1:14" ht="18" customHeight="1" x14ac:dyDescent="0.2">
      <c r="A530" s="6">
        <v>529</v>
      </c>
      <c r="B530" s="7">
        <v>15653849</v>
      </c>
      <c r="C530" s="6" t="s">
        <v>456</v>
      </c>
      <c r="D530" s="7">
        <v>572</v>
      </c>
      <c r="E530" s="6" t="s">
        <v>26</v>
      </c>
      <c r="F530" s="6" t="s">
        <v>16</v>
      </c>
      <c r="G530" s="7">
        <v>48</v>
      </c>
      <c r="H530" s="7">
        <v>3</v>
      </c>
      <c r="I530" s="51">
        <v>152827.99</v>
      </c>
      <c r="J530" s="7">
        <v>1</v>
      </c>
      <c r="K530" s="7">
        <v>1</v>
      </c>
      <c r="L530" s="7">
        <v>0</v>
      </c>
      <c r="M530" s="53">
        <v>38411.79</v>
      </c>
      <c r="N530" s="7">
        <v>1</v>
      </c>
    </row>
    <row r="531" spans="1:14" ht="18" customHeight="1" x14ac:dyDescent="0.2">
      <c r="A531" s="6">
        <v>530</v>
      </c>
      <c r="B531" s="7">
        <v>15694272</v>
      </c>
      <c r="C531" s="6" t="s">
        <v>457</v>
      </c>
      <c r="D531" s="7">
        <v>673</v>
      </c>
      <c r="E531" s="6" t="s">
        <v>15</v>
      </c>
      <c r="F531" s="6" t="s">
        <v>23</v>
      </c>
      <c r="G531" s="7">
        <v>30</v>
      </c>
      <c r="H531" s="7">
        <v>1</v>
      </c>
      <c r="I531" s="51">
        <v>64097.75</v>
      </c>
      <c r="J531" s="7">
        <v>1</v>
      </c>
      <c r="K531" s="7">
        <v>1</v>
      </c>
      <c r="L531" s="7">
        <v>1</v>
      </c>
      <c r="M531" s="53">
        <v>77783.350000000006</v>
      </c>
      <c r="N531" s="7">
        <v>0</v>
      </c>
    </row>
    <row r="532" spans="1:14" ht="18" customHeight="1" x14ac:dyDescent="0.2">
      <c r="A532" s="6">
        <v>531</v>
      </c>
      <c r="B532" s="7">
        <v>15736112</v>
      </c>
      <c r="C532" s="6" t="s">
        <v>458</v>
      </c>
      <c r="D532" s="7">
        <v>519</v>
      </c>
      <c r="E532" s="6" t="s">
        <v>18</v>
      </c>
      <c r="F532" s="6" t="s">
        <v>16</v>
      </c>
      <c r="G532" s="7">
        <v>57</v>
      </c>
      <c r="H532" s="7">
        <v>2</v>
      </c>
      <c r="I532" s="51">
        <v>119035.35</v>
      </c>
      <c r="J532" s="7">
        <v>2</v>
      </c>
      <c r="K532" s="7">
        <v>1</v>
      </c>
      <c r="L532" s="7">
        <v>1</v>
      </c>
      <c r="M532" s="53">
        <v>29871.79</v>
      </c>
      <c r="N532" s="7">
        <v>0</v>
      </c>
    </row>
    <row r="533" spans="1:14" ht="18" customHeight="1" x14ac:dyDescent="0.2">
      <c r="A533" s="6">
        <v>532</v>
      </c>
      <c r="B533" s="7">
        <v>15749851</v>
      </c>
      <c r="C533" s="6" t="s">
        <v>414</v>
      </c>
      <c r="D533" s="7">
        <v>702</v>
      </c>
      <c r="E533" s="6" t="s">
        <v>18</v>
      </c>
      <c r="F533" s="6" t="s">
        <v>16</v>
      </c>
      <c r="G533" s="7">
        <v>26</v>
      </c>
      <c r="H533" s="7">
        <v>4</v>
      </c>
      <c r="I533" s="51">
        <v>135219.57</v>
      </c>
      <c r="J533" s="7">
        <v>1</v>
      </c>
      <c r="K533" s="7">
        <v>0</v>
      </c>
      <c r="L533" s="7">
        <v>1</v>
      </c>
      <c r="M533" s="53">
        <v>59747.63</v>
      </c>
      <c r="N533" s="7">
        <v>0</v>
      </c>
    </row>
    <row r="534" spans="1:14" ht="18" customHeight="1" x14ac:dyDescent="0.2">
      <c r="A534" s="6">
        <v>533</v>
      </c>
      <c r="B534" s="7">
        <v>15663478</v>
      </c>
      <c r="C534" s="6" t="s">
        <v>459</v>
      </c>
      <c r="D534" s="7">
        <v>729</v>
      </c>
      <c r="E534" s="6" t="s">
        <v>15</v>
      </c>
      <c r="F534" s="6" t="s">
        <v>23</v>
      </c>
      <c r="G534" s="7">
        <v>32</v>
      </c>
      <c r="H534" s="7">
        <v>6</v>
      </c>
      <c r="I534" s="51">
        <v>93694.42</v>
      </c>
      <c r="J534" s="7">
        <v>1</v>
      </c>
      <c r="K534" s="7">
        <v>1</v>
      </c>
      <c r="L534" s="7">
        <v>1</v>
      </c>
      <c r="M534" s="53">
        <v>79919.13</v>
      </c>
      <c r="N534" s="7">
        <v>0</v>
      </c>
    </row>
    <row r="535" spans="1:14" ht="18" customHeight="1" x14ac:dyDescent="0.2">
      <c r="A535" s="6">
        <v>534</v>
      </c>
      <c r="B535" s="7">
        <v>15592300</v>
      </c>
      <c r="C535" s="6" t="s">
        <v>460</v>
      </c>
      <c r="D535" s="7">
        <v>543</v>
      </c>
      <c r="E535" s="6" t="s">
        <v>18</v>
      </c>
      <c r="F535" s="6" t="s">
        <v>23</v>
      </c>
      <c r="G535" s="7">
        <v>35</v>
      </c>
      <c r="H535" s="7">
        <v>10</v>
      </c>
      <c r="I535" s="51">
        <v>59408.63</v>
      </c>
      <c r="J535" s="7">
        <v>1</v>
      </c>
      <c r="K535" s="7">
        <v>1</v>
      </c>
      <c r="L535" s="7">
        <v>0</v>
      </c>
      <c r="M535" s="53">
        <v>76773.53</v>
      </c>
      <c r="N535" s="7">
        <v>0</v>
      </c>
    </row>
    <row r="536" spans="1:14" ht="18" customHeight="1" x14ac:dyDescent="0.2">
      <c r="A536" s="6">
        <v>535</v>
      </c>
      <c r="B536" s="7">
        <v>15567832</v>
      </c>
      <c r="C536" s="6" t="s">
        <v>219</v>
      </c>
      <c r="D536" s="7">
        <v>550</v>
      </c>
      <c r="E536" s="6" t="s">
        <v>15</v>
      </c>
      <c r="F536" s="6" t="s">
        <v>16</v>
      </c>
      <c r="G536" s="7">
        <v>40</v>
      </c>
      <c r="H536" s="7">
        <v>7</v>
      </c>
      <c r="I536" s="51">
        <v>114354.95</v>
      </c>
      <c r="J536" s="7">
        <v>1</v>
      </c>
      <c r="K536" s="7">
        <v>1</v>
      </c>
      <c r="L536" s="7">
        <v>0</v>
      </c>
      <c r="M536" s="53">
        <v>54018.93</v>
      </c>
      <c r="N536" s="7">
        <v>0</v>
      </c>
    </row>
    <row r="537" spans="1:14" ht="18" customHeight="1" x14ac:dyDescent="0.2">
      <c r="A537" s="6">
        <v>536</v>
      </c>
      <c r="B537" s="7">
        <v>15776780</v>
      </c>
      <c r="C537" s="6" t="s">
        <v>27</v>
      </c>
      <c r="D537" s="7">
        <v>608</v>
      </c>
      <c r="E537" s="6" t="s">
        <v>15</v>
      </c>
      <c r="F537" s="6" t="s">
        <v>23</v>
      </c>
      <c r="G537" s="7">
        <v>59</v>
      </c>
      <c r="H537" s="7">
        <v>1</v>
      </c>
      <c r="I537" s="51">
        <v>0</v>
      </c>
      <c r="J537" s="7">
        <v>1</v>
      </c>
      <c r="K537" s="7">
        <v>1</v>
      </c>
      <c r="L537" s="7">
        <v>0</v>
      </c>
      <c r="M537" s="53">
        <v>70649.64</v>
      </c>
      <c r="N537" s="7">
        <v>1</v>
      </c>
    </row>
    <row r="538" spans="1:14" ht="18" customHeight="1" x14ac:dyDescent="0.2">
      <c r="A538" s="6">
        <v>537</v>
      </c>
      <c r="B538" s="7">
        <v>15592846</v>
      </c>
      <c r="C538" s="6" t="s">
        <v>112</v>
      </c>
      <c r="D538" s="7">
        <v>639</v>
      </c>
      <c r="E538" s="6" t="s">
        <v>26</v>
      </c>
      <c r="F538" s="6" t="s">
        <v>23</v>
      </c>
      <c r="G538" s="7">
        <v>35</v>
      </c>
      <c r="H538" s="7">
        <v>10</v>
      </c>
      <c r="I538" s="51">
        <v>128173.9</v>
      </c>
      <c r="J538" s="7">
        <v>2</v>
      </c>
      <c r="K538" s="7">
        <v>1</v>
      </c>
      <c r="L538" s="7">
        <v>0</v>
      </c>
      <c r="M538" s="53">
        <v>59093.39</v>
      </c>
      <c r="N538" s="7">
        <v>0</v>
      </c>
    </row>
    <row r="539" spans="1:14" ht="18" customHeight="1" x14ac:dyDescent="0.2">
      <c r="A539" s="6">
        <v>538</v>
      </c>
      <c r="B539" s="7">
        <v>15739803</v>
      </c>
      <c r="C539" s="6" t="s">
        <v>48</v>
      </c>
      <c r="D539" s="7">
        <v>686</v>
      </c>
      <c r="E539" s="6" t="s">
        <v>18</v>
      </c>
      <c r="F539" s="6" t="s">
        <v>23</v>
      </c>
      <c r="G539" s="7">
        <v>34</v>
      </c>
      <c r="H539" s="7">
        <v>9</v>
      </c>
      <c r="I539" s="51">
        <v>0</v>
      </c>
      <c r="J539" s="7">
        <v>2</v>
      </c>
      <c r="K539" s="7">
        <v>1</v>
      </c>
      <c r="L539" s="7">
        <v>0</v>
      </c>
      <c r="M539" s="53">
        <v>127569.8</v>
      </c>
      <c r="N539" s="7">
        <v>0</v>
      </c>
    </row>
    <row r="540" spans="1:14" ht="18" customHeight="1" x14ac:dyDescent="0.2">
      <c r="A540" s="6">
        <v>539</v>
      </c>
      <c r="B540" s="7">
        <v>15794142</v>
      </c>
      <c r="C540" s="6" t="s">
        <v>461</v>
      </c>
      <c r="D540" s="7">
        <v>564</v>
      </c>
      <c r="E540" s="6" t="s">
        <v>26</v>
      </c>
      <c r="F540" s="6" t="s">
        <v>16</v>
      </c>
      <c r="G540" s="7">
        <v>62</v>
      </c>
      <c r="H540" s="7">
        <v>5</v>
      </c>
      <c r="I540" s="51">
        <v>114931.35</v>
      </c>
      <c r="J540" s="7">
        <v>3</v>
      </c>
      <c r="K540" s="7">
        <v>0</v>
      </c>
      <c r="L540" s="7">
        <v>1</v>
      </c>
      <c r="M540" s="53">
        <v>18260.98</v>
      </c>
      <c r="N540" s="7">
        <v>1</v>
      </c>
    </row>
    <row r="541" spans="1:14" ht="18" customHeight="1" x14ac:dyDescent="0.2">
      <c r="A541" s="6">
        <v>540</v>
      </c>
      <c r="B541" s="7">
        <v>15762729</v>
      </c>
      <c r="C541" s="6" t="s">
        <v>462</v>
      </c>
      <c r="D541" s="7">
        <v>745</v>
      </c>
      <c r="E541" s="6" t="s">
        <v>26</v>
      </c>
      <c r="F541" s="6" t="s">
        <v>16</v>
      </c>
      <c r="G541" s="7">
        <v>28</v>
      </c>
      <c r="H541" s="7">
        <v>1</v>
      </c>
      <c r="I541" s="51">
        <v>111071.36</v>
      </c>
      <c r="J541" s="7">
        <v>1</v>
      </c>
      <c r="K541" s="7">
        <v>1</v>
      </c>
      <c r="L541" s="7">
        <v>0</v>
      </c>
      <c r="M541" s="53">
        <v>73275.960000000006</v>
      </c>
      <c r="N541" s="7">
        <v>1</v>
      </c>
    </row>
    <row r="542" spans="1:14" ht="18" customHeight="1" x14ac:dyDescent="0.2">
      <c r="A542" s="6">
        <v>541</v>
      </c>
      <c r="B542" s="7">
        <v>15667896</v>
      </c>
      <c r="C542" s="6" t="s">
        <v>463</v>
      </c>
      <c r="D542" s="7">
        <v>833</v>
      </c>
      <c r="E542" s="6" t="s">
        <v>15</v>
      </c>
      <c r="F542" s="6" t="s">
        <v>23</v>
      </c>
      <c r="G542" s="7">
        <v>37</v>
      </c>
      <c r="H542" s="7">
        <v>8</v>
      </c>
      <c r="I542" s="51">
        <v>151226.18</v>
      </c>
      <c r="J542" s="7">
        <v>2</v>
      </c>
      <c r="K542" s="7">
        <v>1</v>
      </c>
      <c r="L542" s="7">
        <v>1</v>
      </c>
      <c r="M542" s="53">
        <v>136129.49</v>
      </c>
      <c r="N542" s="7">
        <v>0</v>
      </c>
    </row>
    <row r="543" spans="1:14" ht="18" customHeight="1" x14ac:dyDescent="0.2">
      <c r="A543" s="6">
        <v>542</v>
      </c>
      <c r="B543" s="7">
        <v>15626578</v>
      </c>
      <c r="C543" s="6" t="s">
        <v>166</v>
      </c>
      <c r="D543" s="7">
        <v>622</v>
      </c>
      <c r="E543" s="6" t="s">
        <v>15</v>
      </c>
      <c r="F543" s="6" t="s">
        <v>23</v>
      </c>
      <c r="G543" s="7">
        <v>26</v>
      </c>
      <c r="H543" s="7">
        <v>9</v>
      </c>
      <c r="I543" s="51">
        <v>0</v>
      </c>
      <c r="J543" s="7">
        <v>2</v>
      </c>
      <c r="K543" s="7">
        <v>1</v>
      </c>
      <c r="L543" s="7">
        <v>1</v>
      </c>
      <c r="M543" s="53">
        <v>153237.59</v>
      </c>
      <c r="N543" s="7">
        <v>0</v>
      </c>
    </row>
    <row r="544" spans="1:14" ht="18" customHeight="1" x14ac:dyDescent="0.2">
      <c r="A544" s="6">
        <v>543</v>
      </c>
      <c r="B544" s="7">
        <v>15776223</v>
      </c>
      <c r="C544" s="6" t="s">
        <v>464</v>
      </c>
      <c r="D544" s="7">
        <v>597</v>
      </c>
      <c r="E544" s="6" t="s">
        <v>15</v>
      </c>
      <c r="F544" s="6" t="s">
        <v>16</v>
      </c>
      <c r="G544" s="7">
        <v>42</v>
      </c>
      <c r="H544" s="7">
        <v>4</v>
      </c>
      <c r="I544" s="51">
        <v>64740.12</v>
      </c>
      <c r="J544" s="7">
        <v>1</v>
      </c>
      <c r="K544" s="7">
        <v>1</v>
      </c>
      <c r="L544" s="7">
        <v>1</v>
      </c>
      <c r="M544" s="53">
        <v>106841.12</v>
      </c>
      <c r="N544" s="7">
        <v>0</v>
      </c>
    </row>
    <row r="545" spans="1:14" ht="18" customHeight="1" x14ac:dyDescent="0.2">
      <c r="A545" s="6">
        <v>544</v>
      </c>
      <c r="B545" s="7">
        <v>15705953</v>
      </c>
      <c r="C545" s="6" t="s">
        <v>465</v>
      </c>
      <c r="D545" s="7">
        <v>721</v>
      </c>
      <c r="E545" s="6" t="s">
        <v>18</v>
      </c>
      <c r="F545" s="6" t="s">
        <v>23</v>
      </c>
      <c r="G545" s="7">
        <v>51</v>
      </c>
      <c r="H545" s="7">
        <v>0</v>
      </c>
      <c r="I545" s="51">
        <v>169312.13</v>
      </c>
      <c r="J545" s="7">
        <v>1</v>
      </c>
      <c r="K545" s="7">
        <v>1</v>
      </c>
      <c r="L545" s="7">
        <v>0</v>
      </c>
      <c r="M545" s="53">
        <v>109078.35</v>
      </c>
      <c r="N545" s="7">
        <v>1</v>
      </c>
    </row>
    <row r="546" spans="1:14" ht="18" customHeight="1" x14ac:dyDescent="0.2">
      <c r="A546" s="6">
        <v>545</v>
      </c>
      <c r="B546" s="7">
        <v>15802593</v>
      </c>
      <c r="C546" s="6" t="s">
        <v>466</v>
      </c>
      <c r="D546" s="7">
        <v>504</v>
      </c>
      <c r="E546" s="6" t="s">
        <v>15</v>
      </c>
      <c r="F546" s="6" t="s">
        <v>16</v>
      </c>
      <c r="G546" s="7">
        <v>49</v>
      </c>
      <c r="H546" s="7">
        <v>7</v>
      </c>
      <c r="I546" s="51">
        <v>0</v>
      </c>
      <c r="J546" s="7">
        <v>3</v>
      </c>
      <c r="K546" s="7">
        <v>0</v>
      </c>
      <c r="L546" s="7">
        <v>1</v>
      </c>
      <c r="M546" s="53">
        <v>87822.14</v>
      </c>
      <c r="N546" s="7">
        <v>1</v>
      </c>
    </row>
    <row r="547" spans="1:14" ht="18" customHeight="1" x14ac:dyDescent="0.2">
      <c r="A547" s="6">
        <v>546</v>
      </c>
      <c r="B547" s="7">
        <v>15615457</v>
      </c>
      <c r="C547" s="6" t="s">
        <v>422</v>
      </c>
      <c r="D547" s="7">
        <v>842</v>
      </c>
      <c r="E547" s="6" t="s">
        <v>18</v>
      </c>
      <c r="F547" s="6" t="s">
        <v>16</v>
      </c>
      <c r="G547" s="7">
        <v>44</v>
      </c>
      <c r="H547" s="7">
        <v>2</v>
      </c>
      <c r="I547" s="51">
        <v>112652.08</v>
      </c>
      <c r="J547" s="7">
        <v>2</v>
      </c>
      <c r="K547" s="7">
        <v>1</v>
      </c>
      <c r="L547" s="7">
        <v>0</v>
      </c>
      <c r="M547" s="53">
        <v>126644.98</v>
      </c>
      <c r="N547" s="7">
        <v>0</v>
      </c>
    </row>
    <row r="548" spans="1:14" ht="18" customHeight="1" x14ac:dyDescent="0.2">
      <c r="A548" s="6">
        <v>547</v>
      </c>
      <c r="B548" s="7">
        <v>15708916</v>
      </c>
      <c r="C548" s="6" t="s">
        <v>467</v>
      </c>
      <c r="D548" s="7">
        <v>587</v>
      </c>
      <c r="E548" s="6" t="s">
        <v>15</v>
      </c>
      <c r="F548" s="6" t="s">
        <v>23</v>
      </c>
      <c r="G548" s="7">
        <v>38</v>
      </c>
      <c r="H548" s="7">
        <v>0</v>
      </c>
      <c r="I548" s="51">
        <v>0</v>
      </c>
      <c r="J548" s="7">
        <v>2</v>
      </c>
      <c r="K548" s="7">
        <v>1</v>
      </c>
      <c r="L548" s="7">
        <v>0</v>
      </c>
      <c r="M548" s="53">
        <v>47414.15</v>
      </c>
      <c r="N548" s="7">
        <v>0</v>
      </c>
    </row>
    <row r="549" spans="1:14" ht="18" customHeight="1" x14ac:dyDescent="0.2">
      <c r="A549" s="6">
        <v>548</v>
      </c>
      <c r="B549" s="7">
        <v>15720187</v>
      </c>
      <c r="C549" s="6" t="s">
        <v>468</v>
      </c>
      <c r="D549" s="7">
        <v>479</v>
      </c>
      <c r="E549" s="6" t="s">
        <v>26</v>
      </c>
      <c r="F549" s="6" t="s">
        <v>16</v>
      </c>
      <c r="G549" s="7">
        <v>30</v>
      </c>
      <c r="H549" s="7">
        <v>7</v>
      </c>
      <c r="I549" s="51">
        <v>143964.35999999999</v>
      </c>
      <c r="J549" s="7">
        <v>2</v>
      </c>
      <c r="K549" s="7">
        <v>1</v>
      </c>
      <c r="L549" s="7">
        <v>0</v>
      </c>
      <c r="M549" s="53">
        <v>41879.99</v>
      </c>
      <c r="N549" s="7">
        <v>0</v>
      </c>
    </row>
    <row r="550" spans="1:14" ht="18" customHeight="1" x14ac:dyDescent="0.2">
      <c r="A550" s="6">
        <v>549</v>
      </c>
      <c r="B550" s="7">
        <v>15595440</v>
      </c>
      <c r="C550" s="6" t="s">
        <v>432</v>
      </c>
      <c r="D550" s="7">
        <v>508</v>
      </c>
      <c r="E550" s="6" t="s">
        <v>15</v>
      </c>
      <c r="F550" s="6" t="s">
        <v>23</v>
      </c>
      <c r="G550" s="7">
        <v>49</v>
      </c>
      <c r="H550" s="7">
        <v>7</v>
      </c>
      <c r="I550" s="51">
        <v>122451.46</v>
      </c>
      <c r="J550" s="7">
        <v>2</v>
      </c>
      <c r="K550" s="7">
        <v>1</v>
      </c>
      <c r="L550" s="7">
        <v>1</v>
      </c>
      <c r="M550" s="53">
        <v>75808.100000000006</v>
      </c>
      <c r="N550" s="7">
        <v>0</v>
      </c>
    </row>
    <row r="551" spans="1:14" ht="18" customHeight="1" x14ac:dyDescent="0.2">
      <c r="A551" s="6">
        <v>550</v>
      </c>
      <c r="B551" s="7">
        <v>15600651</v>
      </c>
      <c r="C551" s="6" t="s">
        <v>469</v>
      </c>
      <c r="D551" s="7">
        <v>749</v>
      </c>
      <c r="E551" s="6" t="s">
        <v>15</v>
      </c>
      <c r="F551" s="6" t="s">
        <v>23</v>
      </c>
      <c r="G551" s="7">
        <v>24</v>
      </c>
      <c r="H551" s="7">
        <v>1</v>
      </c>
      <c r="I551" s="51">
        <v>0</v>
      </c>
      <c r="J551" s="7">
        <v>3</v>
      </c>
      <c r="K551" s="7">
        <v>1</v>
      </c>
      <c r="L551" s="7">
        <v>1</v>
      </c>
      <c r="M551" s="53">
        <v>47911.03</v>
      </c>
      <c r="N551" s="7">
        <v>0</v>
      </c>
    </row>
    <row r="552" spans="1:14" ht="18" customHeight="1" x14ac:dyDescent="0.2">
      <c r="A552" s="6">
        <v>551</v>
      </c>
      <c r="B552" s="7">
        <v>15750141</v>
      </c>
      <c r="C552" s="6" t="s">
        <v>470</v>
      </c>
      <c r="D552" s="7">
        <v>721</v>
      </c>
      <c r="E552" s="6" t="s">
        <v>26</v>
      </c>
      <c r="F552" s="6" t="s">
        <v>16</v>
      </c>
      <c r="G552" s="7">
        <v>36</v>
      </c>
      <c r="H552" s="7">
        <v>3</v>
      </c>
      <c r="I552" s="51">
        <v>65253.07</v>
      </c>
      <c r="J552" s="7">
        <v>2</v>
      </c>
      <c r="K552" s="7">
        <v>1</v>
      </c>
      <c r="L552" s="7">
        <v>0</v>
      </c>
      <c r="M552" s="53">
        <v>28737.78</v>
      </c>
      <c r="N552" s="7">
        <v>0</v>
      </c>
    </row>
    <row r="553" spans="1:14" ht="18" customHeight="1" x14ac:dyDescent="0.2">
      <c r="A553" s="6">
        <v>552</v>
      </c>
      <c r="B553" s="7">
        <v>15657284</v>
      </c>
      <c r="C553" s="6" t="s">
        <v>316</v>
      </c>
      <c r="D553" s="7">
        <v>674</v>
      </c>
      <c r="E553" s="6" t="s">
        <v>26</v>
      </c>
      <c r="F553" s="6" t="s">
        <v>23</v>
      </c>
      <c r="G553" s="7">
        <v>47</v>
      </c>
      <c r="H553" s="7">
        <v>6</v>
      </c>
      <c r="I553" s="51">
        <v>106901.94</v>
      </c>
      <c r="J553" s="7">
        <v>1</v>
      </c>
      <c r="K553" s="7">
        <v>1</v>
      </c>
      <c r="L553" s="7">
        <v>1</v>
      </c>
      <c r="M553" s="53">
        <v>2079.1999999999998</v>
      </c>
      <c r="N553" s="7">
        <v>1</v>
      </c>
    </row>
    <row r="554" spans="1:14" ht="18" customHeight="1" x14ac:dyDescent="0.2">
      <c r="A554" s="6">
        <v>553</v>
      </c>
      <c r="B554" s="7">
        <v>15763063</v>
      </c>
      <c r="C554" s="6" t="s">
        <v>471</v>
      </c>
      <c r="D554" s="7">
        <v>685</v>
      </c>
      <c r="E554" s="6" t="s">
        <v>18</v>
      </c>
      <c r="F554" s="6" t="s">
        <v>16</v>
      </c>
      <c r="G554" s="7">
        <v>25</v>
      </c>
      <c r="H554" s="7">
        <v>10</v>
      </c>
      <c r="I554" s="51">
        <v>128509.63</v>
      </c>
      <c r="J554" s="7">
        <v>1</v>
      </c>
      <c r="K554" s="7">
        <v>1</v>
      </c>
      <c r="L554" s="7">
        <v>0</v>
      </c>
      <c r="M554" s="53">
        <v>121562.33</v>
      </c>
      <c r="N554" s="7">
        <v>0</v>
      </c>
    </row>
    <row r="555" spans="1:14" ht="18" customHeight="1" x14ac:dyDescent="0.2">
      <c r="A555" s="6">
        <v>554</v>
      </c>
      <c r="B555" s="7">
        <v>15709324</v>
      </c>
      <c r="C555" s="6" t="s">
        <v>472</v>
      </c>
      <c r="D555" s="7">
        <v>417</v>
      </c>
      <c r="E555" s="6" t="s">
        <v>15</v>
      </c>
      <c r="F555" s="6" t="s">
        <v>23</v>
      </c>
      <c r="G555" s="7">
        <v>34</v>
      </c>
      <c r="H555" s="7">
        <v>7</v>
      </c>
      <c r="I555" s="51">
        <v>0</v>
      </c>
      <c r="J555" s="7">
        <v>2</v>
      </c>
      <c r="K555" s="7">
        <v>1</v>
      </c>
      <c r="L555" s="7">
        <v>0</v>
      </c>
      <c r="M555" s="53">
        <v>55003.79</v>
      </c>
      <c r="N555" s="7">
        <v>0</v>
      </c>
    </row>
    <row r="556" spans="1:14" ht="18" customHeight="1" x14ac:dyDescent="0.2">
      <c r="A556" s="6">
        <v>555</v>
      </c>
      <c r="B556" s="7">
        <v>15711309</v>
      </c>
      <c r="C556" s="6" t="s">
        <v>473</v>
      </c>
      <c r="D556" s="7">
        <v>574</v>
      </c>
      <c r="E556" s="6" t="s">
        <v>26</v>
      </c>
      <c r="F556" s="6" t="s">
        <v>23</v>
      </c>
      <c r="G556" s="7">
        <v>33</v>
      </c>
      <c r="H556" s="7">
        <v>3</v>
      </c>
      <c r="I556" s="51">
        <v>129834.67</v>
      </c>
      <c r="J556" s="7">
        <v>1</v>
      </c>
      <c r="K556" s="7">
        <v>1</v>
      </c>
      <c r="L556" s="7">
        <v>0</v>
      </c>
      <c r="M556" s="53">
        <v>193131.42</v>
      </c>
      <c r="N556" s="7">
        <v>0</v>
      </c>
    </row>
    <row r="557" spans="1:14" ht="18" customHeight="1" x14ac:dyDescent="0.2">
      <c r="A557" s="6">
        <v>556</v>
      </c>
      <c r="B557" s="7">
        <v>15775318</v>
      </c>
      <c r="C557" s="6" t="s">
        <v>456</v>
      </c>
      <c r="D557" s="7">
        <v>590</v>
      </c>
      <c r="E557" s="6" t="s">
        <v>18</v>
      </c>
      <c r="F557" s="6" t="s">
        <v>16</v>
      </c>
      <c r="G557" s="7">
        <v>51</v>
      </c>
      <c r="H557" s="7">
        <v>3</v>
      </c>
      <c r="I557" s="51">
        <v>154962.99</v>
      </c>
      <c r="J557" s="7">
        <v>3</v>
      </c>
      <c r="K557" s="7">
        <v>0</v>
      </c>
      <c r="L557" s="7">
        <v>1</v>
      </c>
      <c r="M557" s="53">
        <v>191932.27</v>
      </c>
      <c r="N557" s="7">
        <v>1</v>
      </c>
    </row>
    <row r="558" spans="1:14" ht="18" customHeight="1" x14ac:dyDescent="0.2">
      <c r="A558" s="6">
        <v>557</v>
      </c>
      <c r="B558" s="7">
        <v>15705515</v>
      </c>
      <c r="C558" s="6" t="s">
        <v>474</v>
      </c>
      <c r="D558" s="7">
        <v>587</v>
      </c>
      <c r="E558" s="6" t="s">
        <v>26</v>
      </c>
      <c r="F558" s="6" t="s">
        <v>23</v>
      </c>
      <c r="G558" s="7">
        <v>40</v>
      </c>
      <c r="H558" s="7">
        <v>5</v>
      </c>
      <c r="I558" s="51">
        <v>138241.9</v>
      </c>
      <c r="J558" s="7">
        <v>2</v>
      </c>
      <c r="K558" s="7">
        <v>1</v>
      </c>
      <c r="L558" s="7">
        <v>0</v>
      </c>
      <c r="M558" s="53">
        <v>159418.1</v>
      </c>
      <c r="N558" s="7">
        <v>0</v>
      </c>
    </row>
    <row r="559" spans="1:14" ht="18" customHeight="1" x14ac:dyDescent="0.2">
      <c r="A559" s="6">
        <v>558</v>
      </c>
      <c r="B559" s="7">
        <v>15634844</v>
      </c>
      <c r="C559" s="6" t="s">
        <v>215</v>
      </c>
      <c r="D559" s="7">
        <v>598</v>
      </c>
      <c r="E559" s="6" t="s">
        <v>26</v>
      </c>
      <c r="F559" s="6" t="s">
        <v>23</v>
      </c>
      <c r="G559" s="7">
        <v>41</v>
      </c>
      <c r="H559" s="7">
        <v>3</v>
      </c>
      <c r="I559" s="51">
        <v>91536.93</v>
      </c>
      <c r="J559" s="7">
        <v>1</v>
      </c>
      <c r="K559" s="7">
        <v>1</v>
      </c>
      <c r="L559" s="7">
        <v>0</v>
      </c>
      <c r="M559" s="53">
        <v>191468.78</v>
      </c>
      <c r="N559" s="7">
        <v>1</v>
      </c>
    </row>
    <row r="560" spans="1:14" ht="18" customHeight="1" x14ac:dyDescent="0.2">
      <c r="A560" s="6">
        <v>559</v>
      </c>
      <c r="B560" s="7">
        <v>15717046</v>
      </c>
      <c r="C560" s="6" t="s">
        <v>475</v>
      </c>
      <c r="D560" s="7">
        <v>741</v>
      </c>
      <c r="E560" s="6" t="s">
        <v>18</v>
      </c>
      <c r="F560" s="6" t="s">
        <v>23</v>
      </c>
      <c r="G560" s="7">
        <v>53</v>
      </c>
      <c r="H560" s="7">
        <v>3</v>
      </c>
      <c r="I560" s="51">
        <v>0</v>
      </c>
      <c r="J560" s="7">
        <v>2</v>
      </c>
      <c r="K560" s="7">
        <v>1</v>
      </c>
      <c r="L560" s="7">
        <v>1</v>
      </c>
      <c r="M560" s="53">
        <v>38913.68</v>
      </c>
      <c r="N560" s="7">
        <v>0</v>
      </c>
    </row>
    <row r="561" spans="1:14" ht="18" customHeight="1" x14ac:dyDescent="0.2">
      <c r="A561" s="6">
        <v>560</v>
      </c>
      <c r="B561" s="7">
        <v>15571816</v>
      </c>
      <c r="C561" s="6" t="s">
        <v>109</v>
      </c>
      <c r="D561" s="7">
        <v>850</v>
      </c>
      <c r="E561" s="6" t="s">
        <v>18</v>
      </c>
      <c r="F561" s="6" t="s">
        <v>16</v>
      </c>
      <c r="G561" s="7">
        <v>70</v>
      </c>
      <c r="H561" s="7">
        <v>5</v>
      </c>
      <c r="I561" s="51">
        <v>0</v>
      </c>
      <c r="J561" s="7">
        <v>1</v>
      </c>
      <c r="K561" s="7">
        <v>1</v>
      </c>
      <c r="L561" s="7">
        <v>1</v>
      </c>
      <c r="M561" s="53">
        <v>705.18</v>
      </c>
      <c r="N561" s="7">
        <v>0</v>
      </c>
    </row>
    <row r="562" spans="1:14" ht="18" customHeight="1" x14ac:dyDescent="0.2">
      <c r="A562" s="6">
        <v>561</v>
      </c>
      <c r="B562" s="7">
        <v>15670080</v>
      </c>
      <c r="C562" s="6" t="s">
        <v>476</v>
      </c>
      <c r="D562" s="7">
        <v>584</v>
      </c>
      <c r="E562" s="6" t="s">
        <v>26</v>
      </c>
      <c r="F562" s="6" t="s">
        <v>16</v>
      </c>
      <c r="G562" s="7">
        <v>29</v>
      </c>
      <c r="H562" s="7">
        <v>7</v>
      </c>
      <c r="I562" s="51">
        <v>105204.01</v>
      </c>
      <c r="J562" s="7">
        <v>1</v>
      </c>
      <c r="K562" s="7">
        <v>0</v>
      </c>
      <c r="L562" s="7">
        <v>1</v>
      </c>
      <c r="M562" s="53">
        <v>138490.03</v>
      </c>
      <c r="N562" s="7">
        <v>0</v>
      </c>
    </row>
    <row r="563" spans="1:14" ht="18" customHeight="1" x14ac:dyDescent="0.2">
      <c r="A563" s="6">
        <v>562</v>
      </c>
      <c r="B563" s="7">
        <v>15800440</v>
      </c>
      <c r="C563" s="6" t="s">
        <v>328</v>
      </c>
      <c r="D563" s="7">
        <v>650</v>
      </c>
      <c r="E563" s="6" t="s">
        <v>18</v>
      </c>
      <c r="F563" s="6" t="s">
        <v>23</v>
      </c>
      <c r="G563" s="7">
        <v>61</v>
      </c>
      <c r="H563" s="7">
        <v>1</v>
      </c>
      <c r="I563" s="51">
        <v>152968.73000000001</v>
      </c>
      <c r="J563" s="7">
        <v>1</v>
      </c>
      <c r="K563" s="7">
        <v>0</v>
      </c>
      <c r="L563" s="7">
        <v>1</v>
      </c>
      <c r="M563" s="53">
        <v>82970.69</v>
      </c>
      <c r="N563" s="7">
        <v>0</v>
      </c>
    </row>
    <row r="564" spans="1:14" ht="18" customHeight="1" x14ac:dyDescent="0.2">
      <c r="A564" s="6">
        <v>563</v>
      </c>
      <c r="B564" s="7">
        <v>15665678</v>
      </c>
      <c r="C564" s="6" t="s">
        <v>213</v>
      </c>
      <c r="D564" s="7">
        <v>607</v>
      </c>
      <c r="E564" s="6" t="s">
        <v>18</v>
      </c>
      <c r="F564" s="6" t="s">
        <v>23</v>
      </c>
      <c r="G564" s="7">
        <v>36</v>
      </c>
      <c r="H564" s="7">
        <v>8</v>
      </c>
      <c r="I564" s="51">
        <v>158261.68</v>
      </c>
      <c r="J564" s="7">
        <v>1</v>
      </c>
      <c r="K564" s="7">
        <v>1</v>
      </c>
      <c r="L564" s="7">
        <v>1</v>
      </c>
      <c r="M564" s="53">
        <v>76744.72</v>
      </c>
      <c r="N564" s="7">
        <v>0</v>
      </c>
    </row>
    <row r="565" spans="1:14" ht="18" customHeight="1" x14ac:dyDescent="0.2">
      <c r="A565" s="6">
        <v>564</v>
      </c>
      <c r="B565" s="7">
        <v>15665956</v>
      </c>
      <c r="C565" s="6" t="s">
        <v>477</v>
      </c>
      <c r="D565" s="7">
        <v>509</v>
      </c>
      <c r="E565" s="6" t="s">
        <v>15</v>
      </c>
      <c r="F565" s="6" t="s">
        <v>16</v>
      </c>
      <c r="G565" s="7">
        <v>46</v>
      </c>
      <c r="H565" s="7">
        <v>1</v>
      </c>
      <c r="I565" s="51">
        <v>0</v>
      </c>
      <c r="J565" s="7">
        <v>1</v>
      </c>
      <c r="K565" s="7">
        <v>1</v>
      </c>
      <c r="L565" s="7">
        <v>0</v>
      </c>
      <c r="M565" s="53">
        <v>71244.59</v>
      </c>
      <c r="N565" s="7">
        <v>1</v>
      </c>
    </row>
    <row r="566" spans="1:14" ht="18" customHeight="1" x14ac:dyDescent="0.2">
      <c r="A566" s="6">
        <v>565</v>
      </c>
      <c r="B566" s="7">
        <v>15788126</v>
      </c>
      <c r="C566" s="6" t="s">
        <v>412</v>
      </c>
      <c r="D566" s="7">
        <v>689</v>
      </c>
      <c r="E566" s="6" t="s">
        <v>18</v>
      </c>
      <c r="F566" s="6" t="s">
        <v>16</v>
      </c>
      <c r="G566" s="7">
        <v>38</v>
      </c>
      <c r="H566" s="7">
        <v>6</v>
      </c>
      <c r="I566" s="51">
        <v>121021.05</v>
      </c>
      <c r="J566" s="7">
        <v>1</v>
      </c>
      <c r="K566" s="7">
        <v>1</v>
      </c>
      <c r="L566" s="7">
        <v>1</v>
      </c>
      <c r="M566" s="53">
        <v>12182.15</v>
      </c>
      <c r="N566" s="7">
        <v>0</v>
      </c>
    </row>
    <row r="567" spans="1:14" ht="18" customHeight="1" x14ac:dyDescent="0.2">
      <c r="A567" s="6">
        <v>566</v>
      </c>
      <c r="B567" s="7">
        <v>15811773</v>
      </c>
      <c r="C567" s="6" t="s">
        <v>189</v>
      </c>
      <c r="D567" s="7">
        <v>543</v>
      </c>
      <c r="E567" s="6" t="s">
        <v>15</v>
      </c>
      <c r="F567" s="6" t="s">
        <v>23</v>
      </c>
      <c r="G567" s="7">
        <v>36</v>
      </c>
      <c r="H567" s="7">
        <v>4</v>
      </c>
      <c r="I567" s="51">
        <v>0</v>
      </c>
      <c r="J567" s="7">
        <v>2</v>
      </c>
      <c r="K567" s="7">
        <v>1</v>
      </c>
      <c r="L567" s="7">
        <v>1</v>
      </c>
      <c r="M567" s="53">
        <v>141210.5</v>
      </c>
      <c r="N567" s="7">
        <v>0</v>
      </c>
    </row>
    <row r="568" spans="1:14" ht="18" customHeight="1" x14ac:dyDescent="0.2">
      <c r="A568" s="6">
        <v>567</v>
      </c>
      <c r="B568" s="7">
        <v>15651674</v>
      </c>
      <c r="C568" s="6" t="s">
        <v>478</v>
      </c>
      <c r="D568" s="7">
        <v>438</v>
      </c>
      <c r="E568" s="6" t="s">
        <v>18</v>
      </c>
      <c r="F568" s="6" t="s">
        <v>16</v>
      </c>
      <c r="G568" s="7">
        <v>54</v>
      </c>
      <c r="H568" s="7">
        <v>2</v>
      </c>
      <c r="I568" s="51">
        <v>0</v>
      </c>
      <c r="J568" s="7">
        <v>1</v>
      </c>
      <c r="K568" s="7">
        <v>0</v>
      </c>
      <c r="L568" s="7">
        <v>0</v>
      </c>
      <c r="M568" s="53">
        <v>191763.07</v>
      </c>
      <c r="N568" s="7">
        <v>1</v>
      </c>
    </row>
    <row r="569" spans="1:14" ht="18" customHeight="1" x14ac:dyDescent="0.2">
      <c r="A569" s="6">
        <v>568</v>
      </c>
      <c r="B569" s="7">
        <v>15689614</v>
      </c>
      <c r="C569" s="6" t="s">
        <v>479</v>
      </c>
      <c r="D569" s="7">
        <v>687</v>
      </c>
      <c r="E569" s="6" t="s">
        <v>18</v>
      </c>
      <c r="F569" s="6" t="s">
        <v>16</v>
      </c>
      <c r="G569" s="7">
        <v>63</v>
      </c>
      <c r="H569" s="7">
        <v>1</v>
      </c>
      <c r="I569" s="51">
        <v>137715.66</v>
      </c>
      <c r="J569" s="7">
        <v>1</v>
      </c>
      <c r="K569" s="7">
        <v>1</v>
      </c>
      <c r="L569" s="7">
        <v>1</v>
      </c>
      <c r="M569" s="53">
        <v>37938.74</v>
      </c>
      <c r="N569" s="7">
        <v>0</v>
      </c>
    </row>
    <row r="570" spans="1:14" ht="18" customHeight="1" x14ac:dyDescent="0.2">
      <c r="A570" s="6">
        <v>569</v>
      </c>
      <c r="B570" s="7">
        <v>15795564</v>
      </c>
      <c r="C570" s="6" t="s">
        <v>480</v>
      </c>
      <c r="D570" s="7">
        <v>737</v>
      </c>
      <c r="E570" s="6" t="s">
        <v>26</v>
      </c>
      <c r="F570" s="6" t="s">
        <v>23</v>
      </c>
      <c r="G570" s="7">
        <v>31</v>
      </c>
      <c r="H570" s="7">
        <v>5</v>
      </c>
      <c r="I570" s="51">
        <v>121192.22</v>
      </c>
      <c r="J570" s="7">
        <v>2</v>
      </c>
      <c r="K570" s="7">
        <v>1</v>
      </c>
      <c r="L570" s="7">
        <v>1</v>
      </c>
      <c r="M570" s="53">
        <v>74890.58</v>
      </c>
      <c r="N570" s="7">
        <v>0</v>
      </c>
    </row>
    <row r="571" spans="1:14" ht="18" customHeight="1" x14ac:dyDescent="0.2">
      <c r="A571" s="6">
        <v>570</v>
      </c>
      <c r="B571" s="7">
        <v>15706647</v>
      </c>
      <c r="C571" s="6" t="s">
        <v>481</v>
      </c>
      <c r="D571" s="7">
        <v>761</v>
      </c>
      <c r="E571" s="6" t="s">
        <v>15</v>
      </c>
      <c r="F571" s="6" t="s">
        <v>23</v>
      </c>
      <c r="G571" s="7">
        <v>31</v>
      </c>
      <c r="H571" s="7">
        <v>7</v>
      </c>
      <c r="I571" s="51">
        <v>0</v>
      </c>
      <c r="J571" s="7">
        <v>3</v>
      </c>
      <c r="K571" s="7">
        <v>1</v>
      </c>
      <c r="L571" s="7">
        <v>1</v>
      </c>
      <c r="M571" s="53">
        <v>166698.18</v>
      </c>
      <c r="N571" s="7">
        <v>0</v>
      </c>
    </row>
    <row r="572" spans="1:14" ht="18" customHeight="1" x14ac:dyDescent="0.2">
      <c r="A572" s="6">
        <v>571</v>
      </c>
      <c r="B572" s="7">
        <v>15728505</v>
      </c>
      <c r="C572" s="6" t="s">
        <v>482</v>
      </c>
      <c r="D572" s="7">
        <v>601</v>
      </c>
      <c r="E572" s="6" t="s">
        <v>15</v>
      </c>
      <c r="F572" s="6" t="s">
        <v>23</v>
      </c>
      <c r="G572" s="7">
        <v>44</v>
      </c>
      <c r="H572" s="7">
        <v>1</v>
      </c>
      <c r="I572" s="51">
        <v>100486.18</v>
      </c>
      <c r="J572" s="7">
        <v>2</v>
      </c>
      <c r="K572" s="7">
        <v>1</v>
      </c>
      <c r="L572" s="7">
        <v>1</v>
      </c>
      <c r="M572" s="53">
        <v>62678.53</v>
      </c>
      <c r="N572" s="7">
        <v>0</v>
      </c>
    </row>
    <row r="573" spans="1:14" ht="18" customHeight="1" x14ac:dyDescent="0.2">
      <c r="A573" s="6">
        <v>572</v>
      </c>
      <c r="B573" s="7">
        <v>15730076</v>
      </c>
      <c r="C573" s="6" t="s">
        <v>61</v>
      </c>
      <c r="D573" s="7">
        <v>651</v>
      </c>
      <c r="E573" s="6" t="s">
        <v>15</v>
      </c>
      <c r="F573" s="6" t="s">
        <v>23</v>
      </c>
      <c r="G573" s="7">
        <v>45</v>
      </c>
      <c r="H573" s="7">
        <v>1</v>
      </c>
      <c r="I573" s="51">
        <v>0</v>
      </c>
      <c r="J573" s="7">
        <v>1</v>
      </c>
      <c r="K573" s="7">
        <v>1</v>
      </c>
      <c r="L573" s="7">
        <v>0</v>
      </c>
      <c r="M573" s="53">
        <v>67740.08</v>
      </c>
      <c r="N573" s="7">
        <v>1</v>
      </c>
    </row>
    <row r="574" spans="1:14" ht="18" customHeight="1" x14ac:dyDescent="0.2">
      <c r="A574" s="6">
        <v>573</v>
      </c>
      <c r="B574" s="7">
        <v>15622003</v>
      </c>
      <c r="C574" s="6" t="s">
        <v>427</v>
      </c>
      <c r="D574" s="7">
        <v>745</v>
      </c>
      <c r="E574" s="6" t="s">
        <v>15</v>
      </c>
      <c r="F574" s="6" t="s">
        <v>23</v>
      </c>
      <c r="G574" s="7">
        <v>35</v>
      </c>
      <c r="H574" s="7">
        <v>9</v>
      </c>
      <c r="I574" s="51">
        <v>92566.53</v>
      </c>
      <c r="J574" s="7">
        <v>2</v>
      </c>
      <c r="K574" s="7">
        <v>1</v>
      </c>
      <c r="L574" s="7">
        <v>0</v>
      </c>
      <c r="M574" s="53">
        <v>161519.76999999999</v>
      </c>
      <c r="N574" s="7">
        <v>0</v>
      </c>
    </row>
    <row r="575" spans="1:14" ht="18" customHeight="1" x14ac:dyDescent="0.2">
      <c r="A575" s="6">
        <v>574</v>
      </c>
      <c r="B575" s="7">
        <v>15607312</v>
      </c>
      <c r="C575" s="6" t="s">
        <v>483</v>
      </c>
      <c r="D575" s="7">
        <v>648</v>
      </c>
      <c r="E575" s="6" t="s">
        <v>18</v>
      </c>
      <c r="F575" s="6" t="s">
        <v>16</v>
      </c>
      <c r="G575" s="7">
        <v>49</v>
      </c>
      <c r="H575" s="7">
        <v>10</v>
      </c>
      <c r="I575" s="51">
        <v>0</v>
      </c>
      <c r="J575" s="7">
        <v>2</v>
      </c>
      <c r="K575" s="7">
        <v>1</v>
      </c>
      <c r="L575" s="7">
        <v>1</v>
      </c>
      <c r="M575" s="53">
        <v>159835.78</v>
      </c>
      <c r="N575" s="7">
        <v>1</v>
      </c>
    </row>
    <row r="576" spans="1:14" ht="18" customHeight="1" x14ac:dyDescent="0.2">
      <c r="A576" s="6">
        <v>575</v>
      </c>
      <c r="B576" s="7">
        <v>15644753</v>
      </c>
      <c r="C576" s="6" t="s">
        <v>118</v>
      </c>
      <c r="D576" s="7">
        <v>848</v>
      </c>
      <c r="E576" s="6" t="s">
        <v>18</v>
      </c>
      <c r="F576" s="6" t="s">
        <v>23</v>
      </c>
      <c r="G576" s="7">
        <v>40</v>
      </c>
      <c r="H576" s="7">
        <v>3</v>
      </c>
      <c r="I576" s="51">
        <v>110929.96</v>
      </c>
      <c r="J576" s="7">
        <v>1</v>
      </c>
      <c r="K576" s="7">
        <v>1</v>
      </c>
      <c r="L576" s="7">
        <v>1</v>
      </c>
      <c r="M576" s="53">
        <v>30876.84</v>
      </c>
      <c r="N576" s="7">
        <v>0</v>
      </c>
    </row>
    <row r="577" spans="1:14" ht="18" customHeight="1" x14ac:dyDescent="0.2">
      <c r="A577" s="6">
        <v>576</v>
      </c>
      <c r="B577" s="7">
        <v>15653620</v>
      </c>
      <c r="C577" s="6" t="s">
        <v>304</v>
      </c>
      <c r="D577" s="7">
        <v>546</v>
      </c>
      <c r="E577" s="6" t="s">
        <v>15</v>
      </c>
      <c r="F577" s="6" t="s">
        <v>16</v>
      </c>
      <c r="G577" s="7">
        <v>27</v>
      </c>
      <c r="H577" s="7">
        <v>8</v>
      </c>
      <c r="I577" s="51">
        <v>0</v>
      </c>
      <c r="J577" s="7">
        <v>2</v>
      </c>
      <c r="K577" s="7">
        <v>1</v>
      </c>
      <c r="L577" s="7">
        <v>1</v>
      </c>
      <c r="M577" s="53">
        <v>14858.1</v>
      </c>
      <c r="N577" s="7">
        <v>0</v>
      </c>
    </row>
    <row r="578" spans="1:14" ht="18" customHeight="1" x14ac:dyDescent="0.2">
      <c r="A578" s="6">
        <v>577</v>
      </c>
      <c r="B578" s="7">
        <v>15761986</v>
      </c>
      <c r="C578" s="6" t="s">
        <v>484</v>
      </c>
      <c r="D578" s="7">
        <v>439</v>
      </c>
      <c r="E578" s="6" t="s">
        <v>18</v>
      </c>
      <c r="F578" s="6" t="s">
        <v>16</v>
      </c>
      <c r="G578" s="7">
        <v>32</v>
      </c>
      <c r="H578" s="7">
        <v>3</v>
      </c>
      <c r="I578" s="51">
        <v>138901.60999999999</v>
      </c>
      <c r="J578" s="7">
        <v>1</v>
      </c>
      <c r="K578" s="7">
        <v>1</v>
      </c>
      <c r="L578" s="7">
        <v>0</v>
      </c>
      <c r="M578" s="53">
        <v>75685.97</v>
      </c>
      <c r="N578" s="7">
        <v>0</v>
      </c>
    </row>
    <row r="579" spans="1:14" ht="18" customHeight="1" x14ac:dyDescent="0.2">
      <c r="A579" s="6">
        <v>578</v>
      </c>
      <c r="B579" s="7">
        <v>15633922</v>
      </c>
      <c r="C579" s="6" t="s">
        <v>485</v>
      </c>
      <c r="D579" s="7">
        <v>755</v>
      </c>
      <c r="E579" s="6" t="s">
        <v>15</v>
      </c>
      <c r="F579" s="6" t="s">
        <v>23</v>
      </c>
      <c r="G579" s="7">
        <v>30</v>
      </c>
      <c r="H579" s="7">
        <v>4</v>
      </c>
      <c r="I579" s="51">
        <v>123217.66</v>
      </c>
      <c r="J579" s="7">
        <v>2</v>
      </c>
      <c r="K579" s="7">
        <v>0</v>
      </c>
      <c r="L579" s="7">
        <v>1</v>
      </c>
      <c r="M579" s="53">
        <v>144183.1</v>
      </c>
      <c r="N579" s="7">
        <v>0</v>
      </c>
    </row>
    <row r="580" spans="1:14" ht="18" customHeight="1" x14ac:dyDescent="0.2">
      <c r="A580" s="6">
        <v>579</v>
      </c>
      <c r="B580" s="7">
        <v>15734674</v>
      </c>
      <c r="C580" s="6" t="s">
        <v>486</v>
      </c>
      <c r="D580" s="7">
        <v>593</v>
      </c>
      <c r="E580" s="6" t="s">
        <v>15</v>
      </c>
      <c r="F580" s="6" t="s">
        <v>16</v>
      </c>
      <c r="G580" s="7">
        <v>41</v>
      </c>
      <c r="H580" s="7">
        <v>6</v>
      </c>
      <c r="I580" s="51">
        <v>0</v>
      </c>
      <c r="J580" s="7">
        <v>1</v>
      </c>
      <c r="K580" s="7">
        <v>1</v>
      </c>
      <c r="L580" s="7">
        <v>0</v>
      </c>
      <c r="M580" s="53">
        <v>65170.66</v>
      </c>
      <c r="N580" s="7">
        <v>0</v>
      </c>
    </row>
    <row r="581" spans="1:14" ht="18" customHeight="1" x14ac:dyDescent="0.2">
      <c r="A581" s="6">
        <v>580</v>
      </c>
      <c r="B581" s="7">
        <v>15658032</v>
      </c>
      <c r="C581" s="6" t="s">
        <v>487</v>
      </c>
      <c r="D581" s="7">
        <v>701</v>
      </c>
      <c r="E581" s="6" t="s">
        <v>15</v>
      </c>
      <c r="F581" s="6" t="s">
        <v>23</v>
      </c>
      <c r="G581" s="7">
        <v>39</v>
      </c>
      <c r="H581" s="7">
        <v>2</v>
      </c>
      <c r="I581" s="51">
        <v>0</v>
      </c>
      <c r="J581" s="7">
        <v>2</v>
      </c>
      <c r="K581" s="7">
        <v>1</v>
      </c>
      <c r="L581" s="7">
        <v>1</v>
      </c>
      <c r="M581" s="53">
        <v>82526.92</v>
      </c>
      <c r="N581" s="7">
        <v>0</v>
      </c>
    </row>
    <row r="582" spans="1:14" ht="18" customHeight="1" x14ac:dyDescent="0.2">
      <c r="A582" s="6">
        <v>581</v>
      </c>
      <c r="B582" s="7">
        <v>15692671</v>
      </c>
      <c r="C582" s="6" t="s">
        <v>488</v>
      </c>
      <c r="D582" s="7">
        <v>701</v>
      </c>
      <c r="E582" s="6" t="s">
        <v>18</v>
      </c>
      <c r="F582" s="6" t="s">
        <v>23</v>
      </c>
      <c r="G582" s="7">
        <v>36</v>
      </c>
      <c r="H582" s="7">
        <v>8</v>
      </c>
      <c r="I582" s="51">
        <v>0</v>
      </c>
      <c r="J582" s="7">
        <v>2</v>
      </c>
      <c r="K582" s="7">
        <v>1</v>
      </c>
      <c r="L582" s="7">
        <v>0</v>
      </c>
      <c r="M582" s="53">
        <v>169161.46</v>
      </c>
      <c r="N582" s="7">
        <v>0</v>
      </c>
    </row>
    <row r="583" spans="1:14" ht="18" customHeight="1" x14ac:dyDescent="0.2">
      <c r="A583" s="6">
        <v>582</v>
      </c>
      <c r="B583" s="7">
        <v>15737741</v>
      </c>
      <c r="C583" s="6" t="s">
        <v>489</v>
      </c>
      <c r="D583" s="7">
        <v>607</v>
      </c>
      <c r="E583" s="6" t="s">
        <v>18</v>
      </c>
      <c r="F583" s="6" t="s">
        <v>16</v>
      </c>
      <c r="G583" s="7">
        <v>33</v>
      </c>
      <c r="H583" s="7">
        <v>2</v>
      </c>
      <c r="I583" s="51">
        <v>108431.87</v>
      </c>
      <c r="J583" s="7">
        <v>2</v>
      </c>
      <c r="K583" s="7">
        <v>0</v>
      </c>
      <c r="L583" s="7">
        <v>1</v>
      </c>
      <c r="M583" s="53">
        <v>109291.39</v>
      </c>
      <c r="N583" s="7">
        <v>1</v>
      </c>
    </row>
    <row r="584" spans="1:14" ht="18" customHeight="1" x14ac:dyDescent="0.2">
      <c r="A584" s="6">
        <v>583</v>
      </c>
      <c r="B584" s="7">
        <v>15576352</v>
      </c>
      <c r="C584" s="6" t="s">
        <v>490</v>
      </c>
      <c r="D584" s="7">
        <v>586</v>
      </c>
      <c r="E584" s="6" t="s">
        <v>18</v>
      </c>
      <c r="F584" s="6" t="s">
        <v>16</v>
      </c>
      <c r="G584" s="7">
        <v>57</v>
      </c>
      <c r="H584" s="7">
        <v>3</v>
      </c>
      <c r="I584" s="51">
        <v>0</v>
      </c>
      <c r="J584" s="7">
        <v>2</v>
      </c>
      <c r="K584" s="7">
        <v>0</v>
      </c>
      <c r="L584" s="7">
        <v>1</v>
      </c>
      <c r="M584" s="53">
        <v>6057.81</v>
      </c>
      <c r="N584" s="7">
        <v>0</v>
      </c>
    </row>
    <row r="585" spans="1:14" ht="18" customHeight="1" x14ac:dyDescent="0.2">
      <c r="A585" s="6">
        <v>584</v>
      </c>
      <c r="B585" s="7">
        <v>15753719</v>
      </c>
      <c r="C585" s="6" t="s">
        <v>491</v>
      </c>
      <c r="D585" s="7">
        <v>547</v>
      </c>
      <c r="E585" s="6" t="s">
        <v>26</v>
      </c>
      <c r="F585" s="6" t="s">
        <v>16</v>
      </c>
      <c r="G585" s="7">
        <v>30</v>
      </c>
      <c r="H585" s="7">
        <v>9</v>
      </c>
      <c r="I585" s="51">
        <v>72392.41</v>
      </c>
      <c r="J585" s="7">
        <v>1</v>
      </c>
      <c r="K585" s="7">
        <v>1</v>
      </c>
      <c r="L585" s="7">
        <v>0</v>
      </c>
      <c r="M585" s="53">
        <v>77077.14</v>
      </c>
      <c r="N585" s="7">
        <v>0</v>
      </c>
    </row>
    <row r="586" spans="1:14" ht="18" customHeight="1" x14ac:dyDescent="0.2">
      <c r="A586" s="6">
        <v>585</v>
      </c>
      <c r="B586" s="7">
        <v>15803689</v>
      </c>
      <c r="C586" s="6" t="s">
        <v>492</v>
      </c>
      <c r="D586" s="7">
        <v>647</v>
      </c>
      <c r="E586" s="6" t="s">
        <v>26</v>
      </c>
      <c r="F586" s="6" t="s">
        <v>16</v>
      </c>
      <c r="G586" s="7">
        <v>51</v>
      </c>
      <c r="H586" s="7">
        <v>1</v>
      </c>
      <c r="I586" s="51">
        <v>119741.77</v>
      </c>
      <c r="J586" s="7">
        <v>2</v>
      </c>
      <c r="K586" s="7">
        <v>0</v>
      </c>
      <c r="L586" s="7">
        <v>0</v>
      </c>
      <c r="M586" s="53">
        <v>54954.51</v>
      </c>
      <c r="N586" s="7">
        <v>1</v>
      </c>
    </row>
    <row r="587" spans="1:14" ht="18" customHeight="1" x14ac:dyDescent="0.2">
      <c r="A587" s="6">
        <v>586</v>
      </c>
      <c r="B587" s="7">
        <v>15718057</v>
      </c>
      <c r="C587" s="6" t="s">
        <v>493</v>
      </c>
      <c r="D587" s="7">
        <v>760</v>
      </c>
      <c r="E587" s="6" t="s">
        <v>15</v>
      </c>
      <c r="F587" s="6" t="s">
        <v>16</v>
      </c>
      <c r="G587" s="7">
        <v>51</v>
      </c>
      <c r="H587" s="7">
        <v>2</v>
      </c>
      <c r="I587" s="51">
        <v>100946.71</v>
      </c>
      <c r="J587" s="7">
        <v>1</v>
      </c>
      <c r="K587" s="7">
        <v>0</v>
      </c>
      <c r="L587" s="7">
        <v>0</v>
      </c>
      <c r="M587" s="53">
        <v>179614.8</v>
      </c>
      <c r="N587" s="7">
        <v>1</v>
      </c>
    </row>
    <row r="588" spans="1:14" ht="18" customHeight="1" x14ac:dyDescent="0.2">
      <c r="A588" s="6">
        <v>587</v>
      </c>
      <c r="B588" s="7">
        <v>15722010</v>
      </c>
      <c r="C588" s="6" t="s">
        <v>494</v>
      </c>
      <c r="D588" s="7">
        <v>621</v>
      </c>
      <c r="E588" s="6" t="s">
        <v>18</v>
      </c>
      <c r="F588" s="6" t="s">
        <v>23</v>
      </c>
      <c r="G588" s="7">
        <v>53</v>
      </c>
      <c r="H588" s="7">
        <v>9</v>
      </c>
      <c r="I588" s="51">
        <v>170491.84</v>
      </c>
      <c r="J588" s="7">
        <v>1</v>
      </c>
      <c r="K588" s="7">
        <v>1</v>
      </c>
      <c r="L588" s="7">
        <v>0</v>
      </c>
      <c r="M588" s="53">
        <v>35588.07</v>
      </c>
      <c r="N588" s="7">
        <v>1</v>
      </c>
    </row>
    <row r="589" spans="1:14" ht="18" customHeight="1" x14ac:dyDescent="0.2">
      <c r="A589" s="6">
        <v>588</v>
      </c>
      <c r="B589" s="7">
        <v>15680998</v>
      </c>
      <c r="C589" s="6" t="s">
        <v>495</v>
      </c>
      <c r="D589" s="7">
        <v>725</v>
      </c>
      <c r="E589" s="6" t="s">
        <v>15</v>
      </c>
      <c r="F589" s="6" t="s">
        <v>23</v>
      </c>
      <c r="G589" s="7">
        <v>44</v>
      </c>
      <c r="H589" s="7">
        <v>5</v>
      </c>
      <c r="I589" s="51">
        <v>0</v>
      </c>
      <c r="J589" s="7">
        <v>1</v>
      </c>
      <c r="K589" s="7">
        <v>1</v>
      </c>
      <c r="L589" s="7">
        <v>1</v>
      </c>
      <c r="M589" s="53">
        <v>117356.14</v>
      </c>
      <c r="N589" s="7">
        <v>0</v>
      </c>
    </row>
    <row r="590" spans="1:14" ht="18" customHeight="1" x14ac:dyDescent="0.2">
      <c r="A590" s="6">
        <v>589</v>
      </c>
      <c r="B590" s="7">
        <v>15614782</v>
      </c>
      <c r="C590" s="6" t="s">
        <v>38</v>
      </c>
      <c r="D590" s="7">
        <v>526</v>
      </c>
      <c r="E590" s="6" t="s">
        <v>15</v>
      </c>
      <c r="F590" s="6" t="s">
        <v>23</v>
      </c>
      <c r="G590" s="7">
        <v>36</v>
      </c>
      <c r="H590" s="7">
        <v>1</v>
      </c>
      <c r="I590" s="51">
        <v>0</v>
      </c>
      <c r="J590" s="7">
        <v>1</v>
      </c>
      <c r="K590" s="7">
        <v>1</v>
      </c>
      <c r="L590" s="7">
        <v>0</v>
      </c>
      <c r="M590" s="53">
        <v>160696.72</v>
      </c>
      <c r="N590" s="7">
        <v>0</v>
      </c>
    </row>
    <row r="591" spans="1:14" ht="18" customHeight="1" x14ac:dyDescent="0.2">
      <c r="A591" s="6">
        <v>590</v>
      </c>
      <c r="B591" s="7">
        <v>15591047</v>
      </c>
      <c r="C591" s="6" t="s">
        <v>149</v>
      </c>
      <c r="D591" s="7">
        <v>519</v>
      </c>
      <c r="E591" s="6" t="s">
        <v>18</v>
      </c>
      <c r="F591" s="6" t="s">
        <v>16</v>
      </c>
      <c r="G591" s="7">
        <v>47</v>
      </c>
      <c r="H591" s="7">
        <v>6</v>
      </c>
      <c r="I591" s="51">
        <v>157296.01999999999</v>
      </c>
      <c r="J591" s="7">
        <v>2</v>
      </c>
      <c r="K591" s="7">
        <v>0</v>
      </c>
      <c r="L591" s="7">
        <v>0</v>
      </c>
      <c r="M591" s="53">
        <v>147278.43</v>
      </c>
      <c r="N591" s="7">
        <v>1</v>
      </c>
    </row>
    <row r="592" spans="1:14" ht="18" customHeight="1" x14ac:dyDescent="0.2">
      <c r="A592" s="6">
        <v>591</v>
      </c>
      <c r="B592" s="7">
        <v>15788291</v>
      </c>
      <c r="C592" s="6" t="s">
        <v>496</v>
      </c>
      <c r="D592" s="7">
        <v>713</v>
      </c>
      <c r="E592" s="6" t="s">
        <v>26</v>
      </c>
      <c r="F592" s="6" t="s">
        <v>16</v>
      </c>
      <c r="G592" s="7">
        <v>38</v>
      </c>
      <c r="H592" s="7">
        <v>7</v>
      </c>
      <c r="I592" s="51">
        <v>144606.22</v>
      </c>
      <c r="J592" s="7">
        <v>1</v>
      </c>
      <c r="K592" s="7">
        <v>1</v>
      </c>
      <c r="L592" s="7">
        <v>1</v>
      </c>
      <c r="M592" s="53">
        <v>56594.36</v>
      </c>
      <c r="N592" s="7">
        <v>1</v>
      </c>
    </row>
    <row r="593" spans="1:14" ht="18" customHeight="1" x14ac:dyDescent="0.2">
      <c r="A593" s="6">
        <v>592</v>
      </c>
      <c r="B593" s="7">
        <v>15604044</v>
      </c>
      <c r="C593" s="6" t="s">
        <v>21</v>
      </c>
      <c r="D593" s="7">
        <v>700</v>
      </c>
      <c r="E593" s="6" t="s">
        <v>15</v>
      </c>
      <c r="F593" s="6" t="s">
        <v>23</v>
      </c>
      <c r="G593" s="7">
        <v>38</v>
      </c>
      <c r="H593" s="7">
        <v>8</v>
      </c>
      <c r="I593" s="51">
        <v>134811.29999999999</v>
      </c>
      <c r="J593" s="7">
        <v>1</v>
      </c>
      <c r="K593" s="7">
        <v>1</v>
      </c>
      <c r="L593" s="7">
        <v>0</v>
      </c>
      <c r="M593" s="53">
        <v>1299.75</v>
      </c>
      <c r="N593" s="7">
        <v>0</v>
      </c>
    </row>
    <row r="594" spans="1:14" ht="18" customHeight="1" x14ac:dyDescent="0.2">
      <c r="A594" s="6">
        <v>593</v>
      </c>
      <c r="B594" s="7">
        <v>15679587</v>
      </c>
      <c r="C594" s="6" t="s">
        <v>497</v>
      </c>
      <c r="D594" s="7">
        <v>666</v>
      </c>
      <c r="E594" s="6" t="s">
        <v>15</v>
      </c>
      <c r="F594" s="6" t="s">
        <v>16</v>
      </c>
      <c r="G594" s="7">
        <v>34</v>
      </c>
      <c r="H594" s="7">
        <v>9</v>
      </c>
      <c r="I594" s="51">
        <v>115897.12</v>
      </c>
      <c r="J594" s="7">
        <v>1</v>
      </c>
      <c r="K594" s="7">
        <v>1</v>
      </c>
      <c r="L594" s="7">
        <v>1</v>
      </c>
      <c r="M594" s="53">
        <v>25095.03</v>
      </c>
      <c r="N594" s="7">
        <v>0</v>
      </c>
    </row>
    <row r="595" spans="1:14" ht="18" customHeight="1" x14ac:dyDescent="0.2">
      <c r="A595" s="6">
        <v>594</v>
      </c>
      <c r="B595" s="7">
        <v>15775153</v>
      </c>
      <c r="C595" s="6" t="s">
        <v>498</v>
      </c>
      <c r="D595" s="7">
        <v>630</v>
      </c>
      <c r="E595" s="6" t="s">
        <v>18</v>
      </c>
      <c r="F595" s="6" t="s">
        <v>23</v>
      </c>
      <c r="G595" s="7">
        <v>32</v>
      </c>
      <c r="H595" s="7">
        <v>4</v>
      </c>
      <c r="I595" s="51">
        <v>82034</v>
      </c>
      <c r="J595" s="7">
        <v>1</v>
      </c>
      <c r="K595" s="7">
        <v>0</v>
      </c>
      <c r="L595" s="7">
        <v>0</v>
      </c>
      <c r="M595" s="53">
        <v>146326.45000000001</v>
      </c>
      <c r="N595" s="7">
        <v>0</v>
      </c>
    </row>
    <row r="596" spans="1:14" ht="18" customHeight="1" x14ac:dyDescent="0.2">
      <c r="A596" s="6">
        <v>595</v>
      </c>
      <c r="B596" s="7">
        <v>15603925</v>
      </c>
      <c r="C596" s="6" t="s">
        <v>352</v>
      </c>
      <c r="D596" s="7">
        <v>779</v>
      </c>
      <c r="E596" s="6" t="s">
        <v>18</v>
      </c>
      <c r="F596" s="6" t="s">
        <v>16</v>
      </c>
      <c r="G596" s="7">
        <v>26</v>
      </c>
      <c r="H596" s="7">
        <v>4</v>
      </c>
      <c r="I596" s="51">
        <v>174318.13</v>
      </c>
      <c r="J596" s="7">
        <v>2</v>
      </c>
      <c r="K596" s="7">
        <v>0</v>
      </c>
      <c r="L596" s="7">
        <v>1</v>
      </c>
      <c r="M596" s="53">
        <v>38296.21</v>
      </c>
      <c r="N596" s="7">
        <v>0</v>
      </c>
    </row>
    <row r="597" spans="1:14" ht="18" customHeight="1" x14ac:dyDescent="0.2">
      <c r="A597" s="6">
        <v>596</v>
      </c>
      <c r="B597" s="7">
        <v>15680970</v>
      </c>
      <c r="C597" s="6" t="s">
        <v>499</v>
      </c>
      <c r="D597" s="7">
        <v>611</v>
      </c>
      <c r="E597" s="6" t="s">
        <v>26</v>
      </c>
      <c r="F597" s="6" t="s">
        <v>16</v>
      </c>
      <c r="G597" s="7">
        <v>41</v>
      </c>
      <c r="H597" s="7">
        <v>2</v>
      </c>
      <c r="I597" s="51">
        <v>114206.84</v>
      </c>
      <c r="J597" s="7">
        <v>1</v>
      </c>
      <c r="K597" s="7">
        <v>1</v>
      </c>
      <c r="L597" s="7">
        <v>0</v>
      </c>
      <c r="M597" s="53">
        <v>164061.6</v>
      </c>
      <c r="N597" s="7">
        <v>0</v>
      </c>
    </row>
    <row r="598" spans="1:14" ht="18" customHeight="1" x14ac:dyDescent="0.2">
      <c r="A598" s="6">
        <v>597</v>
      </c>
      <c r="B598" s="7">
        <v>15697183</v>
      </c>
      <c r="C598" s="6" t="s">
        <v>500</v>
      </c>
      <c r="D598" s="7">
        <v>685</v>
      </c>
      <c r="E598" s="6" t="s">
        <v>18</v>
      </c>
      <c r="F598" s="6" t="s">
        <v>23</v>
      </c>
      <c r="G598" s="7">
        <v>43</v>
      </c>
      <c r="H598" s="7">
        <v>9</v>
      </c>
      <c r="I598" s="51">
        <v>0</v>
      </c>
      <c r="J598" s="7">
        <v>2</v>
      </c>
      <c r="K598" s="7">
        <v>1</v>
      </c>
      <c r="L598" s="7">
        <v>0</v>
      </c>
      <c r="M598" s="53">
        <v>107811.28</v>
      </c>
      <c r="N598" s="7">
        <v>0</v>
      </c>
    </row>
    <row r="599" spans="1:14" ht="18" customHeight="1" x14ac:dyDescent="0.2">
      <c r="A599" s="6">
        <v>598</v>
      </c>
      <c r="B599" s="7">
        <v>15567446</v>
      </c>
      <c r="C599" s="6" t="s">
        <v>501</v>
      </c>
      <c r="D599" s="7">
        <v>646</v>
      </c>
      <c r="E599" s="6" t="s">
        <v>26</v>
      </c>
      <c r="F599" s="6" t="s">
        <v>23</v>
      </c>
      <c r="G599" s="7">
        <v>39</v>
      </c>
      <c r="H599" s="7">
        <v>9</v>
      </c>
      <c r="I599" s="51">
        <v>111574.41</v>
      </c>
      <c r="J599" s="7">
        <v>1</v>
      </c>
      <c r="K599" s="7">
        <v>1</v>
      </c>
      <c r="L599" s="7">
        <v>1</v>
      </c>
      <c r="M599" s="53">
        <v>30838.51</v>
      </c>
      <c r="N599" s="7">
        <v>0</v>
      </c>
    </row>
    <row r="600" spans="1:14" ht="18" customHeight="1" x14ac:dyDescent="0.2">
      <c r="A600" s="6">
        <v>599</v>
      </c>
      <c r="B600" s="7">
        <v>15637476</v>
      </c>
      <c r="C600" s="6" t="s">
        <v>502</v>
      </c>
      <c r="D600" s="7">
        <v>683</v>
      </c>
      <c r="E600" s="6" t="s">
        <v>26</v>
      </c>
      <c r="F600" s="6" t="s">
        <v>16</v>
      </c>
      <c r="G600" s="7">
        <v>57</v>
      </c>
      <c r="H600" s="7">
        <v>5</v>
      </c>
      <c r="I600" s="51">
        <v>162448.69</v>
      </c>
      <c r="J600" s="7">
        <v>1</v>
      </c>
      <c r="K600" s="7">
        <v>0</v>
      </c>
      <c r="L600" s="7">
        <v>0</v>
      </c>
      <c r="M600" s="53">
        <v>9221.7800000000007</v>
      </c>
      <c r="N600" s="7">
        <v>1</v>
      </c>
    </row>
    <row r="601" spans="1:14" ht="18" customHeight="1" x14ac:dyDescent="0.2">
      <c r="A601" s="6">
        <v>600</v>
      </c>
      <c r="B601" s="7">
        <v>15714939</v>
      </c>
      <c r="C601" s="6" t="s">
        <v>503</v>
      </c>
      <c r="D601" s="7">
        <v>484</v>
      </c>
      <c r="E601" s="6" t="s">
        <v>26</v>
      </c>
      <c r="F601" s="6" t="s">
        <v>16</v>
      </c>
      <c r="G601" s="7">
        <v>34</v>
      </c>
      <c r="H601" s="7">
        <v>4</v>
      </c>
      <c r="I601" s="51">
        <v>148249.54</v>
      </c>
      <c r="J601" s="7">
        <v>1</v>
      </c>
      <c r="K601" s="7">
        <v>0</v>
      </c>
      <c r="L601" s="7">
        <v>1</v>
      </c>
      <c r="M601" s="53">
        <v>33738.269999999997</v>
      </c>
      <c r="N601" s="7">
        <v>0</v>
      </c>
    </row>
    <row r="602" spans="1:14" ht="18" customHeight="1" x14ac:dyDescent="0.2">
      <c r="A602" s="6">
        <v>601</v>
      </c>
      <c r="B602" s="7">
        <v>15683503</v>
      </c>
      <c r="C602" s="6" t="s">
        <v>504</v>
      </c>
      <c r="D602" s="7">
        <v>601</v>
      </c>
      <c r="E602" s="6" t="s">
        <v>15</v>
      </c>
      <c r="F602" s="6" t="s">
        <v>16</v>
      </c>
      <c r="G602" s="7">
        <v>43</v>
      </c>
      <c r="H602" s="7">
        <v>8</v>
      </c>
      <c r="I602" s="51">
        <v>0</v>
      </c>
      <c r="J602" s="7">
        <v>3</v>
      </c>
      <c r="K602" s="7">
        <v>0</v>
      </c>
      <c r="L602" s="7">
        <v>1</v>
      </c>
      <c r="M602" s="53">
        <v>110916.15</v>
      </c>
      <c r="N602" s="7">
        <v>1</v>
      </c>
    </row>
    <row r="603" spans="1:14" ht="18" customHeight="1" x14ac:dyDescent="0.2">
      <c r="A603" s="6">
        <v>602</v>
      </c>
      <c r="B603" s="7">
        <v>15645569</v>
      </c>
      <c r="C603" s="6" t="s">
        <v>460</v>
      </c>
      <c r="D603" s="7">
        <v>762</v>
      </c>
      <c r="E603" s="6" t="s">
        <v>18</v>
      </c>
      <c r="F603" s="6" t="s">
        <v>16</v>
      </c>
      <c r="G603" s="7">
        <v>26</v>
      </c>
      <c r="H603" s="7">
        <v>7</v>
      </c>
      <c r="I603" s="51">
        <v>123709.46</v>
      </c>
      <c r="J603" s="7">
        <v>2</v>
      </c>
      <c r="K603" s="7">
        <v>1</v>
      </c>
      <c r="L603" s="7">
        <v>1</v>
      </c>
      <c r="M603" s="53">
        <v>169654.57</v>
      </c>
      <c r="N603" s="7">
        <v>0</v>
      </c>
    </row>
    <row r="604" spans="1:14" ht="18" customHeight="1" x14ac:dyDescent="0.2">
      <c r="A604" s="6">
        <v>603</v>
      </c>
      <c r="B604" s="7">
        <v>15782569</v>
      </c>
      <c r="C604" s="6" t="s">
        <v>505</v>
      </c>
      <c r="D604" s="7">
        <v>687</v>
      </c>
      <c r="E604" s="6" t="s">
        <v>15</v>
      </c>
      <c r="F604" s="6" t="s">
        <v>16</v>
      </c>
      <c r="G604" s="7">
        <v>72</v>
      </c>
      <c r="H604" s="7">
        <v>9</v>
      </c>
      <c r="I604" s="51">
        <v>0</v>
      </c>
      <c r="J604" s="7">
        <v>1</v>
      </c>
      <c r="K604" s="7">
        <v>0</v>
      </c>
      <c r="L604" s="7">
        <v>1</v>
      </c>
      <c r="M604" s="53">
        <v>69829.399999999994</v>
      </c>
      <c r="N604" s="7">
        <v>0</v>
      </c>
    </row>
    <row r="605" spans="1:14" ht="18" customHeight="1" x14ac:dyDescent="0.2">
      <c r="A605" s="6">
        <v>604</v>
      </c>
      <c r="B605" s="7">
        <v>15592387</v>
      </c>
      <c r="C605" s="6" t="s">
        <v>506</v>
      </c>
      <c r="D605" s="7">
        <v>566</v>
      </c>
      <c r="E605" s="6" t="s">
        <v>15</v>
      </c>
      <c r="F605" s="6" t="s">
        <v>23</v>
      </c>
      <c r="G605" s="7">
        <v>30</v>
      </c>
      <c r="H605" s="7">
        <v>5</v>
      </c>
      <c r="I605" s="51">
        <v>0</v>
      </c>
      <c r="J605" s="7">
        <v>1</v>
      </c>
      <c r="K605" s="7">
        <v>1</v>
      </c>
      <c r="L605" s="7">
        <v>0</v>
      </c>
      <c r="M605" s="53">
        <v>54926.51</v>
      </c>
      <c r="N605" s="7">
        <v>1</v>
      </c>
    </row>
    <row r="606" spans="1:14" ht="18" customHeight="1" x14ac:dyDescent="0.2">
      <c r="A606" s="6">
        <v>605</v>
      </c>
      <c r="B606" s="7">
        <v>15609286</v>
      </c>
      <c r="C606" s="6" t="s">
        <v>507</v>
      </c>
      <c r="D606" s="7">
        <v>702</v>
      </c>
      <c r="E606" s="6" t="s">
        <v>15</v>
      </c>
      <c r="F606" s="6" t="s">
        <v>23</v>
      </c>
      <c r="G606" s="7">
        <v>37</v>
      </c>
      <c r="H606" s="7">
        <v>10</v>
      </c>
      <c r="I606" s="51">
        <v>150525.79999999999</v>
      </c>
      <c r="J606" s="7">
        <v>1</v>
      </c>
      <c r="K606" s="7">
        <v>1</v>
      </c>
      <c r="L606" s="7">
        <v>1</v>
      </c>
      <c r="M606" s="53">
        <v>94728.49</v>
      </c>
      <c r="N606" s="7">
        <v>0</v>
      </c>
    </row>
    <row r="607" spans="1:14" ht="18" customHeight="1" x14ac:dyDescent="0.2">
      <c r="A607" s="6">
        <v>606</v>
      </c>
      <c r="B607" s="7">
        <v>15814035</v>
      </c>
      <c r="C607" s="6" t="s">
        <v>508</v>
      </c>
      <c r="D607" s="7">
        <v>601</v>
      </c>
      <c r="E607" s="6" t="s">
        <v>15</v>
      </c>
      <c r="F607" s="6" t="s">
        <v>23</v>
      </c>
      <c r="G607" s="7">
        <v>29</v>
      </c>
      <c r="H607" s="7">
        <v>9</v>
      </c>
      <c r="I607" s="51">
        <v>0</v>
      </c>
      <c r="J607" s="7">
        <v>1</v>
      </c>
      <c r="K607" s="7">
        <v>1</v>
      </c>
      <c r="L607" s="7">
        <v>1</v>
      </c>
      <c r="M607" s="53">
        <v>80393.27</v>
      </c>
      <c r="N607" s="7">
        <v>0</v>
      </c>
    </row>
    <row r="608" spans="1:14" ht="18" customHeight="1" x14ac:dyDescent="0.2">
      <c r="A608" s="6">
        <v>607</v>
      </c>
      <c r="B608" s="7">
        <v>15661249</v>
      </c>
      <c r="C608" s="6" t="s">
        <v>509</v>
      </c>
      <c r="D608" s="7">
        <v>699</v>
      </c>
      <c r="E608" s="6" t="s">
        <v>15</v>
      </c>
      <c r="F608" s="6" t="s">
        <v>23</v>
      </c>
      <c r="G608" s="7">
        <v>53</v>
      </c>
      <c r="H608" s="7">
        <v>4</v>
      </c>
      <c r="I608" s="51">
        <v>0</v>
      </c>
      <c r="J608" s="7">
        <v>2</v>
      </c>
      <c r="K608" s="7">
        <v>0</v>
      </c>
      <c r="L608" s="7">
        <v>1</v>
      </c>
      <c r="M608" s="53">
        <v>111307.98</v>
      </c>
      <c r="N608" s="7">
        <v>0</v>
      </c>
    </row>
    <row r="609" spans="1:14" ht="18" customHeight="1" x14ac:dyDescent="0.2">
      <c r="A609" s="6">
        <v>608</v>
      </c>
      <c r="B609" s="7">
        <v>15629117</v>
      </c>
      <c r="C609" s="6" t="s">
        <v>510</v>
      </c>
      <c r="D609" s="7">
        <v>584</v>
      </c>
      <c r="E609" s="6" t="s">
        <v>15</v>
      </c>
      <c r="F609" s="6" t="s">
        <v>23</v>
      </c>
      <c r="G609" s="7">
        <v>28</v>
      </c>
      <c r="H609" s="7">
        <v>10</v>
      </c>
      <c r="I609" s="51">
        <v>0</v>
      </c>
      <c r="J609" s="7">
        <v>2</v>
      </c>
      <c r="K609" s="7">
        <v>1</v>
      </c>
      <c r="L609" s="7">
        <v>0</v>
      </c>
      <c r="M609" s="53">
        <v>19834.32</v>
      </c>
      <c r="N609" s="7">
        <v>0</v>
      </c>
    </row>
    <row r="610" spans="1:14" ht="18" customHeight="1" x14ac:dyDescent="0.2">
      <c r="A610" s="6">
        <v>609</v>
      </c>
      <c r="B610" s="7">
        <v>15607170</v>
      </c>
      <c r="C610" s="6" t="s">
        <v>267</v>
      </c>
      <c r="D610" s="7">
        <v>699</v>
      </c>
      <c r="E610" s="6" t="s">
        <v>15</v>
      </c>
      <c r="F610" s="6" t="s">
        <v>23</v>
      </c>
      <c r="G610" s="7">
        <v>35</v>
      </c>
      <c r="H610" s="7">
        <v>5</v>
      </c>
      <c r="I610" s="51">
        <v>0</v>
      </c>
      <c r="J610" s="7">
        <v>2</v>
      </c>
      <c r="K610" s="7">
        <v>1</v>
      </c>
      <c r="L610" s="7">
        <v>1</v>
      </c>
      <c r="M610" s="53">
        <v>78397.240000000005</v>
      </c>
      <c r="N610" s="7">
        <v>0</v>
      </c>
    </row>
    <row r="611" spans="1:14" ht="18" customHeight="1" x14ac:dyDescent="0.2">
      <c r="A611" s="6">
        <v>610</v>
      </c>
      <c r="B611" s="7">
        <v>15586585</v>
      </c>
      <c r="C611" s="6" t="s">
        <v>132</v>
      </c>
      <c r="D611" s="7">
        <v>698</v>
      </c>
      <c r="E611" s="6" t="s">
        <v>26</v>
      </c>
      <c r="F611" s="6" t="s">
        <v>16</v>
      </c>
      <c r="G611" s="7">
        <v>51</v>
      </c>
      <c r="H611" s="7">
        <v>2</v>
      </c>
      <c r="I611" s="51">
        <v>111018.98</v>
      </c>
      <c r="J611" s="7">
        <v>1</v>
      </c>
      <c r="K611" s="7">
        <v>1</v>
      </c>
      <c r="L611" s="7">
        <v>0</v>
      </c>
      <c r="M611" s="53">
        <v>86410.28</v>
      </c>
      <c r="N611" s="7">
        <v>0</v>
      </c>
    </row>
    <row r="612" spans="1:14" ht="18" customHeight="1" x14ac:dyDescent="0.2">
      <c r="A612" s="6">
        <v>611</v>
      </c>
      <c r="B612" s="7">
        <v>15686611</v>
      </c>
      <c r="C612" s="6" t="s">
        <v>511</v>
      </c>
      <c r="D612" s="7">
        <v>495</v>
      </c>
      <c r="E612" s="6" t="s">
        <v>15</v>
      </c>
      <c r="F612" s="6" t="s">
        <v>23</v>
      </c>
      <c r="G612" s="7">
        <v>30</v>
      </c>
      <c r="H612" s="7">
        <v>10</v>
      </c>
      <c r="I612" s="51">
        <v>129755.99</v>
      </c>
      <c r="J612" s="7">
        <v>1</v>
      </c>
      <c r="K612" s="7">
        <v>0</v>
      </c>
      <c r="L612" s="7">
        <v>0</v>
      </c>
      <c r="M612" s="53">
        <v>172749.65</v>
      </c>
      <c r="N612" s="7">
        <v>0</v>
      </c>
    </row>
    <row r="613" spans="1:14" ht="18" customHeight="1" x14ac:dyDescent="0.2">
      <c r="A613" s="6">
        <v>612</v>
      </c>
      <c r="B613" s="7">
        <v>15603203</v>
      </c>
      <c r="C613" s="6" t="s">
        <v>512</v>
      </c>
      <c r="D613" s="7">
        <v>650</v>
      </c>
      <c r="E613" s="6" t="s">
        <v>15</v>
      </c>
      <c r="F613" s="6" t="s">
        <v>16</v>
      </c>
      <c r="G613" s="7">
        <v>27</v>
      </c>
      <c r="H613" s="7">
        <v>6</v>
      </c>
      <c r="I613" s="51">
        <v>0</v>
      </c>
      <c r="J613" s="7">
        <v>2</v>
      </c>
      <c r="K613" s="7">
        <v>1</v>
      </c>
      <c r="L613" s="7">
        <v>0</v>
      </c>
      <c r="M613" s="53">
        <v>1002.39</v>
      </c>
      <c r="N613" s="7">
        <v>0</v>
      </c>
    </row>
    <row r="614" spans="1:14" ht="18" customHeight="1" x14ac:dyDescent="0.2">
      <c r="A614" s="6">
        <v>613</v>
      </c>
      <c r="B614" s="7">
        <v>15619857</v>
      </c>
      <c r="C614" s="6" t="s">
        <v>199</v>
      </c>
      <c r="D614" s="7">
        <v>605</v>
      </c>
      <c r="E614" s="6" t="s">
        <v>15</v>
      </c>
      <c r="F614" s="6" t="s">
        <v>16</v>
      </c>
      <c r="G614" s="7">
        <v>64</v>
      </c>
      <c r="H614" s="7">
        <v>2</v>
      </c>
      <c r="I614" s="51">
        <v>129555.7</v>
      </c>
      <c r="J614" s="7">
        <v>1</v>
      </c>
      <c r="K614" s="7">
        <v>1</v>
      </c>
      <c r="L614" s="7">
        <v>1</v>
      </c>
      <c r="M614" s="53">
        <v>13601.79</v>
      </c>
      <c r="N614" s="7">
        <v>0</v>
      </c>
    </row>
    <row r="615" spans="1:14" ht="18" customHeight="1" x14ac:dyDescent="0.2">
      <c r="A615" s="6">
        <v>614</v>
      </c>
      <c r="B615" s="7">
        <v>15805062</v>
      </c>
      <c r="C615" s="6" t="s">
        <v>513</v>
      </c>
      <c r="D615" s="7">
        <v>667</v>
      </c>
      <c r="E615" s="6" t="s">
        <v>18</v>
      </c>
      <c r="F615" s="6" t="s">
        <v>23</v>
      </c>
      <c r="G615" s="7">
        <v>38</v>
      </c>
      <c r="H615" s="7">
        <v>1</v>
      </c>
      <c r="I615" s="51">
        <v>87202.38</v>
      </c>
      <c r="J615" s="7">
        <v>1</v>
      </c>
      <c r="K615" s="7">
        <v>1</v>
      </c>
      <c r="L615" s="7">
        <v>1</v>
      </c>
      <c r="M615" s="53">
        <v>77866.91</v>
      </c>
      <c r="N615" s="7">
        <v>0</v>
      </c>
    </row>
    <row r="616" spans="1:14" ht="18" customHeight="1" x14ac:dyDescent="0.2">
      <c r="A616" s="6">
        <v>615</v>
      </c>
      <c r="B616" s="7">
        <v>15660271</v>
      </c>
      <c r="C616" s="6" t="s">
        <v>132</v>
      </c>
      <c r="D616" s="7">
        <v>688</v>
      </c>
      <c r="E616" s="6" t="s">
        <v>26</v>
      </c>
      <c r="F616" s="6" t="s">
        <v>23</v>
      </c>
      <c r="G616" s="7">
        <v>26</v>
      </c>
      <c r="H616" s="7">
        <v>8</v>
      </c>
      <c r="I616" s="51">
        <v>146133.39000000001</v>
      </c>
      <c r="J616" s="7">
        <v>1</v>
      </c>
      <c r="K616" s="7">
        <v>1</v>
      </c>
      <c r="L616" s="7">
        <v>1</v>
      </c>
      <c r="M616" s="53">
        <v>175296.76</v>
      </c>
      <c r="N616" s="7">
        <v>0</v>
      </c>
    </row>
    <row r="617" spans="1:14" ht="18" customHeight="1" x14ac:dyDescent="0.2">
      <c r="A617" s="6">
        <v>616</v>
      </c>
      <c r="B617" s="7">
        <v>15745295</v>
      </c>
      <c r="C617" s="6" t="s">
        <v>514</v>
      </c>
      <c r="D617" s="7">
        <v>727</v>
      </c>
      <c r="E617" s="6" t="s">
        <v>18</v>
      </c>
      <c r="F617" s="6" t="s">
        <v>16</v>
      </c>
      <c r="G617" s="7">
        <v>31</v>
      </c>
      <c r="H617" s="7">
        <v>0</v>
      </c>
      <c r="I617" s="51">
        <v>0</v>
      </c>
      <c r="J617" s="7">
        <v>1</v>
      </c>
      <c r="K617" s="7">
        <v>1</v>
      </c>
      <c r="L617" s="7">
        <v>0</v>
      </c>
      <c r="M617" s="53">
        <v>121751.03999999999</v>
      </c>
      <c r="N617" s="7">
        <v>1</v>
      </c>
    </row>
    <row r="618" spans="1:14" ht="18" customHeight="1" x14ac:dyDescent="0.2">
      <c r="A618" s="6">
        <v>617</v>
      </c>
      <c r="B618" s="7">
        <v>15719352</v>
      </c>
      <c r="C618" s="6" t="s">
        <v>279</v>
      </c>
      <c r="D618" s="7">
        <v>754</v>
      </c>
      <c r="E618" s="6" t="s">
        <v>18</v>
      </c>
      <c r="F618" s="6" t="s">
        <v>23</v>
      </c>
      <c r="G618" s="7">
        <v>39</v>
      </c>
      <c r="H618" s="7">
        <v>6</v>
      </c>
      <c r="I618" s="51">
        <v>170184.99</v>
      </c>
      <c r="J618" s="7">
        <v>2</v>
      </c>
      <c r="K618" s="7">
        <v>1</v>
      </c>
      <c r="L618" s="7">
        <v>0</v>
      </c>
      <c r="M618" s="53">
        <v>89593.26</v>
      </c>
      <c r="N618" s="7">
        <v>0</v>
      </c>
    </row>
    <row r="619" spans="1:14" ht="18" customHeight="1" x14ac:dyDescent="0.2">
      <c r="A619" s="6">
        <v>618</v>
      </c>
      <c r="B619" s="7">
        <v>15766575</v>
      </c>
      <c r="C619" s="6" t="s">
        <v>515</v>
      </c>
      <c r="D619" s="7">
        <v>612</v>
      </c>
      <c r="E619" s="6" t="s">
        <v>26</v>
      </c>
      <c r="F619" s="6" t="s">
        <v>16</v>
      </c>
      <c r="G619" s="7">
        <v>62</v>
      </c>
      <c r="H619" s="7">
        <v>8</v>
      </c>
      <c r="I619" s="51">
        <v>140745.32999999999</v>
      </c>
      <c r="J619" s="7">
        <v>1</v>
      </c>
      <c r="K619" s="7">
        <v>1</v>
      </c>
      <c r="L619" s="7">
        <v>0</v>
      </c>
      <c r="M619" s="53">
        <v>193437.89</v>
      </c>
      <c r="N619" s="7">
        <v>1</v>
      </c>
    </row>
    <row r="620" spans="1:14" ht="18" customHeight="1" x14ac:dyDescent="0.2">
      <c r="A620" s="6">
        <v>619</v>
      </c>
      <c r="B620" s="7">
        <v>15594594</v>
      </c>
      <c r="C620" s="6" t="s">
        <v>516</v>
      </c>
      <c r="D620" s="7">
        <v>546</v>
      </c>
      <c r="E620" s="6" t="s">
        <v>18</v>
      </c>
      <c r="F620" s="6" t="s">
        <v>23</v>
      </c>
      <c r="G620" s="7">
        <v>42</v>
      </c>
      <c r="H620" s="7">
        <v>7</v>
      </c>
      <c r="I620" s="51">
        <v>139070.51</v>
      </c>
      <c r="J620" s="7">
        <v>1</v>
      </c>
      <c r="K620" s="7">
        <v>1</v>
      </c>
      <c r="L620" s="7">
        <v>1</v>
      </c>
      <c r="M620" s="53">
        <v>86945</v>
      </c>
      <c r="N620" s="7">
        <v>0</v>
      </c>
    </row>
    <row r="621" spans="1:14" ht="18" customHeight="1" x14ac:dyDescent="0.2">
      <c r="A621" s="6">
        <v>620</v>
      </c>
      <c r="B621" s="7">
        <v>15646161</v>
      </c>
      <c r="C621" s="6" t="s">
        <v>517</v>
      </c>
      <c r="D621" s="7">
        <v>673</v>
      </c>
      <c r="E621" s="6" t="s">
        <v>18</v>
      </c>
      <c r="F621" s="6" t="s">
        <v>16</v>
      </c>
      <c r="G621" s="7">
        <v>37</v>
      </c>
      <c r="H621" s="7">
        <v>8</v>
      </c>
      <c r="I621" s="51">
        <v>0</v>
      </c>
      <c r="J621" s="7">
        <v>2</v>
      </c>
      <c r="K621" s="7">
        <v>1</v>
      </c>
      <c r="L621" s="7">
        <v>1</v>
      </c>
      <c r="M621" s="53">
        <v>183318.79</v>
      </c>
      <c r="N621" s="7">
        <v>0</v>
      </c>
    </row>
    <row r="622" spans="1:14" ht="18" customHeight="1" x14ac:dyDescent="0.2">
      <c r="A622" s="6">
        <v>621</v>
      </c>
      <c r="B622" s="7">
        <v>15682585</v>
      </c>
      <c r="C622" s="6" t="s">
        <v>518</v>
      </c>
      <c r="D622" s="7">
        <v>593</v>
      </c>
      <c r="E622" s="6" t="s">
        <v>15</v>
      </c>
      <c r="F622" s="6" t="s">
        <v>23</v>
      </c>
      <c r="G622" s="7">
        <v>35</v>
      </c>
      <c r="H622" s="7">
        <v>9</v>
      </c>
      <c r="I622" s="51">
        <v>114193.24</v>
      </c>
      <c r="J622" s="7">
        <v>1</v>
      </c>
      <c r="K622" s="7">
        <v>1</v>
      </c>
      <c r="L622" s="7">
        <v>0</v>
      </c>
      <c r="M622" s="53">
        <v>71154.100000000006</v>
      </c>
      <c r="N622" s="7">
        <v>0</v>
      </c>
    </row>
    <row r="623" spans="1:14" ht="18" customHeight="1" x14ac:dyDescent="0.2">
      <c r="A623" s="6">
        <v>622</v>
      </c>
      <c r="B623" s="7">
        <v>15603134</v>
      </c>
      <c r="C623" s="6" t="s">
        <v>364</v>
      </c>
      <c r="D623" s="7">
        <v>656</v>
      </c>
      <c r="E623" s="6" t="s">
        <v>18</v>
      </c>
      <c r="F623" s="6" t="s">
        <v>16</v>
      </c>
      <c r="G623" s="7">
        <v>40</v>
      </c>
      <c r="H623" s="7">
        <v>10</v>
      </c>
      <c r="I623" s="51">
        <v>167878.5</v>
      </c>
      <c r="J623" s="7">
        <v>1</v>
      </c>
      <c r="K623" s="7">
        <v>0</v>
      </c>
      <c r="L623" s="7">
        <v>1</v>
      </c>
      <c r="M623" s="53">
        <v>151887.16</v>
      </c>
      <c r="N623" s="7">
        <v>0</v>
      </c>
    </row>
    <row r="624" spans="1:14" ht="18" customHeight="1" x14ac:dyDescent="0.2">
      <c r="A624" s="6">
        <v>623</v>
      </c>
      <c r="B624" s="7">
        <v>15636444</v>
      </c>
      <c r="C624" s="6" t="s">
        <v>519</v>
      </c>
      <c r="D624" s="7">
        <v>535</v>
      </c>
      <c r="E624" s="6" t="s">
        <v>26</v>
      </c>
      <c r="F624" s="6" t="s">
        <v>16</v>
      </c>
      <c r="G624" s="7">
        <v>53</v>
      </c>
      <c r="H624" s="7">
        <v>5</v>
      </c>
      <c r="I624" s="51">
        <v>141616.54999999999</v>
      </c>
      <c r="J624" s="7">
        <v>2</v>
      </c>
      <c r="K624" s="7">
        <v>1</v>
      </c>
      <c r="L624" s="7">
        <v>1</v>
      </c>
      <c r="M624" s="53">
        <v>75888.649999999994</v>
      </c>
      <c r="N624" s="7">
        <v>0</v>
      </c>
    </row>
    <row r="625" spans="1:14" ht="18" customHeight="1" x14ac:dyDescent="0.2">
      <c r="A625" s="6">
        <v>624</v>
      </c>
      <c r="B625" s="7">
        <v>15773456</v>
      </c>
      <c r="C625" s="6" t="s">
        <v>520</v>
      </c>
      <c r="D625" s="7">
        <v>678</v>
      </c>
      <c r="E625" s="6" t="s">
        <v>26</v>
      </c>
      <c r="F625" s="6" t="s">
        <v>23</v>
      </c>
      <c r="G625" s="7">
        <v>36</v>
      </c>
      <c r="H625" s="7">
        <v>3</v>
      </c>
      <c r="I625" s="51">
        <v>145747.67000000001</v>
      </c>
      <c r="J625" s="7">
        <v>2</v>
      </c>
      <c r="K625" s="7">
        <v>0</v>
      </c>
      <c r="L625" s="7">
        <v>1</v>
      </c>
      <c r="M625" s="53">
        <v>89566.74</v>
      </c>
      <c r="N625" s="7">
        <v>0</v>
      </c>
    </row>
    <row r="626" spans="1:14" ht="18" customHeight="1" x14ac:dyDescent="0.2">
      <c r="A626" s="6">
        <v>625</v>
      </c>
      <c r="B626" s="7">
        <v>15745307</v>
      </c>
      <c r="C626" s="6" t="s">
        <v>262</v>
      </c>
      <c r="D626" s="7">
        <v>477</v>
      </c>
      <c r="E626" s="6" t="s">
        <v>18</v>
      </c>
      <c r="F626" s="6" t="s">
        <v>16</v>
      </c>
      <c r="G626" s="7">
        <v>20</v>
      </c>
      <c r="H626" s="7">
        <v>2</v>
      </c>
      <c r="I626" s="51">
        <v>129120.64</v>
      </c>
      <c r="J626" s="7">
        <v>1</v>
      </c>
      <c r="K626" s="7">
        <v>0</v>
      </c>
      <c r="L626" s="7">
        <v>1</v>
      </c>
      <c r="M626" s="53">
        <v>26475.79</v>
      </c>
      <c r="N626" s="7">
        <v>0</v>
      </c>
    </row>
    <row r="627" spans="1:14" ht="18" customHeight="1" x14ac:dyDescent="0.2">
      <c r="A627" s="6">
        <v>626</v>
      </c>
      <c r="B627" s="7">
        <v>15604119</v>
      </c>
      <c r="C627" s="6" t="s">
        <v>521</v>
      </c>
      <c r="D627" s="7">
        <v>850</v>
      </c>
      <c r="E627" s="6" t="s">
        <v>18</v>
      </c>
      <c r="F627" s="6" t="s">
        <v>23</v>
      </c>
      <c r="G627" s="7">
        <v>35</v>
      </c>
      <c r="H627" s="7">
        <v>7</v>
      </c>
      <c r="I627" s="51">
        <v>110349.82</v>
      </c>
      <c r="J627" s="7">
        <v>1</v>
      </c>
      <c r="K627" s="7">
        <v>0</v>
      </c>
      <c r="L627" s="7">
        <v>0</v>
      </c>
      <c r="M627" s="53">
        <v>126355.8</v>
      </c>
      <c r="N627" s="7">
        <v>0</v>
      </c>
    </row>
    <row r="628" spans="1:14" ht="18" customHeight="1" x14ac:dyDescent="0.2">
      <c r="A628" s="6">
        <v>627</v>
      </c>
      <c r="B628" s="7">
        <v>15626900</v>
      </c>
      <c r="C628" s="6" t="s">
        <v>455</v>
      </c>
      <c r="D628" s="7">
        <v>427</v>
      </c>
      <c r="E628" s="6" t="s">
        <v>15</v>
      </c>
      <c r="F628" s="6" t="s">
        <v>23</v>
      </c>
      <c r="G628" s="7">
        <v>29</v>
      </c>
      <c r="H628" s="7">
        <v>1</v>
      </c>
      <c r="I628" s="51">
        <v>141325.56</v>
      </c>
      <c r="J628" s="7">
        <v>1</v>
      </c>
      <c r="K628" s="7">
        <v>1</v>
      </c>
      <c r="L628" s="7">
        <v>1</v>
      </c>
      <c r="M628" s="53">
        <v>93839.3</v>
      </c>
      <c r="N628" s="7">
        <v>0</v>
      </c>
    </row>
    <row r="629" spans="1:14" ht="18" customHeight="1" x14ac:dyDescent="0.2">
      <c r="A629" s="6">
        <v>628</v>
      </c>
      <c r="B629" s="7">
        <v>15605447</v>
      </c>
      <c r="C629" s="6" t="s">
        <v>91</v>
      </c>
      <c r="D629" s="7">
        <v>752</v>
      </c>
      <c r="E629" s="6" t="s">
        <v>15</v>
      </c>
      <c r="F629" s="6" t="s">
        <v>23</v>
      </c>
      <c r="G629" s="7">
        <v>49</v>
      </c>
      <c r="H629" s="7">
        <v>2</v>
      </c>
      <c r="I629" s="51">
        <v>78653.84</v>
      </c>
      <c r="J629" s="7">
        <v>1</v>
      </c>
      <c r="K629" s="7">
        <v>1</v>
      </c>
      <c r="L629" s="7">
        <v>0</v>
      </c>
      <c r="M629" s="53">
        <v>7698.6</v>
      </c>
      <c r="N629" s="7">
        <v>0</v>
      </c>
    </row>
    <row r="630" spans="1:14" ht="18" customHeight="1" x14ac:dyDescent="0.2">
      <c r="A630" s="6">
        <v>629</v>
      </c>
      <c r="B630" s="7">
        <v>15589030</v>
      </c>
      <c r="C630" s="6" t="s">
        <v>305</v>
      </c>
      <c r="D630" s="7">
        <v>649</v>
      </c>
      <c r="E630" s="6" t="s">
        <v>15</v>
      </c>
      <c r="F630" s="6" t="s">
        <v>23</v>
      </c>
      <c r="G630" s="7">
        <v>47</v>
      </c>
      <c r="H630" s="7">
        <v>1</v>
      </c>
      <c r="I630" s="51">
        <v>0</v>
      </c>
      <c r="J630" s="7">
        <v>2</v>
      </c>
      <c r="K630" s="7">
        <v>1</v>
      </c>
      <c r="L630" s="7">
        <v>1</v>
      </c>
      <c r="M630" s="53">
        <v>145593.85</v>
      </c>
      <c r="N630" s="7">
        <v>0</v>
      </c>
    </row>
    <row r="631" spans="1:14" ht="18" customHeight="1" x14ac:dyDescent="0.2">
      <c r="A631" s="6">
        <v>630</v>
      </c>
      <c r="B631" s="7">
        <v>15692463</v>
      </c>
      <c r="C631" s="6" t="s">
        <v>522</v>
      </c>
      <c r="D631" s="7">
        <v>799</v>
      </c>
      <c r="E631" s="6" t="s">
        <v>18</v>
      </c>
      <c r="F631" s="6" t="s">
        <v>16</v>
      </c>
      <c r="G631" s="7">
        <v>20</v>
      </c>
      <c r="H631" s="7">
        <v>3</v>
      </c>
      <c r="I631" s="51">
        <v>142253.65</v>
      </c>
      <c r="J631" s="7">
        <v>1</v>
      </c>
      <c r="K631" s="7">
        <v>1</v>
      </c>
      <c r="L631" s="7">
        <v>0</v>
      </c>
      <c r="M631" s="53">
        <v>45042.559999999998</v>
      </c>
      <c r="N631" s="7">
        <v>0</v>
      </c>
    </row>
    <row r="632" spans="1:14" ht="18" customHeight="1" x14ac:dyDescent="0.2">
      <c r="A632" s="6">
        <v>631</v>
      </c>
      <c r="B632" s="7">
        <v>15712403</v>
      </c>
      <c r="C632" s="6" t="s">
        <v>523</v>
      </c>
      <c r="D632" s="7">
        <v>589</v>
      </c>
      <c r="E632" s="6" t="s">
        <v>15</v>
      </c>
      <c r="F632" s="6" t="s">
        <v>16</v>
      </c>
      <c r="G632" s="7">
        <v>61</v>
      </c>
      <c r="H632" s="7">
        <v>1</v>
      </c>
      <c r="I632" s="51">
        <v>0</v>
      </c>
      <c r="J632" s="7">
        <v>1</v>
      </c>
      <c r="K632" s="7">
        <v>1</v>
      </c>
      <c r="L632" s="7">
        <v>0</v>
      </c>
      <c r="M632" s="53">
        <v>61108.56</v>
      </c>
      <c r="N632" s="7">
        <v>1</v>
      </c>
    </row>
    <row r="633" spans="1:14" ht="18" customHeight="1" x14ac:dyDescent="0.2">
      <c r="A633" s="6">
        <v>632</v>
      </c>
      <c r="B633" s="7">
        <v>15811762</v>
      </c>
      <c r="C633" s="6" t="s">
        <v>524</v>
      </c>
      <c r="D633" s="7">
        <v>583</v>
      </c>
      <c r="E633" s="6" t="s">
        <v>26</v>
      </c>
      <c r="F633" s="6" t="s">
        <v>16</v>
      </c>
      <c r="G633" s="7">
        <v>54</v>
      </c>
      <c r="H633" s="7">
        <v>6</v>
      </c>
      <c r="I633" s="51">
        <v>115988.86</v>
      </c>
      <c r="J633" s="7">
        <v>1</v>
      </c>
      <c r="K633" s="7">
        <v>1</v>
      </c>
      <c r="L633" s="7">
        <v>0</v>
      </c>
      <c r="M633" s="53">
        <v>57553.98</v>
      </c>
      <c r="N633" s="7">
        <v>1</v>
      </c>
    </row>
    <row r="634" spans="1:14" ht="18" customHeight="1" x14ac:dyDescent="0.2">
      <c r="A634" s="6">
        <v>633</v>
      </c>
      <c r="B634" s="7">
        <v>15718673</v>
      </c>
      <c r="C634" s="6" t="s">
        <v>525</v>
      </c>
      <c r="D634" s="7">
        <v>839</v>
      </c>
      <c r="E634" s="6" t="s">
        <v>18</v>
      </c>
      <c r="F634" s="6" t="s">
        <v>16</v>
      </c>
      <c r="G634" s="7">
        <v>20</v>
      </c>
      <c r="H634" s="7">
        <v>10</v>
      </c>
      <c r="I634" s="51">
        <v>75592.429999999993</v>
      </c>
      <c r="J634" s="7">
        <v>1</v>
      </c>
      <c r="K634" s="7">
        <v>1</v>
      </c>
      <c r="L634" s="7">
        <v>0</v>
      </c>
      <c r="M634" s="53">
        <v>62674.42</v>
      </c>
      <c r="N634" s="7">
        <v>0</v>
      </c>
    </row>
    <row r="635" spans="1:14" ht="18" customHeight="1" x14ac:dyDescent="0.2">
      <c r="A635" s="6">
        <v>634</v>
      </c>
      <c r="B635" s="7">
        <v>15724282</v>
      </c>
      <c r="C635" s="6" t="s">
        <v>75</v>
      </c>
      <c r="D635" s="7">
        <v>540</v>
      </c>
      <c r="E635" s="6" t="s">
        <v>26</v>
      </c>
      <c r="F635" s="6" t="s">
        <v>23</v>
      </c>
      <c r="G635" s="7">
        <v>44</v>
      </c>
      <c r="H635" s="7">
        <v>3</v>
      </c>
      <c r="I635" s="51">
        <v>164113.04</v>
      </c>
      <c r="J635" s="7">
        <v>2</v>
      </c>
      <c r="K635" s="7">
        <v>1</v>
      </c>
      <c r="L635" s="7">
        <v>1</v>
      </c>
      <c r="M635" s="53">
        <v>12120.79</v>
      </c>
      <c r="N635" s="7">
        <v>0</v>
      </c>
    </row>
    <row r="636" spans="1:14" ht="18" customHeight="1" x14ac:dyDescent="0.2">
      <c r="A636" s="6">
        <v>635</v>
      </c>
      <c r="B636" s="7">
        <v>15738181</v>
      </c>
      <c r="C636" s="6" t="s">
        <v>526</v>
      </c>
      <c r="D636" s="7">
        <v>850</v>
      </c>
      <c r="E636" s="6" t="s">
        <v>15</v>
      </c>
      <c r="F636" s="6" t="s">
        <v>23</v>
      </c>
      <c r="G636" s="7">
        <v>31</v>
      </c>
      <c r="H636" s="7">
        <v>6</v>
      </c>
      <c r="I636" s="51">
        <v>67996.23</v>
      </c>
      <c r="J636" s="7">
        <v>2</v>
      </c>
      <c r="K636" s="7">
        <v>0</v>
      </c>
      <c r="L636" s="7">
        <v>0</v>
      </c>
      <c r="M636" s="53">
        <v>50129.87</v>
      </c>
      <c r="N636" s="7">
        <v>1</v>
      </c>
    </row>
    <row r="637" spans="1:14" ht="18" customHeight="1" x14ac:dyDescent="0.2">
      <c r="A637" s="6">
        <v>636</v>
      </c>
      <c r="B637" s="7">
        <v>15633648</v>
      </c>
      <c r="C637" s="6" t="s">
        <v>527</v>
      </c>
      <c r="D637" s="7">
        <v>696</v>
      </c>
      <c r="E637" s="6" t="s">
        <v>18</v>
      </c>
      <c r="F637" s="6" t="s">
        <v>16</v>
      </c>
      <c r="G637" s="7">
        <v>20</v>
      </c>
      <c r="H637" s="7">
        <v>5</v>
      </c>
      <c r="I637" s="51">
        <v>0</v>
      </c>
      <c r="J637" s="7">
        <v>2</v>
      </c>
      <c r="K637" s="7">
        <v>1</v>
      </c>
      <c r="L637" s="7">
        <v>0</v>
      </c>
      <c r="M637" s="53">
        <v>55022.43</v>
      </c>
      <c r="N637" s="7">
        <v>0</v>
      </c>
    </row>
    <row r="638" spans="1:14" ht="18" customHeight="1" x14ac:dyDescent="0.2">
      <c r="A638" s="6">
        <v>637</v>
      </c>
      <c r="B638" s="7">
        <v>15603323</v>
      </c>
      <c r="C638" s="6" t="s">
        <v>528</v>
      </c>
      <c r="D638" s="7">
        <v>660</v>
      </c>
      <c r="E638" s="6" t="s">
        <v>18</v>
      </c>
      <c r="F638" s="6" t="s">
        <v>16</v>
      </c>
      <c r="G638" s="7">
        <v>20</v>
      </c>
      <c r="H638" s="7">
        <v>1</v>
      </c>
      <c r="I638" s="51">
        <v>0</v>
      </c>
      <c r="J638" s="7">
        <v>2</v>
      </c>
      <c r="K638" s="7">
        <v>0</v>
      </c>
      <c r="L638" s="7">
        <v>0</v>
      </c>
      <c r="M638" s="53">
        <v>117834.91</v>
      </c>
      <c r="N638" s="7">
        <v>0</v>
      </c>
    </row>
    <row r="639" spans="1:14" ht="18" customHeight="1" x14ac:dyDescent="0.2">
      <c r="A639" s="6">
        <v>638</v>
      </c>
      <c r="B639" s="7">
        <v>15583725</v>
      </c>
      <c r="C639" s="6" t="s">
        <v>529</v>
      </c>
      <c r="D639" s="7">
        <v>682</v>
      </c>
      <c r="E639" s="6" t="s">
        <v>15</v>
      </c>
      <c r="F639" s="6" t="s">
        <v>23</v>
      </c>
      <c r="G639" s="7">
        <v>48</v>
      </c>
      <c r="H639" s="7">
        <v>1</v>
      </c>
      <c r="I639" s="51">
        <v>138778.15</v>
      </c>
      <c r="J639" s="7">
        <v>1</v>
      </c>
      <c r="K639" s="7">
        <v>0</v>
      </c>
      <c r="L639" s="7">
        <v>1</v>
      </c>
      <c r="M639" s="53">
        <v>168840.23</v>
      </c>
      <c r="N639" s="7">
        <v>0</v>
      </c>
    </row>
    <row r="640" spans="1:14" ht="18" customHeight="1" x14ac:dyDescent="0.2">
      <c r="A640" s="6">
        <v>639</v>
      </c>
      <c r="B640" s="7">
        <v>15588350</v>
      </c>
      <c r="C640" s="6" t="s">
        <v>222</v>
      </c>
      <c r="D640" s="7">
        <v>744</v>
      </c>
      <c r="E640" s="6" t="s">
        <v>15</v>
      </c>
      <c r="F640" s="6" t="s">
        <v>16</v>
      </c>
      <c r="G640" s="7">
        <v>43</v>
      </c>
      <c r="H640" s="7">
        <v>10</v>
      </c>
      <c r="I640" s="51">
        <v>147832.15</v>
      </c>
      <c r="J640" s="7">
        <v>1</v>
      </c>
      <c r="K640" s="7">
        <v>0</v>
      </c>
      <c r="L640" s="7">
        <v>1</v>
      </c>
      <c r="M640" s="53">
        <v>24234.11</v>
      </c>
      <c r="N640" s="7">
        <v>0</v>
      </c>
    </row>
    <row r="641" spans="1:14" ht="18" customHeight="1" x14ac:dyDescent="0.2">
      <c r="A641" s="6">
        <v>640</v>
      </c>
      <c r="B641" s="7">
        <v>15798398</v>
      </c>
      <c r="C641" s="6" t="s">
        <v>530</v>
      </c>
      <c r="D641" s="7">
        <v>785</v>
      </c>
      <c r="E641" s="6" t="s">
        <v>15</v>
      </c>
      <c r="F641" s="6" t="s">
        <v>16</v>
      </c>
      <c r="G641" s="7">
        <v>36</v>
      </c>
      <c r="H641" s="7">
        <v>4</v>
      </c>
      <c r="I641" s="51">
        <v>135438.39999999999</v>
      </c>
      <c r="J641" s="7">
        <v>1</v>
      </c>
      <c r="K641" s="7">
        <v>0</v>
      </c>
      <c r="L641" s="7">
        <v>0</v>
      </c>
      <c r="M641" s="53">
        <v>190627.01</v>
      </c>
      <c r="N641" s="7">
        <v>0</v>
      </c>
    </row>
    <row r="642" spans="1:14" ht="18" customHeight="1" x14ac:dyDescent="0.2">
      <c r="A642" s="6">
        <v>641</v>
      </c>
      <c r="B642" s="7">
        <v>15784844</v>
      </c>
      <c r="C642" s="6" t="s">
        <v>274</v>
      </c>
      <c r="D642" s="7">
        <v>752</v>
      </c>
      <c r="E642" s="6" t="s">
        <v>18</v>
      </c>
      <c r="F642" s="6" t="s">
        <v>23</v>
      </c>
      <c r="G642" s="7">
        <v>48</v>
      </c>
      <c r="H642" s="7">
        <v>5</v>
      </c>
      <c r="I642" s="51">
        <v>116060.08</v>
      </c>
      <c r="J642" s="7">
        <v>1</v>
      </c>
      <c r="K642" s="7">
        <v>1</v>
      </c>
      <c r="L642" s="7">
        <v>0</v>
      </c>
      <c r="M642" s="53">
        <v>156618.38</v>
      </c>
      <c r="N642" s="7">
        <v>1</v>
      </c>
    </row>
    <row r="643" spans="1:14" ht="18" customHeight="1" x14ac:dyDescent="0.2">
      <c r="A643" s="6">
        <v>642</v>
      </c>
      <c r="B643" s="7">
        <v>15580684</v>
      </c>
      <c r="C643" s="6" t="s">
        <v>531</v>
      </c>
      <c r="D643" s="7">
        <v>706</v>
      </c>
      <c r="E643" s="6" t="s">
        <v>15</v>
      </c>
      <c r="F643" s="6" t="s">
        <v>16</v>
      </c>
      <c r="G643" s="7">
        <v>29</v>
      </c>
      <c r="H643" s="7">
        <v>5</v>
      </c>
      <c r="I643" s="51">
        <v>112564.62</v>
      </c>
      <c r="J643" s="7">
        <v>1</v>
      </c>
      <c r="K643" s="7">
        <v>1</v>
      </c>
      <c r="L643" s="7">
        <v>0</v>
      </c>
      <c r="M643" s="53">
        <v>42334.38</v>
      </c>
      <c r="N643" s="7">
        <v>0</v>
      </c>
    </row>
    <row r="644" spans="1:14" ht="18" customHeight="1" x14ac:dyDescent="0.2">
      <c r="A644" s="6">
        <v>643</v>
      </c>
      <c r="B644" s="7">
        <v>15809663</v>
      </c>
      <c r="C644" s="6" t="s">
        <v>532</v>
      </c>
      <c r="D644" s="7">
        <v>583</v>
      </c>
      <c r="E644" s="6" t="s">
        <v>15</v>
      </c>
      <c r="F644" s="6" t="s">
        <v>16</v>
      </c>
      <c r="G644" s="7">
        <v>27</v>
      </c>
      <c r="H644" s="7">
        <v>1</v>
      </c>
      <c r="I644" s="51">
        <v>125406.58</v>
      </c>
      <c r="J644" s="7">
        <v>1</v>
      </c>
      <c r="K644" s="7">
        <v>1</v>
      </c>
      <c r="L644" s="7">
        <v>1</v>
      </c>
      <c r="M644" s="53">
        <v>110784.42</v>
      </c>
      <c r="N644" s="7">
        <v>0</v>
      </c>
    </row>
    <row r="645" spans="1:14" ht="18" customHeight="1" x14ac:dyDescent="0.2">
      <c r="A645" s="6">
        <v>644</v>
      </c>
      <c r="B645" s="7">
        <v>15640078</v>
      </c>
      <c r="C645" s="6" t="s">
        <v>533</v>
      </c>
      <c r="D645" s="7">
        <v>660</v>
      </c>
      <c r="E645" s="6" t="s">
        <v>26</v>
      </c>
      <c r="F645" s="6" t="s">
        <v>16</v>
      </c>
      <c r="G645" s="7">
        <v>39</v>
      </c>
      <c r="H645" s="7">
        <v>5</v>
      </c>
      <c r="I645" s="51">
        <v>135134.99</v>
      </c>
      <c r="J645" s="7">
        <v>1</v>
      </c>
      <c r="K645" s="7">
        <v>1</v>
      </c>
      <c r="L645" s="7">
        <v>0</v>
      </c>
      <c r="M645" s="53">
        <v>173683</v>
      </c>
      <c r="N645" s="7">
        <v>1</v>
      </c>
    </row>
    <row r="646" spans="1:14" ht="18" customHeight="1" x14ac:dyDescent="0.2">
      <c r="A646" s="6">
        <v>645</v>
      </c>
      <c r="B646" s="7">
        <v>15698786</v>
      </c>
      <c r="C646" s="6" t="s">
        <v>534</v>
      </c>
      <c r="D646" s="7">
        <v>819</v>
      </c>
      <c r="E646" s="6" t="s">
        <v>15</v>
      </c>
      <c r="F646" s="6" t="s">
        <v>16</v>
      </c>
      <c r="G646" s="7">
        <v>39</v>
      </c>
      <c r="H646" s="7">
        <v>9</v>
      </c>
      <c r="I646" s="51">
        <v>133102.92000000001</v>
      </c>
      <c r="J646" s="7">
        <v>1</v>
      </c>
      <c r="K646" s="7">
        <v>1</v>
      </c>
      <c r="L646" s="7">
        <v>0</v>
      </c>
      <c r="M646" s="53">
        <v>27046.46</v>
      </c>
      <c r="N646" s="7">
        <v>1</v>
      </c>
    </row>
    <row r="647" spans="1:14" ht="18" customHeight="1" x14ac:dyDescent="0.2">
      <c r="A647" s="6">
        <v>646</v>
      </c>
      <c r="B647" s="7">
        <v>15569807</v>
      </c>
      <c r="C647" s="6" t="s">
        <v>535</v>
      </c>
      <c r="D647" s="7">
        <v>673</v>
      </c>
      <c r="E647" s="6" t="s">
        <v>15</v>
      </c>
      <c r="F647" s="6" t="s">
        <v>16</v>
      </c>
      <c r="G647" s="7">
        <v>34</v>
      </c>
      <c r="H647" s="7">
        <v>8</v>
      </c>
      <c r="I647" s="51">
        <v>42157.08</v>
      </c>
      <c r="J647" s="7">
        <v>1</v>
      </c>
      <c r="K647" s="7">
        <v>1</v>
      </c>
      <c r="L647" s="7">
        <v>0</v>
      </c>
      <c r="M647" s="53">
        <v>20598.59</v>
      </c>
      <c r="N647" s="7">
        <v>1</v>
      </c>
    </row>
    <row r="648" spans="1:14" ht="18" customHeight="1" x14ac:dyDescent="0.2">
      <c r="A648" s="6">
        <v>647</v>
      </c>
      <c r="B648" s="7">
        <v>15730830</v>
      </c>
      <c r="C648" s="6" t="s">
        <v>536</v>
      </c>
      <c r="D648" s="7">
        <v>752</v>
      </c>
      <c r="E648" s="6" t="s">
        <v>15</v>
      </c>
      <c r="F648" s="6" t="s">
        <v>16</v>
      </c>
      <c r="G648" s="7">
        <v>30</v>
      </c>
      <c r="H648" s="7">
        <v>3</v>
      </c>
      <c r="I648" s="51">
        <v>0</v>
      </c>
      <c r="J648" s="7">
        <v>2</v>
      </c>
      <c r="K648" s="7">
        <v>1</v>
      </c>
      <c r="L648" s="7">
        <v>1</v>
      </c>
      <c r="M648" s="53">
        <v>104991.28</v>
      </c>
      <c r="N648" s="7">
        <v>0</v>
      </c>
    </row>
    <row r="649" spans="1:14" ht="18" customHeight="1" x14ac:dyDescent="0.2">
      <c r="A649" s="6">
        <v>648</v>
      </c>
      <c r="B649" s="7">
        <v>15805112</v>
      </c>
      <c r="C649" s="6" t="s">
        <v>537</v>
      </c>
      <c r="D649" s="7">
        <v>578</v>
      </c>
      <c r="E649" s="6" t="s">
        <v>15</v>
      </c>
      <c r="F649" s="6" t="s">
        <v>23</v>
      </c>
      <c r="G649" s="7">
        <v>38</v>
      </c>
      <c r="H649" s="7">
        <v>7</v>
      </c>
      <c r="I649" s="51">
        <v>82259.289999999994</v>
      </c>
      <c r="J649" s="7">
        <v>1</v>
      </c>
      <c r="K649" s="7">
        <v>1</v>
      </c>
      <c r="L649" s="7">
        <v>0</v>
      </c>
      <c r="M649" s="53">
        <v>8996.9699999999993</v>
      </c>
      <c r="N649" s="7">
        <v>0</v>
      </c>
    </row>
    <row r="650" spans="1:14" ht="18" customHeight="1" x14ac:dyDescent="0.2">
      <c r="A650" s="6">
        <v>649</v>
      </c>
      <c r="B650" s="7">
        <v>15633064</v>
      </c>
      <c r="C650" s="6" t="s">
        <v>538</v>
      </c>
      <c r="D650" s="7">
        <v>438</v>
      </c>
      <c r="E650" s="6" t="s">
        <v>15</v>
      </c>
      <c r="F650" s="6" t="s">
        <v>16</v>
      </c>
      <c r="G650" s="7">
        <v>36</v>
      </c>
      <c r="H650" s="7">
        <v>4</v>
      </c>
      <c r="I650" s="51">
        <v>0</v>
      </c>
      <c r="J650" s="7">
        <v>2</v>
      </c>
      <c r="K650" s="7">
        <v>1</v>
      </c>
      <c r="L650" s="7">
        <v>0</v>
      </c>
      <c r="M650" s="53">
        <v>64420.5</v>
      </c>
      <c r="N650" s="7">
        <v>0</v>
      </c>
    </row>
    <row r="651" spans="1:14" ht="18" customHeight="1" x14ac:dyDescent="0.2">
      <c r="A651" s="6">
        <v>650</v>
      </c>
      <c r="B651" s="7">
        <v>15703119</v>
      </c>
      <c r="C651" s="6" t="s">
        <v>539</v>
      </c>
      <c r="D651" s="7">
        <v>652</v>
      </c>
      <c r="E651" s="6" t="s">
        <v>15</v>
      </c>
      <c r="F651" s="6" t="s">
        <v>23</v>
      </c>
      <c r="G651" s="7">
        <v>38</v>
      </c>
      <c r="H651" s="7">
        <v>6</v>
      </c>
      <c r="I651" s="51">
        <v>0</v>
      </c>
      <c r="J651" s="7">
        <v>2</v>
      </c>
      <c r="K651" s="7">
        <v>1</v>
      </c>
      <c r="L651" s="7">
        <v>1</v>
      </c>
      <c r="M651" s="53">
        <v>145700.22</v>
      </c>
      <c r="N651" s="7">
        <v>0</v>
      </c>
    </row>
    <row r="652" spans="1:14" ht="18" customHeight="1" x14ac:dyDescent="0.2">
      <c r="A652" s="6">
        <v>651</v>
      </c>
      <c r="B652" s="7">
        <v>15730447</v>
      </c>
      <c r="C652" s="6" t="s">
        <v>540</v>
      </c>
      <c r="D652" s="7">
        <v>629</v>
      </c>
      <c r="E652" s="6" t="s">
        <v>15</v>
      </c>
      <c r="F652" s="6" t="s">
        <v>16</v>
      </c>
      <c r="G652" s="7">
        <v>49</v>
      </c>
      <c r="H652" s="7">
        <v>4</v>
      </c>
      <c r="I652" s="51">
        <v>0</v>
      </c>
      <c r="J652" s="7">
        <v>2</v>
      </c>
      <c r="K652" s="7">
        <v>1</v>
      </c>
      <c r="L652" s="7">
        <v>1</v>
      </c>
      <c r="M652" s="53">
        <v>196335.48</v>
      </c>
      <c r="N652" s="7">
        <v>0</v>
      </c>
    </row>
    <row r="653" spans="1:14" ht="18" customHeight="1" x14ac:dyDescent="0.2">
      <c r="A653" s="6">
        <v>652</v>
      </c>
      <c r="B653" s="7">
        <v>15813850</v>
      </c>
      <c r="C653" s="6" t="s">
        <v>541</v>
      </c>
      <c r="D653" s="7">
        <v>720</v>
      </c>
      <c r="E653" s="6" t="s">
        <v>15</v>
      </c>
      <c r="F653" s="6" t="s">
        <v>23</v>
      </c>
      <c r="G653" s="7">
        <v>52</v>
      </c>
      <c r="H653" s="7">
        <v>7</v>
      </c>
      <c r="I653" s="51">
        <v>0</v>
      </c>
      <c r="J653" s="7">
        <v>1</v>
      </c>
      <c r="K653" s="7">
        <v>1</v>
      </c>
      <c r="L653" s="7">
        <v>1</v>
      </c>
      <c r="M653" s="53">
        <v>14781.12</v>
      </c>
      <c r="N653" s="7">
        <v>0</v>
      </c>
    </row>
    <row r="654" spans="1:14" ht="18" customHeight="1" x14ac:dyDescent="0.2">
      <c r="A654" s="6">
        <v>653</v>
      </c>
      <c r="B654" s="7">
        <v>15711889</v>
      </c>
      <c r="C654" s="6" t="s">
        <v>542</v>
      </c>
      <c r="D654" s="7">
        <v>668</v>
      </c>
      <c r="E654" s="6" t="s">
        <v>15</v>
      </c>
      <c r="F654" s="6" t="s">
        <v>23</v>
      </c>
      <c r="G654" s="7">
        <v>42</v>
      </c>
      <c r="H654" s="7">
        <v>3</v>
      </c>
      <c r="I654" s="51">
        <v>150461.07</v>
      </c>
      <c r="J654" s="7">
        <v>1</v>
      </c>
      <c r="K654" s="7">
        <v>1</v>
      </c>
      <c r="L654" s="7">
        <v>0</v>
      </c>
      <c r="M654" s="53">
        <v>108139.23</v>
      </c>
      <c r="N654" s="7">
        <v>0</v>
      </c>
    </row>
    <row r="655" spans="1:14" ht="18" customHeight="1" x14ac:dyDescent="0.2">
      <c r="A655" s="6">
        <v>654</v>
      </c>
      <c r="B655" s="7">
        <v>15664610</v>
      </c>
      <c r="C655" s="6" t="s">
        <v>186</v>
      </c>
      <c r="D655" s="7">
        <v>459</v>
      </c>
      <c r="E655" s="6" t="s">
        <v>26</v>
      </c>
      <c r="F655" s="6" t="s">
        <v>23</v>
      </c>
      <c r="G655" s="7">
        <v>48</v>
      </c>
      <c r="H655" s="7">
        <v>4</v>
      </c>
      <c r="I655" s="51">
        <v>133994.51999999999</v>
      </c>
      <c r="J655" s="7">
        <v>1</v>
      </c>
      <c r="K655" s="7">
        <v>1</v>
      </c>
      <c r="L655" s="7">
        <v>1</v>
      </c>
      <c r="M655" s="53">
        <v>19287.060000000001</v>
      </c>
      <c r="N655" s="7">
        <v>1</v>
      </c>
    </row>
    <row r="656" spans="1:14" ht="18" customHeight="1" x14ac:dyDescent="0.2">
      <c r="A656" s="6">
        <v>655</v>
      </c>
      <c r="B656" s="7">
        <v>15751710</v>
      </c>
      <c r="C656" s="6" t="s">
        <v>208</v>
      </c>
      <c r="D656" s="7">
        <v>729</v>
      </c>
      <c r="E656" s="6" t="s">
        <v>18</v>
      </c>
      <c r="F656" s="6" t="s">
        <v>23</v>
      </c>
      <c r="G656" s="7">
        <v>31</v>
      </c>
      <c r="H656" s="7">
        <v>8</v>
      </c>
      <c r="I656" s="51">
        <v>164870.81</v>
      </c>
      <c r="J656" s="7">
        <v>2</v>
      </c>
      <c r="K656" s="7">
        <v>1</v>
      </c>
      <c r="L656" s="7">
        <v>1</v>
      </c>
      <c r="M656" s="53">
        <v>9567.39</v>
      </c>
      <c r="N656" s="7">
        <v>0</v>
      </c>
    </row>
    <row r="657" spans="1:14" ht="18" customHeight="1" x14ac:dyDescent="0.2">
      <c r="A657" s="6">
        <v>656</v>
      </c>
      <c r="B657" s="7">
        <v>15692926</v>
      </c>
      <c r="C657" s="6" t="s">
        <v>271</v>
      </c>
      <c r="D657" s="7">
        <v>498</v>
      </c>
      <c r="E657" s="6" t="s">
        <v>26</v>
      </c>
      <c r="F657" s="6" t="s">
        <v>23</v>
      </c>
      <c r="G657" s="7">
        <v>25</v>
      </c>
      <c r="H657" s="7">
        <v>8</v>
      </c>
      <c r="I657" s="51">
        <v>121702.73</v>
      </c>
      <c r="J657" s="7">
        <v>1</v>
      </c>
      <c r="K657" s="7">
        <v>1</v>
      </c>
      <c r="L657" s="7">
        <v>1</v>
      </c>
      <c r="M657" s="53">
        <v>132210.49</v>
      </c>
      <c r="N657" s="7">
        <v>0</v>
      </c>
    </row>
    <row r="658" spans="1:14" ht="18" customHeight="1" x14ac:dyDescent="0.2">
      <c r="A658" s="6">
        <v>657</v>
      </c>
      <c r="B658" s="7">
        <v>15813741</v>
      </c>
      <c r="C658" s="6" t="s">
        <v>281</v>
      </c>
      <c r="D658" s="7">
        <v>549</v>
      </c>
      <c r="E658" s="6" t="s">
        <v>18</v>
      </c>
      <c r="F658" s="6" t="s">
        <v>23</v>
      </c>
      <c r="G658" s="7">
        <v>25</v>
      </c>
      <c r="H658" s="7">
        <v>6</v>
      </c>
      <c r="I658" s="51">
        <v>193858.2</v>
      </c>
      <c r="J658" s="7">
        <v>1</v>
      </c>
      <c r="K658" s="7">
        <v>0</v>
      </c>
      <c r="L658" s="7">
        <v>1</v>
      </c>
      <c r="M658" s="53">
        <v>21600.11</v>
      </c>
      <c r="N658" s="7">
        <v>0</v>
      </c>
    </row>
    <row r="659" spans="1:14" ht="18" customHeight="1" x14ac:dyDescent="0.2">
      <c r="A659" s="6">
        <v>658</v>
      </c>
      <c r="B659" s="7">
        <v>15698474</v>
      </c>
      <c r="C659" s="6" t="s">
        <v>543</v>
      </c>
      <c r="D659" s="7">
        <v>601</v>
      </c>
      <c r="E659" s="6" t="s">
        <v>26</v>
      </c>
      <c r="F659" s="6" t="s">
        <v>16</v>
      </c>
      <c r="G659" s="7">
        <v>54</v>
      </c>
      <c r="H659" s="7">
        <v>1</v>
      </c>
      <c r="I659" s="51">
        <v>131039.97</v>
      </c>
      <c r="J659" s="7">
        <v>2</v>
      </c>
      <c r="K659" s="7">
        <v>1</v>
      </c>
      <c r="L659" s="7">
        <v>1</v>
      </c>
      <c r="M659" s="53">
        <v>199661.5</v>
      </c>
      <c r="N659" s="7">
        <v>0</v>
      </c>
    </row>
    <row r="660" spans="1:14" ht="18" customHeight="1" x14ac:dyDescent="0.2">
      <c r="A660" s="6">
        <v>659</v>
      </c>
      <c r="B660" s="7">
        <v>15568595</v>
      </c>
      <c r="C660" s="6" t="s">
        <v>544</v>
      </c>
      <c r="D660" s="7">
        <v>544</v>
      </c>
      <c r="E660" s="6" t="s">
        <v>15</v>
      </c>
      <c r="F660" s="6" t="s">
        <v>23</v>
      </c>
      <c r="G660" s="7">
        <v>64</v>
      </c>
      <c r="H660" s="7">
        <v>9</v>
      </c>
      <c r="I660" s="51">
        <v>113829.45</v>
      </c>
      <c r="J660" s="7">
        <v>1</v>
      </c>
      <c r="K660" s="7">
        <v>1</v>
      </c>
      <c r="L660" s="7">
        <v>1</v>
      </c>
      <c r="M660" s="53">
        <v>124341.49</v>
      </c>
      <c r="N660" s="7">
        <v>0</v>
      </c>
    </row>
    <row r="661" spans="1:14" ht="18" customHeight="1" x14ac:dyDescent="0.2">
      <c r="A661" s="6">
        <v>660</v>
      </c>
      <c r="B661" s="7">
        <v>15603065</v>
      </c>
      <c r="C661" s="6" t="s">
        <v>545</v>
      </c>
      <c r="D661" s="7">
        <v>751</v>
      </c>
      <c r="E661" s="6" t="s">
        <v>15</v>
      </c>
      <c r="F661" s="6" t="s">
        <v>16</v>
      </c>
      <c r="G661" s="7">
        <v>30</v>
      </c>
      <c r="H661" s="7">
        <v>6</v>
      </c>
      <c r="I661" s="51">
        <v>0</v>
      </c>
      <c r="J661" s="7">
        <v>2</v>
      </c>
      <c r="K661" s="7">
        <v>1</v>
      </c>
      <c r="L661" s="7">
        <v>0</v>
      </c>
      <c r="M661" s="53">
        <v>15766.1</v>
      </c>
      <c r="N661" s="7">
        <v>0</v>
      </c>
    </row>
    <row r="662" spans="1:14" ht="18" customHeight="1" x14ac:dyDescent="0.2">
      <c r="A662" s="6">
        <v>661</v>
      </c>
      <c r="B662" s="7">
        <v>15592937</v>
      </c>
      <c r="C662" s="6" t="s">
        <v>546</v>
      </c>
      <c r="D662" s="7">
        <v>632</v>
      </c>
      <c r="E662" s="6" t="s">
        <v>26</v>
      </c>
      <c r="F662" s="6" t="s">
        <v>16</v>
      </c>
      <c r="G662" s="7">
        <v>41</v>
      </c>
      <c r="H662" s="7">
        <v>3</v>
      </c>
      <c r="I662" s="51">
        <v>81877.38</v>
      </c>
      <c r="J662" s="7">
        <v>1</v>
      </c>
      <c r="K662" s="7">
        <v>1</v>
      </c>
      <c r="L662" s="7">
        <v>1</v>
      </c>
      <c r="M662" s="53">
        <v>33642.21</v>
      </c>
      <c r="N662" s="7">
        <v>0</v>
      </c>
    </row>
    <row r="663" spans="1:14" ht="18" customHeight="1" x14ac:dyDescent="0.2">
      <c r="A663" s="6">
        <v>662</v>
      </c>
      <c r="B663" s="7">
        <v>15699637</v>
      </c>
      <c r="C663" s="6" t="s">
        <v>547</v>
      </c>
      <c r="D663" s="7">
        <v>694</v>
      </c>
      <c r="E663" s="6" t="s">
        <v>18</v>
      </c>
      <c r="F663" s="6" t="s">
        <v>23</v>
      </c>
      <c r="G663" s="7">
        <v>57</v>
      </c>
      <c r="H663" s="7">
        <v>8</v>
      </c>
      <c r="I663" s="51">
        <v>116326.07</v>
      </c>
      <c r="J663" s="7">
        <v>1</v>
      </c>
      <c r="K663" s="7">
        <v>1</v>
      </c>
      <c r="L663" s="7">
        <v>1</v>
      </c>
      <c r="M663" s="53">
        <v>117704.65</v>
      </c>
      <c r="N663" s="7">
        <v>0</v>
      </c>
    </row>
    <row r="664" spans="1:14" ht="18" customHeight="1" x14ac:dyDescent="0.2">
      <c r="A664" s="6">
        <v>663</v>
      </c>
      <c r="B664" s="7">
        <v>15667215</v>
      </c>
      <c r="C664" s="6" t="s">
        <v>548</v>
      </c>
      <c r="D664" s="7">
        <v>678</v>
      </c>
      <c r="E664" s="6" t="s">
        <v>15</v>
      </c>
      <c r="F664" s="6" t="s">
        <v>23</v>
      </c>
      <c r="G664" s="7">
        <v>31</v>
      </c>
      <c r="H664" s="7">
        <v>2</v>
      </c>
      <c r="I664" s="51">
        <v>0</v>
      </c>
      <c r="J664" s="7">
        <v>2</v>
      </c>
      <c r="K664" s="7">
        <v>1</v>
      </c>
      <c r="L664" s="7">
        <v>1</v>
      </c>
      <c r="M664" s="53">
        <v>58803.28</v>
      </c>
      <c r="N664" s="7">
        <v>0</v>
      </c>
    </row>
    <row r="665" spans="1:14" ht="18" customHeight="1" x14ac:dyDescent="0.2">
      <c r="A665" s="6">
        <v>664</v>
      </c>
      <c r="B665" s="7">
        <v>15788659</v>
      </c>
      <c r="C665" s="6" t="s">
        <v>549</v>
      </c>
      <c r="D665" s="7">
        <v>695</v>
      </c>
      <c r="E665" s="6" t="s">
        <v>15</v>
      </c>
      <c r="F665" s="6" t="s">
        <v>23</v>
      </c>
      <c r="G665" s="7">
        <v>46</v>
      </c>
      <c r="H665" s="7">
        <v>4</v>
      </c>
      <c r="I665" s="51">
        <v>0</v>
      </c>
      <c r="J665" s="7">
        <v>2</v>
      </c>
      <c r="K665" s="7">
        <v>1</v>
      </c>
      <c r="L665" s="7">
        <v>1</v>
      </c>
      <c r="M665" s="53">
        <v>137537.22</v>
      </c>
      <c r="N665" s="7">
        <v>0</v>
      </c>
    </row>
    <row r="666" spans="1:14" ht="18" customHeight="1" x14ac:dyDescent="0.2">
      <c r="A666" s="6">
        <v>665</v>
      </c>
      <c r="B666" s="7">
        <v>15763218</v>
      </c>
      <c r="C666" s="6" t="s">
        <v>550</v>
      </c>
      <c r="D666" s="7">
        <v>661</v>
      </c>
      <c r="E666" s="6" t="s">
        <v>15</v>
      </c>
      <c r="F666" s="6" t="s">
        <v>16</v>
      </c>
      <c r="G666" s="7">
        <v>41</v>
      </c>
      <c r="H666" s="7">
        <v>1</v>
      </c>
      <c r="I666" s="51">
        <v>0</v>
      </c>
      <c r="J666" s="7">
        <v>2</v>
      </c>
      <c r="K666" s="7">
        <v>0</v>
      </c>
      <c r="L666" s="7">
        <v>1</v>
      </c>
      <c r="M666" s="53">
        <v>131300.68</v>
      </c>
      <c r="N666" s="7">
        <v>0</v>
      </c>
    </row>
    <row r="667" spans="1:14" ht="18" customHeight="1" x14ac:dyDescent="0.2">
      <c r="A667" s="6">
        <v>666</v>
      </c>
      <c r="B667" s="7">
        <v>15645772</v>
      </c>
      <c r="C667" s="6" t="s">
        <v>196</v>
      </c>
      <c r="D667" s="7">
        <v>661</v>
      </c>
      <c r="E667" s="6" t="s">
        <v>15</v>
      </c>
      <c r="F667" s="6" t="s">
        <v>23</v>
      </c>
      <c r="G667" s="7">
        <v>33</v>
      </c>
      <c r="H667" s="7">
        <v>9</v>
      </c>
      <c r="I667" s="51">
        <v>0</v>
      </c>
      <c r="J667" s="7">
        <v>2</v>
      </c>
      <c r="K667" s="7">
        <v>1</v>
      </c>
      <c r="L667" s="7">
        <v>1</v>
      </c>
      <c r="M667" s="53">
        <v>84174.81</v>
      </c>
      <c r="N667" s="7">
        <v>0</v>
      </c>
    </row>
    <row r="668" spans="1:14" ht="18" customHeight="1" x14ac:dyDescent="0.2">
      <c r="A668" s="6">
        <v>667</v>
      </c>
      <c r="B668" s="7">
        <v>15725511</v>
      </c>
      <c r="C668" s="6" t="s">
        <v>93</v>
      </c>
      <c r="D668" s="7">
        <v>559</v>
      </c>
      <c r="E668" s="6" t="s">
        <v>15</v>
      </c>
      <c r="F668" s="6" t="s">
        <v>16</v>
      </c>
      <c r="G668" s="7">
        <v>31</v>
      </c>
      <c r="H668" s="7">
        <v>3</v>
      </c>
      <c r="I668" s="51">
        <v>127070.73</v>
      </c>
      <c r="J668" s="7">
        <v>1</v>
      </c>
      <c r="K668" s="7">
        <v>0</v>
      </c>
      <c r="L668" s="7">
        <v>1</v>
      </c>
      <c r="M668" s="53">
        <v>160941.78</v>
      </c>
      <c r="N668" s="7">
        <v>0</v>
      </c>
    </row>
    <row r="669" spans="1:14" ht="18" customHeight="1" x14ac:dyDescent="0.2">
      <c r="A669" s="6">
        <v>668</v>
      </c>
      <c r="B669" s="7">
        <v>15575024</v>
      </c>
      <c r="C669" s="6" t="s">
        <v>551</v>
      </c>
      <c r="D669" s="7">
        <v>503</v>
      </c>
      <c r="E669" s="6" t="s">
        <v>15</v>
      </c>
      <c r="F669" s="6" t="s">
        <v>23</v>
      </c>
      <c r="G669" s="7">
        <v>29</v>
      </c>
      <c r="H669" s="7">
        <v>3</v>
      </c>
      <c r="I669" s="51">
        <v>0</v>
      </c>
      <c r="J669" s="7">
        <v>2</v>
      </c>
      <c r="K669" s="7">
        <v>1</v>
      </c>
      <c r="L669" s="7">
        <v>1</v>
      </c>
      <c r="M669" s="53">
        <v>143954.99</v>
      </c>
      <c r="N669" s="7">
        <v>0</v>
      </c>
    </row>
    <row r="670" spans="1:14" ht="18" customHeight="1" x14ac:dyDescent="0.2">
      <c r="A670" s="6">
        <v>669</v>
      </c>
      <c r="B670" s="7">
        <v>15640825</v>
      </c>
      <c r="C670" s="6" t="s">
        <v>552</v>
      </c>
      <c r="D670" s="7">
        <v>695</v>
      </c>
      <c r="E670" s="6" t="s">
        <v>18</v>
      </c>
      <c r="F670" s="6" t="s">
        <v>23</v>
      </c>
      <c r="G670" s="7">
        <v>46</v>
      </c>
      <c r="H670" s="7">
        <v>3</v>
      </c>
      <c r="I670" s="51">
        <v>122549.64</v>
      </c>
      <c r="J670" s="7">
        <v>1</v>
      </c>
      <c r="K670" s="7">
        <v>1</v>
      </c>
      <c r="L670" s="7">
        <v>1</v>
      </c>
      <c r="M670" s="53">
        <v>56297.85</v>
      </c>
      <c r="N670" s="7">
        <v>0</v>
      </c>
    </row>
    <row r="671" spans="1:14" ht="18" customHeight="1" x14ac:dyDescent="0.2">
      <c r="A671" s="6">
        <v>670</v>
      </c>
      <c r="B671" s="7">
        <v>15662397</v>
      </c>
      <c r="C671" s="6" t="s">
        <v>553</v>
      </c>
      <c r="D671" s="7">
        <v>640</v>
      </c>
      <c r="E671" s="6" t="s">
        <v>15</v>
      </c>
      <c r="F671" s="6" t="s">
        <v>16</v>
      </c>
      <c r="G671" s="7">
        <v>42</v>
      </c>
      <c r="H671" s="7">
        <v>5</v>
      </c>
      <c r="I671" s="51">
        <v>176099.13</v>
      </c>
      <c r="J671" s="7">
        <v>1</v>
      </c>
      <c r="K671" s="7">
        <v>1</v>
      </c>
      <c r="L671" s="7">
        <v>1</v>
      </c>
      <c r="M671" s="53">
        <v>8404.73</v>
      </c>
      <c r="N671" s="7">
        <v>0</v>
      </c>
    </row>
    <row r="672" spans="1:14" ht="18" customHeight="1" x14ac:dyDescent="0.2">
      <c r="A672" s="6">
        <v>671</v>
      </c>
      <c r="B672" s="7">
        <v>15576368</v>
      </c>
      <c r="C672" s="6" t="s">
        <v>554</v>
      </c>
      <c r="D672" s="7">
        <v>624</v>
      </c>
      <c r="E672" s="6" t="s">
        <v>26</v>
      </c>
      <c r="F672" s="6" t="s">
        <v>16</v>
      </c>
      <c r="G672" s="7">
        <v>48</v>
      </c>
      <c r="H672" s="7">
        <v>3</v>
      </c>
      <c r="I672" s="51">
        <v>122388.38</v>
      </c>
      <c r="J672" s="7">
        <v>2</v>
      </c>
      <c r="K672" s="7">
        <v>0</v>
      </c>
      <c r="L672" s="7">
        <v>0</v>
      </c>
      <c r="M672" s="53">
        <v>30020.09</v>
      </c>
      <c r="N672" s="7">
        <v>0</v>
      </c>
    </row>
    <row r="673" spans="1:14" ht="18" customHeight="1" x14ac:dyDescent="0.2">
      <c r="A673" s="6">
        <v>672</v>
      </c>
      <c r="B673" s="7">
        <v>15674991</v>
      </c>
      <c r="C673" s="6" t="s">
        <v>555</v>
      </c>
      <c r="D673" s="7">
        <v>667</v>
      </c>
      <c r="E673" s="6" t="s">
        <v>15</v>
      </c>
      <c r="F673" s="6" t="s">
        <v>23</v>
      </c>
      <c r="G673" s="7">
        <v>42</v>
      </c>
      <c r="H673" s="7">
        <v>9</v>
      </c>
      <c r="I673" s="51">
        <v>0</v>
      </c>
      <c r="J673" s="7">
        <v>2</v>
      </c>
      <c r="K673" s="7">
        <v>0</v>
      </c>
      <c r="L673" s="7">
        <v>1</v>
      </c>
      <c r="M673" s="53">
        <v>58137.42</v>
      </c>
      <c r="N673" s="7">
        <v>0</v>
      </c>
    </row>
    <row r="674" spans="1:14" ht="18" customHeight="1" x14ac:dyDescent="0.2">
      <c r="A674" s="6">
        <v>673</v>
      </c>
      <c r="B674" s="7">
        <v>15721024</v>
      </c>
      <c r="C674" s="6" t="s">
        <v>556</v>
      </c>
      <c r="D674" s="7">
        <v>642</v>
      </c>
      <c r="E674" s="6" t="s">
        <v>15</v>
      </c>
      <c r="F674" s="6" t="s">
        <v>23</v>
      </c>
      <c r="G674" s="7">
        <v>26</v>
      </c>
      <c r="H674" s="7">
        <v>0</v>
      </c>
      <c r="I674" s="51">
        <v>0</v>
      </c>
      <c r="J674" s="7">
        <v>1</v>
      </c>
      <c r="K674" s="7">
        <v>0</v>
      </c>
      <c r="L674" s="7">
        <v>0</v>
      </c>
      <c r="M674" s="53">
        <v>47472.68</v>
      </c>
      <c r="N674" s="7">
        <v>0</v>
      </c>
    </row>
    <row r="675" spans="1:14" ht="18" customHeight="1" x14ac:dyDescent="0.2">
      <c r="A675" s="6">
        <v>674</v>
      </c>
      <c r="B675" s="7">
        <v>15745621</v>
      </c>
      <c r="C675" s="6" t="s">
        <v>557</v>
      </c>
      <c r="D675" s="7">
        <v>640</v>
      </c>
      <c r="E675" s="6" t="s">
        <v>18</v>
      </c>
      <c r="F675" s="6" t="s">
        <v>16</v>
      </c>
      <c r="G675" s="7">
        <v>20</v>
      </c>
      <c r="H675" s="7">
        <v>6</v>
      </c>
      <c r="I675" s="51">
        <v>118879.35</v>
      </c>
      <c r="J675" s="7">
        <v>2</v>
      </c>
      <c r="K675" s="7">
        <v>1</v>
      </c>
      <c r="L675" s="7">
        <v>1</v>
      </c>
      <c r="M675" s="53">
        <v>19131.71</v>
      </c>
      <c r="N675" s="7">
        <v>0</v>
      </c>
    </row>
    <row r="676" spans="1:14" ht="18" customHeight="1" x14ac:dyDescent="0.2">
      <c r="A676" s="6">
        <v>675</v>
      </c>
      <c r="B676" s="7">
        <v>15642394</v>
      </c>
      <c r="C676" s="6" t="s">
        <v>27</v>
      </c>
      <c r="D676" s="7">
        <v>529</v>
      </c>
      <c r="E676" s="6" t="s">
        <v>18</v>
      </c>
      <c r="F676" s="6" t="s">
        <v>23</v>
      </c>
      <c r="G676" s="7">
        <v>35</v>
      </c>
      <c r="H676" s="7">
        <v>5</v>
      </c>
      <c r="I676" s="51">
        <v>0</v>
      </c>
      <c r="J676" s="7">
        <v>2</v>
      </c>
      <c r="K676" s="7">
        <v>1</v>
      </c>
      <c r="L676" s="7">
        <v>1</v>
      </c>
      <c r="M676" s="53">
        <v>187288.5</v>
      </c>
      <c r="N676" s="7">
        <v>0</v>
      </c>
    </row>
    <row r="677" spans="1:14" ht="18" customHeight="1" x14ac:dyDescent="0.2">
      <c r="A677" s="6">
        <v>676</v>
      </c>
      <c r="B677" s="7">
        <v>15754605</v>
      </c>
      <c r="C677" s="6" t="s">
        <v>558</v>
      </c>
      <c r="D677" s="7">
        <v>563</v>
      </c>
      <c r="E677" s="6" t="s">
        <v>15</v>
      </c>
      <c r="F677" s="6" t="s">
        <v>16</v>
      </c>
      <c r="G677" s="7">
        <v>39</v>
      </c>
      <c r="H677" s="7">
        <v>5</v>
      </c>
      <c r="I677" s="51">
        <v>0</v>
      </c>
      <c r="J677" s="7">
        <v>2</v>
      </c>
      <c r="K677" s="7">
        <v>1</v>
      </c>
      <c r="L677" s="7">
        <v>1</v>
      </c>
      <c r="M677" s="53">
        <v>17603.810000000001</v>
      </c>
      <c r="N677" s="7">
        <v>0</v>
      </c>
    </row>
    <row r="678" spans="1:14" ht="18" customHeight="1" x14ac:dyDescent="0.2">
      <c r="A678" s="6">
        <v>677</v>
      </c>
      <c r="B678" s="7">
        <v>15607040</v>
      </c>
      <c r="C678" s="6" t="s">
        <v>559</v>
      </c>
      <c r="D678" s="7">
        <v>593</v>
      </c>
      <c r="E678" s="6" t="s">
        <v>18</v>
      </c>
      <c r="F678" s="6" t="s">
        <v>16</v>
      </c>
      <c r="G678" s="7">
        <v>20</v>
      </c>
      <c r="H678" s="7">
        <v>4</v>
      </c>
      <c r="I678" s="51">
        <v>88736.44</v>
      </c>
      <c r="J678" s="7">
        <v>2</v>
      </c>
      <c r="K678" s="7">
        <v>1</v>
      </c>
      <c r="L678" s="7">
        <v>0</v>
      </c>
      <c r="M678" s="53">
        <v>67020.03</v>
      </c>
      <c r="N678" s="7">
        <v>0</v>
      </c>
    </row>
    <row r="679" spans="1:14" ht="18" customHeight="1" x14ac:dyDescent="0.2">
      <c r="A679" s="6">
        <v>678</v>
      </c>
      <c r="B679" s="7">
        <v>15715142</v>
      </c>
      <c r="C679" s="6" t="s">
        <v>560</v>
      </c>
      <c r="D679" s="7">
        <v>739</v>
      </c>
      <c r="E679" s="6" t="s">
        <v>26</v>
      </c>
      <c r="F679" s="6" t="s">
        <v>23</v>
      </c>
      <c r="G679" s="7">
        <v>45</v>
      </c>
      <c r="H679" s="7">
        <v>7</v>
      </c>
      <c r="I679" s="51">
        <v>102703.62</v>
      </c>
      <c r="J679" s="7">
        <v>1</v>
      </c>
      <c r="K679" s="7">
        <v>0</v>
      </c>
      <c r="L679" s="7">
        <v>1</v>
      </c>
      <c r="M679" s="53">
        <v>147802.94</v>
      </c>
      <c r="N679" s="7">
        <v>1</v>
      </c>
    </row>
    <row r="680" spans="1:14" ht="18" customHeight="1" x14ac:dyDescent="0.2">
      <c r="A680" s="6">
        <v>679</v>
      </c>
      <c r="B680" s="7">
        <v>15810978</v>
      </c>
      <c r="C680" s="6" t="s">
        <v>561</v>
      </c>
      <c r="D680" s="7">
        <v>788</v>
      </c>
      <c r="E680" s="6" t="s">
        <v>18</v>
      </c>
      <c r="F680" s="6" t="s">
        <v>16</v>
      </c>
      <c r="G680" s="7">
        <v>20</v>
      </c>
      <c r="H680" s="7">
        <v>1</v>
      </c>
      <c r="I680" s="51">
        <v>0</v>
      </c>
      <c r="J680" s="7">
        <v>2</v>
      </c>
      <c r="K680" s="7">
        <v>1</v>
      </c>
      <c r="L680" s="7">
        <v>1</v>
      </c>
      <c r="M680" s="53">
        <v>41610.620000000003</v>
      </c>
      <c r="N680" s="7">
        <v>0</v>
      </c>
    </row>
    <row r="681" spans="1:14" ht="18" customHeight="1" x14ac:dyDescent="0.2">
      <c r="A681" s="6">
        <v>680</v>
      </c>
      <c r="B681" s="7">
        <v>15668886</v>
      </c>
      <c r="C681" s="6" t="s">
        <v>562</v>
      </c>
      <c r="D681" s="7">
        <v>684</v>
      </c>
      <c r="E681" s="6" t="s">
        <v>18</v>
      </c>
      <c r="F681" s="6" t="s">
        <v>16</v>
      </c>
      <c r="G681" s="7">
        <v>20</v>
      </c>
      <c r="H681" s="7">
        <v>3</v>
      </c>
      <c r="I681" s="51">
        <v>0</v>
      </c>
      <c r="J681" s="7">
        <v>2</v>
      </c>
      <c r="K681" s="7">
        <v>1</v>
      </c>
      <c r="L681" s="7">
        <v>0</v>
      </c>
      <c r="M681" s="53">
        <v>44255.65</v>
      </c>
      <c r="N681" s="7">
        <v>0</v>
      </c>
    </row>
    <row r="682" spans="1:14" ht="18" customHeight="1" x14ac:dyDescent="0.2">
      <c r="A682" s="6">
        <v>681</v>
      </c>
      <c r="B682" s="7">
        <v>15780804</v>
      </c>
      <c r="C682" s="6" t="s">
        <v>563</v>
      </c>
      <c r="D682" s="7">
        <v>482</v>
      </c>
      <c r="E682" s="6" t="s">
        <v>15</v>
      </c>
      <c r="F682" s="6" t="s">
        <v>23</v>
      </c>
      <c r="G682" s="7">
        <v>55</v>
      </c>
      <c r="H682" s="7">
        <v>5</v>
      </c>
      <c r="I682" s="51">
        <v>97318.25</v>
      </c>
      <c r="J682" s="7">
        <v>1</v>
      </c>
      <c r="K682" s="7">
        <v>0</v>
      </c>
      <c r="L682" s="7">
        <v>1</v>
      </c>
      <c r="M682" s="53">
        <v>78416.14</v>
      </c>
      <c r="N682" s="7">
        <v>0</v>
      </c>
    </row>
    <row r="683" spans="1:14" ht="18" customHeight="1" x14ac:dyDescent="0.2">
      <c r="A683" s="6">
        <v>682</v>
      </c>
      <c r="B683" s="7">
        <v>15613880</v>
      </c>
      <c r="C683" s="6" t="s">
        <v>564</v>
      </c>
      <c r="D683" s="7">
        <v>591</v>
      </c>
      <c r="E683" s="6" t="s">
        <v>18</v>
      </c>
      <c r="F683" s="6" t="s">
        <v>23</v>
      </c>
      <c r="G683" s="7">
        <v>58</v>
      </c>
      <c r="H683" s="7">
        <v>5</v>
      </c>
      <c r="I683" s="51">
        <v>128468.69</v>
      </c>
      <c r="J683" s="7">
        <v>1</v>
      </c>
      <c r="K683" s="7">
        <v>0</v>
      </c>
      <c r="L683" s="7">
        <v>1</v>
      </c>
      <c r="M683" s="53">
        <v>137254.54999999999</v>
      </c>
      <c r="N683" s="7">
        <v>0</v>
      </c>
    </row>
    <row r="684" spans="1:14" ht="18" customHeight="1" x14ac:dyDescent="0.2">
      <c r="A684" s="6">
        <v>683</v>
      </c>
      <c r="B684" s="7">
        <v>15775238</v>
      </c>
      <c r="C684" s="6" t="s">
        <v>565</v>
      </c>
      <c r="D684" s="7">
        <v>651</v>
      </c>
      <c r="E684" s="6" t="s">
        <v>26</v>
      </c>
      <c r="F684" s="6" t="s">
        <v>16</v>
      </c>
      <c r="G684" s="7">
        <v>41</v>
      </c>
      <c r="H684" s="7">
        <v>4</v>
      </c>
      <c r="I684" s="51">
        <v>133432.59</v>
      </c>
      <c r="J684" s="7">
        <v>1</v>
      </c>
      <c r="K684" s="7">
        <v>0</v>
      </c>
      <c r="L684" s="7">
        <v>1</v>
      </c>
      <c r="M684" s="53">
        <v>151303.48000000001</v>
      </c>
      <c r="N684" s="7">
        <v>0</v>
      </c>
    </row>
    <row r="685" spans="1:14" ht="18" customHeight="1" x14ac:dyDescent="0.2">
      <c r="A685" s="6">
        <v>684</v>
      </c>
      <c r="B685" s="7">
        <v>15786905</v>
      </c>
      <c r="C685" s="6" t="s">
        <v>298</v>
      </c>
      <c r="D685" s="7">
        <v>749</v>
      </c>
      <c r="E685" s="6" t="s">
        <v>26</v>
      </c>
      <c r="F685" s="6" t="s">
        <v>16</v>
      </c>
      <c r="G685" s="7">
        <v>40</v>
      </c>
      <c r="H685" s="7">
        <v>8</v>
      </c>
      <c r="I685" s="51">
        <v>141782.57</v>
      </c>
      <c r="J685" s="7">
        <v>2</v>
      </c>
      <c r="K685" s="7">
        <v>0</v>
      </c>
      <c r="L685" s="7">
        <v>0</v>
      </c>
      <c r="M685" s="53">
        <v>86333.63</v>
      </c>
      <c r="N685" s="7">
        <v>0</v>
      </c>
    </row>
    <row r="686" spans="1:14" ht="18" customHeight="1" x14ac:dyDescent="0.2">
      <c r="A686" s="6">
        <v>685</v>
      </c>
      <c r="B686" s="7">
        <v>15747867</v>
      </c>
      <c r="C686" s="6" t="s">
        <v>70</v>
      </c>
      <c r="D686" s="7">
        <v>583</v>
      </c>
      <c r="E686" s="6" t="s">
        <v>15</v>
      </c>
      <c r="F686" s="6" t="s">
        <v>23</v>
      </c>
      <c r="G686" s="7">
        <v>24</v>
      </c>
      <c r="H686" s="7">
        <v>9</v>
      </c>
      <c r="I686" s="51">
        <v>135125.28</v>
      </c>
      <c r="J686" s="7">
        <v>1</v>
      </c>
      <c r="K686" s="7">
        <v>0</v>
      </c>
      <c r="L686" s="7">
        <v>0</v>
      </c>
      <c r="M686" s="53">
        <v>89801.9</v>
      </c>
      <c r="N686" s="7">
        <v>0</v>
      </c>
    </row>
    <row r="687" spans="1:14" ht="18" customHeight="1" x14ac:dyDescent="0.2">
      <c r="A687" s="6">
        <v>686</v>
      </c>
      <c r="B687" s="7">
        <v>15600337</v>
      </c>
      <c r="C687" s="6" t="s">
        <v>566</v>
      </c>
      <c r="D687" s="7">
        <v>661</v>
      </c>
      <c r="E687" s="6" t="s">
        <v>18</v>
      </c>
      <c r="F687" s="6" t="s">
        <v>23</v>
      </c>
      <c r="G687" s="7">
        <v>42</v>
      </c>
      <c r="H687" s="7">
        <v>2</v>
      </c>
      <c r="I687" s="51">
        <v>178820.91</v>
      </c>
      <c r="J687" s="7">
        <v>1</v>
      </c>
      <c r="K687" s="7">
        <v>0</v>
      </c>
      <c r="L687" s="7">
        <v>0</v>
      </c>
      <c r="M687" s="53">
        <v>29358.57</v>
      </c>
      <c r="N687" s="7">
        <v>1</v>
      </c>
    </row>
    <row r="688" spans="1:14" ht="18" customHeight="1" x14ac:dyDescent="0.2">
      <c r="A688" s="6">
        <v>687</v>
      </c>
      <c r="B688" s="7">
        <v>15801277</v>
      </c>
      <c r="C688" s="6" t="s">
        <v>567</v>
      </c>
      <c r="D688" s="7">
        <v>715</v>
      </c>
      <c r="E688" s="6" t="s">
        <v>15</v>
      </c>
      <c r="F688" s="6" t="s">
        <v>16</v>
      </c>
      <c r="G688" s="7">
        <v>31</v>
      </c>
      <c r="H688" s="7">
        <v>2</v>
      </c>
      <c r="I688" s="51">
        <v>112212.14</v>
      </c>
      <c r="J688" s="7">
        <v>2</v>
      </c>
      <c r="K688" s="7">
        <v>1</v>
      </c>
      <c r="L688" s="7">
        <v>1</v>
      </c>
      <c r="M688" s="53">
        <v>181600.72</v>
      </c>
      <c r="N688" s="7">
        <v>0</v>
      </c>
    </row>
    <row r="689" spans="1:14" ht="18" customHeight="1" x14ac:dyDescent="0.2">
      <c r="A689" s="6">
        <v>688</v>
      </c>
      <c r="B689" s="7">
        <v>15579334</v>
      </c>
      <c r="C689" s="6" t="s">
        <v>568</v>
      </c>
      <c r="D689" s="7">
        <v>769</v>
      </c>
      <c r="E689" s="6" t="s">
        <v>26</v>
      </c>
      <c r="F689" s="6" t="s">
        <v>16</v>
      </c>
      <c r="G689" s="7">
        <v>45</v>
      </c>
      <c r="H689" s="7">
        <v>5</v>
      </c>
      <c r="I689" s="51">
        <v>126674.81</v>
      </c>
      <c r="J689" s="7">
        <v>1</v>
      </c>
      <c r="K689" s="7">
        <v>1</v>
      </c>
      <c r="L689" s="7">
        <v>0</v>
      </c>
      <c r="M689" s="53">
        <v>124118.71</v>
      </c>
      <c r="N689" s="7">
        <v>1</v>
      </c>
    </row>
    <row r="690" spans="1:14" ht="18" customHeight="1" x14ac:dyDescent="0.2">
      <c r="A690" s="6">
        <v>689</v>
      </c>
      <c r="B690" s="7">
        <v>15802741</v>
      </c>
      <c r="C690" s="6" t="s">
        <v>569</v>
      </c>
      <c r="D690" s="7">
        <v>625</v>
      </c>
      <c r="E690" s="6" t="s">
        <v>15</v>
      </c>
      <c r="F690" s="6" t="s">
        <v>16</v>
      </c>
      <c r="G690" s="7">
        <v>51</v>
      </c>
      <c r="H690" s="7">
        <v>7</v>
      </c>
      <c r="I690" s="51">
        <v>136294.97</v>
      </c>
      <c r="J690" s="7">
        <v>1</v>
      </c>
      <c r="K690" s="7">
        <v>1</v>
      </c>
      <c r="L690" s="7">
        <v>0</v>
      </c>
      <c r="M690" s="53">
        <v>38867.46</v>
      </c>
      <c r="N690" s="7">
        <v>1</v>
      </c>
    </row>
    <row r="691" spans="1:14" ht="18" customHeight="1" x14ac:dyDescent="0.2">
      <c r="A691" s="6">
        <v>690</v>
      </c>
      <c r="B691" s="7">
        <v>15720649</v>
      </c>
      <c r="C691" s="6" t="s">
        <v>570</v>
      </c>
      <c r="D691" s="7">
        <v>641</v>
      </c>
      <c r="E691" s="6" t="s">
        <v>15</v>
      </c>
      <c r="F691" s="6" t="s">
        <v>16</v>
      </c>
      <c r="G691" s="7">
        <v>36</v>
      </c>
      <c r="H691" s="7">
        <v>5</v>
      </c>
      <c r="I691" s="51">
        <v>66392.639999999999</v>
      </c>
      <c r="J691" s="7">
        <v>1</v>
      </c>
      <c r="K691" s="7">
        <v>1</v>
      </c>
      <c r="L691" s="7">
        <v>0</v>
      </c>
      <c r="M691" s="53">
        <v>31106.67</v>
      </c>
      <c r="N691" s="7">
        <v>0</v>
      </c>
    </row>
    <row r="692" spans="1:14" ht="18" customHeight="1" x14ac:dyDescent="0.2">
      <c r="A692" s="6">
        <v>691</v>
      </c>
      <c r="B692" s="7">
        <v>15589493</v>
      </c>
      <c r="C692" s="6" t="s">
        <v>571</v>
      </c>
      <c r="D692" s="7">
        <v>716</v>
      </c>
      <c r="E692" s="6" t="s">
        <v>26</v>
      </c>
      <c r="F692" s="6" t="s">
        <v>23</v>
      </c>
      <c r="G692" s="7">
        <v>27</v>
      </c>
      <c r="H692" s="7">
        <v>1</v>
      </c>
      <c r="I692" s="51">
        <v>122552.34</v>
      </c>
      <c r="J692" s="7">
        <v>2</v>
      </c>
      <c r="K692" s="7">
        <v>1</v>
      </c>
      <c r="L692" s="7">
        <v>0</v>
      </c>
      <c r="M692" s="53">
        <v>67611.360000000001</v>
      </c>
      <c r="N692" s="7">
        <v>0</v>
      </c>
    </row>
    <row r="693" spans="1:14" ht="18" customHeight="1" x14ac:dyDescent="0.2">
      <c r="A693" s="6">
        <v>692</v>
      </c>
      <c r="B693" s="7">
        <v>15688251</v>
      </c>
      <c r="C693" s="6" t="s">
        <v>572</v>
      </c>
      <c r="D693" s="7">
        <v>767</v>
      </c>
      <c r="E693" s="6" t="s">
        <v>15</v>
      </c>
      <c r="F693" s="6" t="s">
        <v>23</v>
      </c>
      <c r="G693" s="7">
        <v>43</v>
      </c>
      <c r="H693" s="7">
        <v>1</v>
      </c>
      <c r="I693" s="51">
        <v>76408.850000000006</v>
      </c>
      <c r="J693" s="7">
        <v>2</v>
      </c>
      <c r="K693" s="7">
        <v>1</v>
      </c>
      <c r="L693" s="7">
        <v>0</v>
      </c>
      <c r="M693" s="53">
        <v>77837.63</v>
      </c>
      <c r="N693" s="7">
        <v>0</v>
      </c>
    </row>
    <row r="694" spans="1:14" ht="18" customHeight="1" x14ac:dyDescent="0.2">
      <c r="A694" s="6">
        <v>693</v>
      </c>
      <c r="B694" s="7">
        <v>15665238</v>
      </c>
      <c r="C694" s="6" t="s">
        <v>573</v>
      </c>
      <c r="D694" s="7">
        <v>745</v>
      </c>
      <c r="E694" s="6" t="s">
        <v>26</v>
      </c>
      <c r="F694" s="6" t="s">
        <v>23</v>
      </c>
      <c r="G694" s="7">
        <v>36</v>
      </c>
      <c r="H694" s="7">
        <v>8</v>
      </c>
      <c r="I694" s="51">
        <v>145071.24</v>
      </c>
      <c r="J694" s="7">
        <v>1</v>
      </c>
      <c r="K694" s="7">
        <v>0</v>
      </c>
      <c r="L694" s="7">
        <v>0</v>
      </c>
      <c r="M694" s="53">
        <v>6078.46</v>
      </c>
      <c r="N694" s="7">
        <v>0</v>
      </c>
    </row>
    <row r="695" spans="1:14" ht="18" customHeight="1" x14ac:dyDescent="0.2">
      <c r="A695" s="6">
        <v>694</v>
      </c>
      <c r="B695" s="7">
        <v>15740900</v>
      </c>
      <c r="C695" s="6" t="s">
        <v>574</v>
      </c>
      <c r="D695" s="7">
        <v>589</v>
      </c>
      <c r="E695" s="6" t="s">
        <v>15</v>
      </c>
      <c r="F695" s="6" t="s">
        <v>23</v>
      </c>
      <c r="G695" s="7">
        <v>34</v>
      </c>
      <c r="H695" s="7">
        <v>6</v>
      </c>
      <c r="I695" s="51">
        <v>0</v>
      </c>
      <c r="J695" s="7">
        <v>2</v>
      </c>
      <c r="K695" s="7">
        <v>1</v>
      </c>
      <c r="L695" s="7">
        <v>1</v>
      </c>
      <c r="M695" s="53">
        <v>177896.92</v>
      </c>
      <c r="N695" s="7">
        <v>0</v>
      </c>
    </row>
    <row r="696" spans="1:14" ht="18" customHeight="1" x14ac:dyDescent="0.2">
      <c r="A696" s="6">
        <v>695</v>
      </c>
      <c r="B696" s="7">
        <v>15681068</v>
      </c>
      <c r="C696" s="6" t="s">
        <v>575</v>
      </c>
      <c r="D696" s="7">
        <v>796</v>
      </c>
      <c r="E696" s="6" t="s">
        <v>15</v>
      </c>
      <c r="F696" s="6" t="s">
        <v>16</v>
      </c>
      <c r="G696" s="7">
        <v>45</v>
      </c>
      <c r="H696" s="7">
        <v>2</v>
      </c>
      <c r="I696" s="51">
        <v>109730.22</v>
      </c>
      <c r="J696" s="7">
        <v>1</v>
      </c>
      <c r="K696" s="7">
        <v>1</v>
      </c>
      <c r="L696" s="7">
        <v>1</v>
      </c>
      <c r="M696" s="53">
        <v>123882.73</v>
      </c>
      <c r="N696" s="7">
        <v>0</v>
      </c>
    </row>
    <row r="697" spans="1:14" ht="18" customHeight="1" x14ac:dyDescent="0.2">
      <c r="A697" s="6">
        <v>696</v>
      </c>
      <c r="B697" s="7">
        <v>15748625</v>
      </c>
      <c r="C697" s="6" t="s">
        <v>576</v>
      </c>
      <c r="D697" s="7">
        <v>664</v>
      </c>
      <c r="E697" s="6" t="s">
        <v>15</v>
      </c>
      <c r="F697" s="6" t="s">
        <v>23</v>
      </c>
      <c r="G697" s="7">
        <v>57</v>
      </c>
      <c r="H697" s="7">
        <v>6</v>
      </c>
      <c r="I697" s="51">
        <v>0</v>
      </c>
      <c r="J697" s="7">
        <v>2</v>
      </c>
      <c r="K697" s="7">
        <v>1</v>
      </c>
      <c r="L697" s="7">
        <v>1</v>
      </c>
      <c r="M697" s="53">
        <v>15304.08</v>
      </c>
      <c r="N697" s="7">
        <v>0</v>
      </c>
    </row>
    <row r="698" spans="1:14" ht="18" customHeight="1" x14ac:dyDescent="0.2">
      <c r="A698" s="6">
        <v>697</v>
      </c>
      <c r="B698" s="7">
        <v>15727299</v>
      </c>
      <c r="C698" s="6" t="s">
        <v>577</v>
      </c>
      <c r="D698" s="7">
        <v>445</v>
      </c>
      <c r="E698" s="6" t="s">
        <v>18</v>
      </c>
      <c r="F698" s="6" t="s">
        <v>23</v>
      </c>
      <c r="G698" s="7">
        <v>62</v>
      </c>
      <c r="H698" s="7">
        <v>1</v>
      </c>
      <c r="I698" s="51">
        <v>64119.38</v>
      </c>
      <c r="J698" s="7">
        <v>1</v>
      </c>
      <c r="K698" s="7">
        <v>1</v>
      </c>
      <c r="L698" s="7">
        <v>1</v>
      </c>
      <c r="M698" s="53">
        <v>76569.64</v>
      </c>
      <c r="N698" s="7">
        <v>1</v>
      </c>
    </row>
    <row r="699" spans="1:14" ht="18" customHeight="1" x14ac:dyDescent="0.2">
      <c r="A699" s="6">
        <v>698</v>
      </c>
      <c r="B699" s="7">
        <v>15620204</v>
      </c>
      <c r="C699" s="6" t="s">
        <v>578</v>
      </c>
      <c r="D699" s="7">
        <v>543</v>
      </c>
      <c r="E699" s="6" t="s">
        <v>26</v>
      </c>
      <c r="F699" s="6" t="s">
        <v>16</v>
      </c>
      <c r="G699" s="7">
        <v>57</v>
      </c>
      <c r="H699" s="7">
        <v>1</v>
      </c>
      <c r="I699" s="51">
        <v>106138.33</v>
      </c>
      <c r="J699" s="7">
        <v>2</v>
      </c>
      <c r="K699" s="7">
        <v>1</v>
      </c>
      <c r="L699" s="7">
        <v>1</v>
      </c>
      <c r="M699" s="53">
        <v>120657.32</v>
      </c>
      <c r="N699" s="7">
        <v>1</v>
      </c>
    </row>
    <row r="700" spans="1:14" ht="18" customHeight="1" x14ac:dyDescent="0.2">
      <c r="A700" s="6">
        <v>699</v>
      </c>
      <c r="B700" s="7">
        <v>15669516</v>
      </c>
      <c r="C700" s="6" t="s">
        <v>579</v>
      </c>
      <c r="D700" s="7">
        <v>746</v>
      </c>
      <c r="E700" s="6" t="s">
        <v>18</v>
      </c>
      <c r="F700" s="6" t="s">
        <v>23</v>
      </c>
      <c r="G700" s="7">
        <v>36</v>
      </c>
      <c r="H700" s="7">
        <v>2</v>
      </c>
      <c r="I700" s="51">
        <v>0</v>
      </c>
      <c r="J700" s="7">
        <v>2</v>
      </c>
      <c r="K700" s="7">
        <v>1</v>
      </c>
      <c r="L700" s="7">
        <v>1</v>
      </c>
      <c r="M700" s="53">
        <v>16436.560000000001</v>
      </c>
      <c r="N700" s="7">
        <v>0</v>
      </c>
    </row>
    <row r="701" spans="1:14" ht="18" customHeight="1" x14ac:dyDescent="0.2">
      <c r="A701" s="6">
        <v>700</v>
      </c>
      <c r="B701" s="7">
        <v>15736534</v>
      </c>
      <c r="C701" s="6" t="s">
        <v>580</v>
      </c>
      <c r="D701" s="7">
        <v>742</v>
      </c>
      <c r="E701" s="6" t="s">
        <v>26</v>
      </c>
      <c r="F701" s="6" t="s">
        <v>23</v>
      </c>
      <c r="G701" s="7">
        <v>33</v>
      </c>
      <c r="H701" s="7">
        <v>0</v>
      </c>
      <c r="I701" s="51">
        <v>181656.51</v>
      </c>
      <c r="J701" s="7">
        <v>1</v>
      </c>
      <c r="K701" s="7">
        <v>1</v>
      </c>
      <c r="L701" s="7">
        <v>1</v>
      </c>
      <c r="M701" s="53">
        <v>107667.91</v>
      </c>
      <c r="N701" s="7">
        <v>0</v>
      </c>
    </row>
    <row r="702" spans="1:14" ht="18" customHeight="1" x14ac:dyDescent="0.2">
      <c r="A702" s="6">
        <v>701</v>
      </c>
      <c r="B702" s="7">
        <v>15803457</v>
      </c>
      <c r="C702" s="6" t="s">
        <v>38</v>
      </c>
      <c r="D702" s="7">
        <v>750</v>
      </c>
      <c r="E702" s="6" t="s">
        <v>15</v>
      </c>
      <c r="F702" s="6" t="s">
        <v>16</v>
      </c>
      <c r="G702" s="7">
        <v>32</v>
      </c>
      <c r="H702" s="7">
        <v>5</v>
      </c>
      <c r="I702" s="51">
        <v>0</v>
      </c>
      <c r="J702" s="7">
        <v>2</v>
      </c>
      <c r="K702" s="7">
        <v>1</v>
      </c>
      <c r="L702" s="7">
        <v>0</v>
      </c>
      <c r="M702" s="53">
        <v>95611.47</v>
      </c>
      <c r="N702" s="7">
        <v>0</v>
      </c>
    </row>
    <row r="703" spans="1:14" ht="18" customHeight="1" x14ac:dyDescent="0.2">
      <c r="A703" s="6">
        <v>702</v>
      </c>
      <c r="B703" s="7">
        <v>15659098</v>
      </c>
      <c r="C703" s="6" t="s">
        <v>581</v>
      </c>
      <c r="D703" s="7">
        <v>669</v>
      </c>
      <c r="E703" s="6" t="s">
        <v>15</v>
      </c>
      <c r="F703" s="6" t="s">
        <v>23</v>
      </c>
      <c r="G703" s="7">
        <v>30</v>
      </c>
      <c r="H703" s="7">
        <v>7</v>
      </c>
      <c r="I703" s="51">
        <v>95128.86</v>
      </c>
      <c r="J703" s="7">
        <v>1</v>
      </c>
      <c r="K703" s="7">
        <v>0</v>
      </c>
      <c r="L703" s="7">
        <v>0</v>
      </c>
      <c r="M703" s="53">
        <v>19799.259999999998</v>
      </c>
      <c r="N703" s="7">
        <v>0</v>
      </c>
    </row>
    <row r="704" spans="1:14" ht="18" customHeight="1" x14ac:dyDescent="0.2">
      <c r="A704" s="6">
        <v>703</v>
      </c>
      <c r="B704" s="7">
        <v>15603436</v>
      </c>
      <c r="C704" s="6" t="s">
        <v>582</v>
      </c>
      <c r="D704" s="7">
        <v>594</v>
      </c>
      <c r="E704" s="6" t="s">
        <v>18</v>
      </c>
      <c r="F704" s="6" t="s">
        <v>16</v>
      </c>
      <c r="G704" s="7">
        <v>20</v>
      </c>
      <c r="H704" s="7">
        <v>2</v>
      </c>
      <c r="I704" s="51">
        <v>126615.94</v>
      </c>
      <c r="J704" s="7">
        <v>2</v>
      </c>
      <c r="K704" s="7">
        <v>0</v>
      </c>
      <c r="L704" s="7">
        <v>1</v>
      </c>
      <c r="M704" s="53">
        <v>123214.74</v>
      </c>
      <c r="N704" s="7">
        <v>0</v>
      </c>
    </row>
    <row r="705" spans="1:14" ht="18" customHeight="1" x14ac:dyDescent="0.2">
      <c r="A705" s="6">
        <v>704</v>
      </c>
      <c r="B705" s="7">
        <v>15566292</v>
      </c>
      <c r="C705" s="6" t="s">
        <v>496</v>
      </c>
      <c r="D705" s="7">
        <v>574</v>
      </c>
      <c r="E705" s="6" t="s">
        <v>18</v>
      </c>
      <c r="F705" s="6" t="s">
        <v>23</v>
      </c>
      <c r="G705" s="7">
        <v>36</v>
      </c>
      <c r="H705" s="7">
        <v>1</v>
      </c>
      <c r="I705" s="51">
        <v>0</v>
      </c>
      <c r="J705" s="7">
        <v>2</v>
      </c>
      <c r="K705" s="7">
        <v>0</v>
      </c>
      <c r="L705" s="7">
        <v>1</v>
      </c>
      <c r="M705" s="53">
        <v>71709.119999999995</v>
      </c>
      <c r="N705" s="7">
        <v>0</v>
      </c>
    </row>
    <row r="706" spans="1:14" ht="18" customHeight="1" x14ac:dyDescent="0.2">
      <c r="A706" s="6">
        <v>705</v>
      </c>
      <c r="B706" s="7">
        <v>15808621</v>
      </c>
      <c r="C706" s="6" t="s">
        <v>583</v>
      </c>
      <c r="D706" s="7">
        <v>659</v>
      </c>
      <c r="E706" s="6" t="s">
        <v>26</v>
      </c>
      <c r="F706" s="6" t="s">
        <v>23</v>
      </c>
      <c r="G706" s="7">
        <v>36</v>
      </c>
      <c r="H706" s="7">
        <v>2</v>
      </c>
      <c r="I706" s="51">
        <v>76190.48</v>
      </c>
      <c r="J706" s="7">
        <v>2</v>
      </c>
      <c r="K706" s="7">
        <v>1</v>
      </c>
      <c r="L706" s="7">
        <v>1</v>
      </c>
      <c r="M706" s="53">
        <v>149066.14000000001</v>
      </c>
      <c r="N706" s="7">
        <v>0</v>
      </c>
    </row>
    <row r="707" spans="1:14" ht="18" customHeight="1" x14ac:dyDescent="0.2">
      <c r="A707" s="6">
        <v>706</v>
      </c>
      <c r="B707" s="7">
        <v>15580148</v>
      </c>
      <c r="C707" s="6" t="s">
        <v>131</v>
      </c>
      <c r="D707" s="7">
        <v>750</v>
      </c>
      <c r="E707" s="6" t="s">
        <v>26</v>
      </c>
      <c r="F707" s="6" t="s">
        <v>23</v>
      </c>
      <c r="G707" s="7">
        <v>40</v>
      </c>
      <c r="H707" s="7">
        <v>5</v>
      </c>
      <c r="I707" s="51">
        <v>168286.81</v>
      </c>
      <c r="J707" s="7">
        <v>3</v>
      </c>
      <c r="K707" s="7">
        <v>1</v>
      </c>
      <c r="L707" s="7">
        <v>0</v>
      </c>
      <c r="M707" s="53">
        <v>20451.990000000002</v>
      </c>
      <c r="N707" s="7">
        <v>1</v>
      </c>
    </row>
    <row r="708" spans="1:14" ht="18" customHeight="1" x14ac:dyDescent="0.2">
      <c r="A708" s="6">
        <v>707</v>
      </c>
      <c r="B708" s="7">
        <v>15776231</v>
      </c>
      <c r="C708" s="6" t="s">
        <v>584</v>
      </c>
      <c r="D708" s="7">
        <v>626</v>
      </c>
      <c r="E708" s="6" t="s">
        <v>26</v>
      </c>
      <c r="F708" s="6" t="s">
        <v>23</v>
      </c>
      <c r="G708" s="7">
        <v>35</v>
      </c>
      <c r="H708" s="7">
        <v>4</v>
      </c>
      <c r="I708" s="51">
        <v>88109.81</v>
      </c>
      <c r="J708" s="7">
        <v>1</v>
      </c>
      <c r="K708" s="7">
        <v>1</v>
      </c>
      <c r="L708" s="7">
        <v>1</v>
      </c>
      <c r="M708" s="53">
        <v>32825.5</v>
      </c>
      <c r="N708" s="7">
        <v>0</v>
      </c>
    </row>
    <row r="709" spans="1:14" ht="18" customHeight="1" x14ac:dyDescent="0.2">
      <c r="A709" s="6">
        <v>708</v>
      </c>
      <c r="B709" s="7">
        <v>15773809</v>
      </c>
      <c r="C709" s="6" t="s">
        <v>186</v>
      </c>
      <c r="D709" s="7">
        <v>620</v>
      </c>
      <c r="E709" s="6" t="s">
        <v>15</v>
      </c>
      <c r="F709" s="6" t="s">
        <v>23</v>
      </c>
      <c r="G709" s="7">
        <v>42</v>
      </c>
      <c r="H709" s="7">
        <v>4</v>
      </c>
      <c r="I709" s="51">
        <v>0</v>
      </c>
      <c r="J709" s="7">
        <v>2</v>
      </c>
      <c r="K709" s="7">
        <v>1</v>
      </c>
      <c r="L709" s="7">
        <v>0</v>
      </c>
      <c r="M709" s="53">
        <v>6232.31</v>
      </c>
      <c r="N709" s="7">
        <v>0</v>
      </c>
    </row>
    <row r="710" spans="1:14" ht="18" customHeight="1" x14ac:dyDescent="0.2">
      <c r="A710" s="6">
        <v>709</v>
      </c>
      <c r="B710" s="7">
        <v>15649423</v>
      </c>
      <c r="C710" s="6" t="s">
        <v>585</v>
      </c>
      <c r="D710" s="7">
        <v>580</v>
      </c>
      <c r="E710" s="6" t="s">
        <v>15</v>
      </c>
      <c r="F710" s="6" t="s">
        <v>16</v>
      </c>
      <c r="G710" s="7">
        <v>35</v>
      </c>
      <c r="H710" s="7">
        <v>8</v>
      </c>
      <c r="I710" s="51">
        <v>0</v>
      </c>
      <c r="J710" s="7">
        <v>2</v>
      </c>
      <c r="K710" s="7">
        <v>0</v>
      </c>
      <c r="L710" s="7">
        <v>1</v>
      </c>
      <c r="M710" s="53">
        <v>10357.030000000001</v>
      </c>
      <c r="N710" s="7">
        <v>0</v>
      </c>
    </row>
    <row r="711" spans="1:14" ht="18" customHeight="1" x14ac:dyDescent="0.2">
      <c r="A711" s="6">
        <v>710</v>
      </c>
      <c r="B711" s="7">
        <v>15734886</v>
      </c>
      <c r="C711" s="6" t="s">
        <v>586</v>
      </c>
      <c r="D711" s="7">
        <v>686</v>
      </c>
      <c r="E711" s="6" t="s">
        <v>15</v>
      </c>
      <c r="F711" s="6" t="s">
        <v>16</v>
      </c>
      <c r="G711" s="7">
        <v>34</v>
      </c>
      <c r="H711" s="7">
        <v>3</v>
      </c>
      <c r="I711" s="51">
        <v>123971.51</v>
      </c>
      <c r="J711" s="7">
        <v>2</v>
      </c>
      <c r="K711" s="7">
        <v>1</v>
      </c>
      <c r="L711" s="7">
        <v>0</v>
      </c>
      <c r="M711" s="53">
        <v>147794.63</v>
      </c>
      <c r="N711" s="7">
        <v>0</v>
      </c>
    </row>
    <row r="712" spans="1:14" ht="18" customHeight="1" x14ac:dyDescent="0.2">
      <c r="A712" s="6">
        <v>711</v>
      </c>
      <c r="B712" s="7">
        <v>15722548</v>
      </c>
      <c r="C712" s="6" t="s">
        <v>587</v>
      </c>
      <c r="D712" s="7">
        <v>540</v>
      </c>
      <c r="E712" s="6" t="s">
        <v>15</v>
      </c>
      <c r="F712" s="6" t="s">
        <v>23</v>
      </c>
      <c r="G712" s="7">
        <v>48</v>
      </c>
      <c r="H712" s="7">
        <v>0</v>
      </c>
      <c r="I712" s="51">
        <v>148116.48000000001</v>
      </c>
      <c r="J712" s="7">
        <v>1</v>
      </c>
      <c r="K712" s="7">
        <v>0</v>
      </c>
      <c r="L712" s="7">
        <v>0</v>
      </c>
      <c r="M712" s="53">
        <v>116973.48</v>
      </c>
      <c r="N712" s="7">
        <v>0</v>
      </c>
    </row>
    <row r="713" spans="1:14" ht="18" customHeight="1" x14ac:dyDescent="0.2">
      <c r="A713" s="6">
        <v>712</v>
      </c>
      <c r="B713" s="7">
        <v>15650288</v>
      </c>
      <c r="C713" s="6" t="s">
        <v>588</v>
      </c>
      <c r="D713" s="7">
        <v>634</v>
      </c>
      <c r="E713" s="6" t="s">
        <v>26</v>
      </c>
      <c r="F713" s="6" t="s">
        <v>23</v>
      </c>
      <c r="G713" s="7">
        <v>35</v>
      </c>
      <c r="H713" s="7">
        <v>6</v>
      </c>
      <c r="I713" s="51">
        <v>116269.01</v>
      </c>
      <c r="J713" s="7">
        <v>1</v>
      </c>
      <c r="K713" s="7">
        <v>1</v>
      </c>
      <c r="L713" s="7">
        <v>0</v>
      </c>
      <c r="M713" s="53">
        <v>129964.94</v>
      </c>
      <c r="N713" s="7">
        <v>0</v>
      </c>
    </row>
    <row r="714" spans="1:14" ht="18" customHeight="1" x14ac:dyDescent="0.2">
      <c r="A714" s="6">
        <v>713</v>
      </c>
      <c r="B714" s="7">
        <v>15629448</v>
      </c>
      <c r="C714" s="6" t="s">
        <v>589</v>
      </c>
      <c r="D714" s="7">
        <v>632</v>
      </c>
      <c r="E714" s="6" t="s">
        <v>18</v>
      </c>
      <c r="F714" s="6" t="s">
        <v>23</v>
      </c>
      <c r="G714" s="7">
        <v>38</v>
      </c>
      <c r="H714" s="7">
        <v>1</v>
      </c>
      <c r="I714" s="51">
        <v>120599.21</v>
      </c>
      <c r="J714" s="7">
        <v>1</v>
      </c>
      <c r="K714" s="7">
        <v>1</v>
      </c>
      <c r="L714" s="7">
        <v>0</v>
      </c>
      <c r="M714" s="53">
        <v>92816.86</v>
      </c>
      <c r="N714" s="7">
        <v>0</v>
      </c>
    </row>
    <row r="715" spans="1:14" ht="18" customHeight="1" x14ac:dyDescent="0.2">
      <c r="A715" s="6">
        <v>714</v>
      </c>
      <c r="B715" s="7">
        <v>15716164</v>
      </c>
      <c r="C715" s="6" t="s">
        <v>590</v>
      </c>
      <c r="D715" s="7">
        <v>501</v>
      </c>
      <c r="E715" s="6" t="s">
        <v>15</v>
      </c>
      <c r="F715" s="6" t="s">
        <v>16</v>
      </c>
      <c r="G715" s="7">
        <v>41</v>
      </c>
      <c r="H715" s="7">
        <v>3</v>
      </c>
      <c r="I715" s="51">
        <v>144260.5</v>
      </c>
      <c r="J715" s="7">
        <v>1</v>
      </c>
      <c r="K715" s="7">
        <v>1</v>
      </c>
      <c r="L715" s="7">
        <v>0</v>
      </c>
      <c r="M715" s="53">
        <v>172114.67</v>
      </c>
      <c r="N715" s="7">
        <v>0</v>
      </c>
    </row>
    <row r="716" spans="1:14" ht="18" customHeight="1" x14ac:dyDescent="0.2">
      <c r="A716" s="6">
        <v>715</v>
      </c>
      <c r="B716" s="7">
        <v>15807609</v>
      </c>
      <c r="C716" s="6" t="s">
        <v>307</v>
      </c>
      <c r="D716" s="7">
        <v>650</v>
      </c>
      <c r="E716" s="6" t="s">
        <v>18</v>
      </c>
      <c r="F716" s="6" t="s">
        <v>16</v>
      </c>
      <c r="G716" s="7">
        <v>20</v>
      </c>
      <c r="H716" s="7">
        <v>3</v>
      </c>
      <c r="I716" s="51">
        <v>86605.5</v>
      </c>
      <c r="J716" s="7">
        <v>3</v>
      </c>
      <c r="K716" s="7">
        <v>1</v>
      </c>
      <c r="L716" s="7">
        <v>0</v>
      </c>
      <c r="M716" s="53">
        <v>16649.310000000001</v>
      </c>
      <c r="N716" s="7">
        <v>1</v>
      </c>
    </row>
    <row r="717" spans="1:14" ht="18" customHeight="1" x14ac:dyDescent="0.2">
      <c r="A717" s="6">
        <v>716</v>
      </c>
      <c r="B717" s="7">
        <v>15578977</v>
      </c>
      <c r="C717" s="6" t="s">
        <v>176</v>
      </c>
      <c r="D717" s="7">
        <v>786</v>
      </c>
      <c r="E717" s="6" t="s">
        <v>15</v>
      </c>
      <c r="F717" s="6" t="s">
        <v>23</v>
      </c>
      <c r="G717" s="7">
        <v>34</v>
      </c>
      <c r="H717" s="7">
        <v>9</v>
      </c>
      <c r="I717" s="51">
        <v>0</v>
      </c>
      <c r="J717" s="7">
        <v>2</v>
      </c>
      <c r="K717" s="7">
        <v>1</v>
      </c>
      <c r="L717" s="7">
        <v>0</v>
      </c>
      <c r="M717" s="53">
        <v>144517.19</v>
      </c>
      <c r="N717" s="7">
        <v>0</v>
      </c>
    </row>
    <row r="718" spans="1:14" ht="18" customHeight="1" x14ac:dyDescent="0.2">
      <c r="A718" s="6">
        <v>717</v>
      </c>
      <c r="B718" s="7">
        <v>15677369</v>
      </c>
      <c r="C718" s="6" t="s">
        <v>591</v>
      </c>
      <c r="D718" s="7">
        <v>554</v>
      </c>
      <c r="E718" s="6" t="s">
        <v>26</v>
      </c>
      <c r="F718" s="6" t="s">
        <v>16</v>
      </c>
      <c r="G718" s="7">
        <v>37</v>
      </c>
      <c r="H718" s="7">
        <v>4</v>
      </c>
      <c r="I718" s="51">
        <v>58629.97</v>
      </c>
      <c r="J718" s="7">
        <v>1</v>
      </c>
      <c r="K718" s="7">
        <v>0</v>
      </c>
      <c r="L718" s="7">
        <v>0</v>
      </c>
      <c r="M718" s="53">
        <v>182038.6</v>
      </c>
      <c r="N718" s="7">
        <v>0</v>
      </c>
    </row>
    <row r="719" spans="1:14" ht="18" customHeight="1" x14ac:dyDescent="0.2">
      <c r="A719" s="6">
        <v>718</v>
      </c>
      <c r="B719" s="7">
        <v>15804072</v>
      </c>
      <c r="C719" s="6" t="s">
        <v>334</v>
      </c>
      <c r="D719" s="7">
        <v>701</v>
      </c>
      <c r="E719" s="6" t="s">
        <v>18</v>
      </c>
      <c r="F719" s="6" t="s">
        <v>16</v>
      </c>
      <c r="G719" s="7">
        <v>42</v>
      </c>
      <c r="H719" s="7">
        <v>5</v>
      </c>
      <c r="I719" s="51">
        <v>0</v>
      </c>
      <c r="J719" s="7">
        <v>2</v>
      </c>
      <c r="K719" s="7">
        <v>0</v>
      </c>
      <c r="L719" s="7">
        <v>0</v>
      </c>
      <c r="M719" s="53">
        <v>24210.560000000001</v>
      </c>
      <c r="N719" s="7">
        <v>0</v>
      </c>
    </row>
    <row r="720" spans="1:14" ht="18" customHeight="1" x14ac:dyDescent="0.2">
      <c r="A720" s="6">
        <v>719</v>
      </c>
      <c r="B720" s="7">
        <v>15696859</v>
      </c>
      <c r="C720" s="6" t="s">
        <v>592</v>
      </c>
      <c r="D720" s="7">
        <v>474</v>
      </c>
      <c r="E720" s="6" t="s">
        <v>15</v>
      </c>
      <c r="F720" s="6" t="s">
        <v>23</v>
      </c>
      <c r="G720" s="7">
        <v>45</v>
      </c>
      <c r="H720" s="7">
        <v>10</v>
      </c>
      <c r="I720" s="51">
        <v>0</v>
      </c>
      <c r="J720" s="7">
        <v>2</v>
      </c>
      <c r="K720" s="7">
        <v>0</v>
      </c>
      <c r="L720" s="7">
        <v>0</v>
      </c>
      <c r="M720" s="53">
        <v>172175.9</v>
      </c>
      <c r="N720" s="7">
        <v>0</v>
      </c>
    </row>
    <row r="721" spans="1:14" ht="18" customHeight="1" x14ac:dyDescent="0.2">
      <c r="A721" s="6">
        <v>720</v>
      </c>
      <c r="B721" s="7">
        <v>15653780</v>
      </c>
      <c r="C721" s="6" t="s">
        <v>593</v>
      </c>
      <c r="D721" s="7">
        <v>621</v>
      </c>
      <c r="E721" s="6" t="s">
        <v>15</v>
      </c>
      <c r="F721" s="6" t="s">
        <v>16</v>
      </c>
      <c r="G721" s="7">
        <v>43</v>
      </c>
      <c r="H721" s="7">
        <v>5</v>
      </c>
      <c r="I721" s="51">
        <v>0</v>
      </c>
      <c r="J721" s="7">
        <v>1</v>
      </c>
      <c r="K721" s="7">
        <v>1</v>
      </c>
      <c r="L721" s="7">
        <v>1</v>
      </c>
      <c r="M721" s="53">
        <v>47578.45</v>
      </c>
      <c r="N721" s="7">
        <v>0</v>
      </c>
    </row>
    <row r="722" spans="1:14" ht="18" customHeight="1" x14ac:dyDescent="0.2">
      <c r="A722" s="6">
        <v>721</v>
      </c>
      <c r="B722" s="7">
        <v>15721658</v>
      </c>
      <c r="C722" s="6" t="s">
        <v>544</v>
      </c>
      <c r="D722" s="7">
        <v>672</v>
      </c>
      <c r="E722" s="6" t="s">
        <v>18</v>
      </c>
      <c r="F722" s="6" t="s">
        <v>16</v>
      </c>
      <c r="G722" s="7">
        <v>56</v>
      </c>
      <c r="H722" s="7">
        <v>2</v>
      </c>
      <c r="I722" s="51">
        <v>209767.31</v>
      </c>
      <c r="J722" s="7">
        <v>2</v>
      </c>
      <c r="K722" s="7">
        <v>1</v>
      </c>
      <c r="L722" s="7">
        <v>1</v>
      </c>
      <c r="M722" s="53">
        <v>150694.42000000001</v>
      </c>
      <c r="N722" s="7">
        <v>1</v>
      </c>
    </row>
    <row r="723" spans="1:14" ht="18" customHeight="1" x14ac:dyDescent="0.2">
      <c r="A723" s="6">
        <v>722</v>
      </c>
      <c r="B723" s="7">
        <v>15578761</v>
      </c>
      <c r="C723" s="6" t="s">
        <v>356</v>
      </c>
      <c r="D723" s="7">
        <v>459</v>
      </c>
      <c r="E723" s="6" t="s">
        <v>18</v>
      </c>
      <c r="F723" s="6" t="s">
        <v>16</v>
      </c>
      <c r="G723" s="7">
        <v>42</v>
      </c>
      <c r="H723" s="7">
        <v>6</v>
      </c>
      <c r="I723" s="51">
        <v>129634.25</v>
      </c>
      <c r="J723" s="7">
        <v>2</v>
      </c>
      <c r="K723" s="7">
        <v>1</v>
      </c>
      <c r="L723" s="7">
        <v>1</v>
      </c>
      <c r="M723" s="53">
        <v>177683.02</v>
      </c>
      <c r="N723" s="7">
        <v>1</v>
      </c>
    </row>
    <row r="724" spans="1:14" ht="18" customHeight="1" x14ac:dyDescent="0.2">
      <c r="A724" s="6">
        <v>723</v>
      </c>
      <c r="B724" s="7">
        <v>15736879</v>
      </c>
      <c r="C724" s="6" t="s">
        <v>25</v>
      </c>
      <c r="D724" s="7">
        <v>669</v>
      </c>
      <c r="E724" s="6" t="s">
        <v>15</v>
      </c>
      <c r="F724" s="6" t="s">
        <v>23</v>
      </c>
      <c r="G724" s="7">
        <v>23</v>
      </c>
      <c r="H724" s="7">
        <v>1</v>
      </c>
      <c r="I724" s="51">
        <v>0</v>
      </c>
      <c r="J724" s="7">
        <v>2</v>
      </c>
      <c r="K724" s="7">
        <v>0</v>
      </c>
      <c r="L724" s="7">
        <v>0</v>
      </c>
      <c r="M724" s="53">
        <v>66088.83</v>
      </c>
      <c r="N724" s="7">
        <v>0</v>
      </c>
    </row>
    <row r="725" spans="1:14" ht="18" customHeight="1" x14ac:dyDescent="0.2">
      <c r="A725" s="6">
        <v>724</v>
      </c>
      <c r="B725" s="7">
        <v>15571973</v>
      </c>
      <c r="C725" s="6" t="s">
        <v>594</v>
      </c>
      <c r="D725" s="7">
        <v>776</v>
      </c>
      <c r="E725" s="6" t="s">
        <v>15</v>
      </c>
      <c r="F725" s="6" t="s">
        <v>16</v>
      </c>
      <c r="G725" s="7">
        <v>38</v>
      </c>
      <c r="H725" s="7">
        <v>2</v>
      </c>
      <c r="I725" s="51">
        <v>169824.46</v>
      </c>
      <c r="J725" s="7">
        <v>1</v>
      </c>
      <c r="K725" s="7">
        <v>1</v>
      </c>
      <c r="L725" s="7">
        <v>0</v>
      </c>
      <c r="M725" s="53">
        <v>169291.7</v>
      </c>
      <c r="N725" s="7">
        <v>0</v>
      </c>
    </row>
    <row r="726" spans="1:14" ht="18" customHeight="1" x14ac:dyDescent="0.2">
      <c r="A726" s="6">
        <v>725</v>
      </c>
      <c r="B726" s="7">
        <v>15626742</v>
      </c>
      <c r="C726" s="6" t="s">
        <v>365</v>
      </c>
      <c r="D726" s="7">
        <v>694</v>
      </c>
      <c r="E726" s="6" t="s">
        <v>15</v>
      </c>
      <c r="F726" s="6" t="s">
        <v>23</v>
      </c>
      <c r="G726" s="7">
        <v>36</v>
      </c>
      <c r="H726" s="7">
        <v>3</v>
      </c>
      <c r="I726" s="51">
        <v>97530.25</v>
      </c>
      <c r="J726" s="7">
        <v>1</v>
      </c>
      <c r="K726" s="7">
        <v>1</v>
      </c>
      <c r="L726" s="7">
        <v>1</v>
      </c>
      <c r="M726" s="53">
        <v>117140.41</v>
      </c>
      <c r="N726" s="7">
        <v>0</v>
      </c>
    </row>
    <row r="727" spans="1:14" ht="18" customHeight="1" x14ac:dyDescent="0.2">
      <c r="A727" s="6">
        <v>726</v>
      </c>
      <c r="B727" s="7">
        <v>15672692</v>
      </c>
      <c r="C727" s="6" t="s">
        <v>67</v>
      </c>
      <c r="D727" s="7">
        <v>787</v>
      </c>
      <c r="E727" s="6" t="s">
        <v>15</v>
      </c>
      <c r="F727" s="6" t="s">
        <v>16</v>
      </c>
      <c r="G727" s="7">
        <v>42</v>
      </c>
      <c r="H727" s="7">
        <v>10</v>
      </c>
      <c r="I727" s="51">
        <v>145988.65</v>
      </c>
      <c r="J727" s="7">
        <v>2</v>
      </c>
      <c r="K727" s="7">
        <v>1</v>
      </c>
      <c r="L727" s="7">
        <v>1</v>
      </c>
      <c r="M727" s="53">
        <v>79510.37</v>
      </c>
      <c r="N727" s="7">
        <v>0</v>
      </c>
    </row>
    <row r="728" spans="1:14" ht="18" customHeight="1" x14ac:dyDescent="0.2">
      <c r="A728" s="6">
        <v>727</v>
      </c>
      <c r="B728" s="7">
        <v>15673570</v>
      </c>
      <c r="C728" s="6" t="s">
        <v>595</v>
      </c>
      <c r="D728" s="7">
        <v>580</v>
      </c>
      <c r="E728" s="6" t="s">
        <v>15</v>
      </c>
      <c r="F728" s="6" t="s">
        <v>23</v>
      </c>
      <c r="G728" s="7">
        <v>37</v>
      </c>
      <c r="H728" s="7">
        <v>9</v>
      </c>
      <c r="I728" s="51">
        <v>0</v>
      </c>
      <c r="J728" s="7">
        <v>2</v>
      </c>
      <c r="K728" s="7">
        <v>0</v>
      </c>
      <c r="L728" s="7">
        <v>1</v>
      </c>
      <c r="M728" s="53">
        <v>77108.66</v>
      </c>
      <c r="N728" s="7">
        <v>0</v>
      </c>
    </row>
    <row r="729" spans="1:14" ht="18" customHeight="1" x14ac:dyDescent="0.2">
      <c r="A729" s="6">
        <v>728</v>
      </c>
      <c r="B729" s="7">
        <v>15767432</v>
      </c>
      <c r="C729" s="6" t="s">
        <v>305</v>
      </c>
      <c r="D729" s="7">
        <v>711</v>
      </c>
      <c r="E729" s="6" t="s">
        <v>15</v>
      </c>
      <c r="F729" s="6" t="s">
        <v>16</v>
      </c>
      <c r="G729" s="7">
        <v>25</v>
      </c>
      <c r="H729" s="7">
        <v>7</v>
      </c>
      <c r="I729" s="51">
        <v>0</v>
      </c>
      <c r="J729" s="7">
        <v>3</v>
      </c>
      <c r="K729" s="7">
        <v>1</v>
      </c>
      <c r="L729" s="7">
        <v>1</v>
      </c>
      <c r="M729" s="53">
        <v>9679.2800000000007</v>
      </c>
      <c r="N729" s="7">
        <v>0</v>
      </c>
    </row>
    <row r="730" spans="1:14" ht="18" customHeight="1" x14ac:dyDescent="0.2">
      <c r="A730" s="6">
        <v>729</v>
      </c>
      <c r="B730" s="7">
        <v>15654238</v>
      </c>
      <c r="C730" s="6" t="s">
        <v>596</v>
      </c>
      <c r="D730" s="7">
        <v>673</v>
      </c>
      <c r="E730" s="6" t="s">
        <v>15</v>
      </c>
      <c r="F730" s="6" t="s">
        <v>16</v>
      </c>
      <c r="G730" s="7">
        <v>40</v>
      </c>
      <c r="H730" s="7">
        <v>5</v>
      </c>
      <c r="I730" s="51">
        <v>137494.28</v>
      </c>
      <c r="J730" s="7">
        <v>1</v>
      </c>
      <c r="K730" s="7">
        <v>1</v>
      </c>
      <c r="L730" s="7">
        <v>0</v>
      </c>
      <c r="M730" s="53">
        <v>81753.919999999998</v>
      </c>
      <c r="N730" s="7">
        <v>0</v>
      </c>
    </row>
    <row r="731" spans="1:14" ht="18" customHeight="1" x14ac:dyDescent="0.2">
      <c r="A731" s="6">
        <v>730</v>
      </c>
      <c r="B731" s="7">
        <v>15612525</v>
      </c>
      <c r="C731" s="6" t="s">
        <v>597</v>
      </c>
      <c r="D731" s="7">
        <v>499</v>
      </c>
      <c r="E731" s="6" t="s">
        <v>15</v>
      </c>
      <c r="F731" s="6" t="s">
        <v>16</v>
      </c>
      <c r="G731" s="7">
        <v>57</v>
      </c>
      <c r="H731" s="7">
        <v>1</v>
      </c>
      <c r="I731" s="51">
        <v>0</v>
      </c>
      <c r="J731" s="7">
        <v>1</v>
      </c>
      <c r="K731" s="7">
        <v>0</v>
      </c>
      <c r="L731" s="7">
        <v>0</v>
      </c>
      <c r="M731" s="53">
        <v>131372.38</v>
      </c>
      <c r="N731" s="7">
        <v>1</v>
      </c>
    </row>
    <row r="732" spans="1:14" ht="18" customHeight="1" x14ac:dyDescent="0.2">
      <c r="A732" s="6">
        <v>731</v>
      </c>
      <c r="B732" s="7">
        <v>15812750</v>
      </c>
      <c r="C732" s="6" t="s">
        <v>598</v>
      </c>
      <c r="D732" s="7">
        <v>591</v>
      </c>
      <c r="E732" s="6" t="s">
        <v>15</v>
      </c>
      <c r="F732" s="6" t="s">
        <v>23</v>
      </c>
      <c r="G732" s="7">
        <v>24</v>
      </c>
      <c r="H732" s="7">
        <v>6</v>
      </c>
      <c r="I732" s="51">
        <v>147360</v>
      </c>
      <c r="J732" s="7">
        <v>1</v>
      </c>
      <c r="K732" s="7">
        <v>1</v>
      </c>
      <c r="L732" s="7">
        <v>1</v>
      </c>
      <c r="M732" s="53">
        <v>25310.82</v>
      </c>
      <c r="N732" s="7">
        <v>0</v>
      </c>
    </row>
    <row r="733" spans="1:14" ht="18" customHeight="1" x14ac:dyDescent="0.2">
      <c r="A733" s="6">
        <v>732</v>
      </c>
      <c r="B733" s="7">
        <v>15790757</v>
      </c>
      <c r="C733" s="6" t="s">
        <v>599</v>
      </c>
      <c r="D733" s="7">
        <v>769</v>
      </c>
      <c r="E733" s="6" t="s">
        <v>15</v>
      </c>
      <c r="F733" s="6" t="s">
        <v>16</v>
      </c>
      <c r="G733" s="7">
        <v>25</v>
      </c>
      <c r="H733" s="7">
        <v>10</v>
      </c>
      <c r="I733" s="51">
        <v>0</v>
      </c>
      <c r="J733" s="7">
        <v>2</v>
      </c>
      <c r="K733" s="7">
        <v>0</v>
      </c>
      <c r="L733" s="7">
        <v>0</v>
      </c>
      <c r="M733" s="53">
        <v>187925.75</v>
      </c>
      <c r="N733" s="7">
        <v>0</v>
      </c>
    </row>
    <row r="734" spans="1:14" ht="18" customHeight="1" x14ac:dyDescent="0.2">
      <c r="A734" s="6">
        <v>733</v>
      </c>
      <c r="B734" s="7">
        <v>15723873</v>
      </c>
      <c r="C734" s="6" t="s">
        <v>600</v>
      </c>
      <c r="D734" s="7">
        <v>657</v>
      </c>
      <c r="E734" s="6" t="s">
        <v>18</v>
      </c>
      <c r="F734" s="6" t="s">
        <v>23</v>
      </c>
      <c r="G734" s="7">
        <v>31</v>
      </c>
      <c r="H734" s="7">
        <v>3</v>
      </c>
      <c r="I734" s="51">
        <v>125167.02</v>
      </c>
      <c r="J734" s="7">
        <v>1</v>
      </c>
      <c r="K734" s="7">
        <v>0</v>
      </c>
      <c r="L734" s="7">
        <v>0</v>
      </c>
      <c r="M734" s="53">
        <v>98820.39</v>
      </c>
      <c r="N734" s="7">
        <v>0</v>
      </c>
    </row>
    <row r="735" spans="1:14" ht="18" customHeight="1" x14ac:dyDescent="0.2">
      <c r="A735" s="6">
        <v>734</v>
      </c>
      <c r="B735" s="7">
        <v>15744607</v>
      </c>
      <c r="C735" s="6" t="s">
        <v>65</v>
      </c>
      <c r="D735" s="7">
        <v>738</v>
      </c>
      <c r="E735" s="6" t="s">
        <v>26</v>
      </c>
      <c r="F735" s="6" t="s">
        <v>23</v>
      </c>
      <c r="G735" s="7">
        <v>43</v>
      </c>
      <c r="H735" s="7">
        <v>9</v>
      </c>
      <c r="I735" s="51">
        <v>121152.05</v>
      </c>
      <c r="J735" s="7">
        <v>2</v>
      </c>
      <c r="K735" s="7">
        <v>1</v>
      </c>
      <c r="L735" s="7">
        <v>0</v>
      </c>
      <c r="M735" s="53">
        <v>64166.7</v>
      </c>
      <c r="N735" s="7">
        <v>1</v>
      </c>
    </row>
    <row r="736" spans="1:14" ht="18" customHeight="1" x14ac:dyDescent="0.2">
      <c r="A736" s="6">
        <v>735</v>
      </c>
      <c r="B736" s="7">
        <v>15612966</v>
      </c>
      <c r="C736" s="6" t="s">
        <v>601</v>
      </c>
      <c r="D736" s="7">
        <v>545</v>
      </c>
      <c r="E736" s="6" t="s">
        <v>26</v>
      </c>
      <c r="F736" s="6" t="s">
        <v>16</v>
      </c>
      <c r="G736" s="7">
        <v>60</v>
      </c>
      <c r="H736" s="7">
        <v>7</v>
      </c>
      <c r="I736" s="51">
        <v>128981.07</v>
      </c>
      <c r="J736" s="7">
        <v>1</v>
      </c>
      <c r="K736" s="7">
        <v>0</v>
      </c>
      <c r="L736" s="7">
        <v>1</v>
      </c>
      <c r="M736" s="53">
        <v>176924.21</v>
      </c>
      <c r="N736" s="7">
        <v>1</v>
      </c>
    </row>
    <row r="737" spans="1:14" ht="18" customHeight="1" x14ac:dyDescent="0.2">
      <c r="A737" s="6">
        <v>736</v>
      </c>
      <c r="B737" s="7">
        <v>15784209</v>
      </c>
      <c r="C737" s="6" t="s">
        <v>602</v>
      </c>
      <c r="D737" s="7">
        <v>497</v>
      </c>
      <c r="E737" s="6" t="s">
        <v>15</v>
      </c>
      <c r="F737" s="6" t="s">
        <v>23</v>
      </c>
      <c r="G737" s="7">
        <v>47</v>
      </c>
      <c r="H737" s="7">
        <v>6</v>
      </c>
      <c r="I737" s="51">
        <v>0</v>
      </c>
      <c r="J737" s="7">
        <v>1</v>
      </c>
      <c r="K737" s="7">
        <v>1</v>
      </c>
      <c r="L737" s="7">
        <v>1</v>
      </c>
      <c r="M737" s="53">
        <v>90055.08</v>
      </c>
      <c r="N737" s="7">
        <v>0</v>
      </c>
    </row>
    <row r="738" spans="1:14" ht="18" customHeight="1" x14ac:dyDescent="0.2">
      <c r="A738" s="6">
        <v>737</v>
      </c>
      <c r="B738" s="7">
        <v>15794278</v>
      </c>
      <c r="C738" s="6" t="s">
        <v>603</v>
      </c>
      <c r="D738" s="7">
        <v>816</v>
      </c>
      <c r="E738" s="6" t="s">
        <v>18</v>
      </c>
      <c r="F738" s="6" t="s">
        <v>23</v>
      </c>
      <c r="G738" s="7">
        <v>67</v>
      </c>
      <c r="H738" s="7">
        <v>6</v>
      </c>
      <c r="I738" s="51">
        <v>151858.98000000001</v>
      </c>
      <c r="J738" s="7">
        <v>1</v>
      </c>
      <c r="K738" s="7">
        <v>1</v>
      </c>
      <c r="L738" s="7">
        <v>1</v>
      </c>
      <c r="M738" s="53">
        <v>72814.31</v>
      </c>
      <c r="N738" s="7">
        <v>0</v>
      </c>
    </row>
    <row r="739" spans="1:14" ht="18" customHeight="1" x14ac:dyDescent="0.2">
      <c r="A739" s="6">
        <v>738</v>
      </c>
      <c r="B739" s="7">
        <v>15766741</v>
      </c>
      <c r="C739" s="6" t="s">
        <v>222</v>
      </c>
      <c r="D739" s="7">
        <v>525</v>
      </c>
      <c r="E739" s="6" t="s">
        <v>15</v>
      </c>
      <c r="F739" s="6" t="s">
        <v>23</v>
      </c>
      <c r="G739" s="7">
        <v>36</v>
      </c>
      <c r="H739" s="7">
        <v>2</v>
      </c>
      <c r="I739" s="51">
        <v>114628.4</v>
      </c>
      <c r="J739" s="7">
        <v>1</v>
      </c>
      <c r="K739" s="7">
        <v>0</v>
      </c>
      <c r="L739" s="7">
        <v>1</v>
      </c>
      <c r="M739" s="53">
        <v>168290.06</v>
      </c>
      <c r="N739" s="7">
        <v>0</v>
      </c>
    </row>
    <row r="740" spans="1:14" ht="18" customHeight="1" x14ac:dyDescent="0.2">
      <c r="A740" s="6">
        <v>739</v>
      </c>
      <c r="B740" s="7">
        <v>15661036</v>
      </c>
      <c r="C740" s="6" t="s">
        <v>604</v>
      </c>
      <c r="D740" s="7">
        <v>725</v>
      </c>
      <c r="E740" s="6" t="s">
        <v>15</v>
      </c>
      <c r="F740" s="6" t="s">
        <v>23</v>
      </c>
      <c r="G740" s="7">
        <v>46</v>
      </c>
      <c r="H740" s="7">
        <v>6</v>
      </c>
      <c r="I740" s="51">
        <v>0</v>
      </c>
      <c r="J740" s="7">
        <v>2</v>
      </c>
      <c r="K740" s="7">
        <v>1</v>
      </c>
      <c r="L740" s="7">
        <v>0</v>
      </c>
      <c r="M740" s="53">
        <v>161767.38</v>
      </c>
      <c r="N740" s="7">
        <v>0</v>
      </c>
    </row>
    <row r="741" spans="1:14" ht="18" customHeight="1" x14ac:dyDescent="0.2">
      <c r="A741" s="6">
        <v>740</v>
      </c>
      <c r="B741" s="7">
        <v>15705639</v>
      </c>
      <c r="C741" s="6" t="s">
        <v>605</v>
      </c>
      <c r="D741" s="7">
        <v>692</v>
      </c>
      <c r="E741" s="6" t="s">
        <v>15</v>
      </c>
      <c r="F741" s="6" t="s">
        <v>16</v>
      </c>
      <c r="G741" s="7">
        <v>28</v>
      </c>
      <c r="H741" s="7">
        <v>8</v>
      </c>
      <c r="I741" s="51">
        <v>95059.02</v>
      </c>
      <c r="J741" s="7">
        <v>2</v>
      </c>
      <c r="K741" s="7">
        <v>1</v>
      </c>
      <c r="L741" s="7">
        <v>0</v>
      </c>
      <c r="M741" s="53">
        <v>44420.18</v>
      </c>
      <c r="N741" s="7">
        <v>0</v>
      </c>
    </row>
    <row r="742" spans="1:14" ht="18" customHeight="1" x14ac:dyDescent="0.2">
      <c r="A742" s="6">
        <v>741</v>
      </c>
      <c r="B742" s="7">
        <v>15637414</v>
      </c>
      <c r="C742" s="6" t="s">
        <v>606</v>
      </c>
      <c r="D742" s="7">
        <v>618</v>
      </c>
      <c r="E742" s="6" t="s">
        <v>15</v>
      </c>
      <c r="F742" s="6" t="s">
        <v>16</v>
      </c>
      <c r="G742" s="7">
        <v>24</v>
      </c>
      <c r="H742" s="7">
        <v>7</v>
      </c>
      <c r="I742" s="51">
        <v>128736.39</v>
      </c>
      <c r="J742" s="7">
        <v>1</v>
      </c>
      <c r="K742" s="7">
        <v>0</v>
      </c>
      <c r="L742" s="7">
        <v>1</v>
      </c>
      <c r="M742" s="53">
        <v>37147.61</v>
      </c>
      <c r="N742" s="7">
        <v>0</v>
      </c>
    </row>
    <row r="743" spans="1:14" ht="18" customHeight="1" x14ac:dyDescent="0.2">
      <c r="A743" s="6">
        <v>742</v>
      </c>
      <c r="B743" s="7">
        <v>15716835</v>
      </c>
      <c r="C743" s="6" t="s">
        <v>259</v>
      </c>
      <c r="D743" s="7">
        <v>546</v>
      </c>
      <c r="E743" s="6" t="s">
        <v>15</v>
      </c>
      <c r="F743" s="6" t="s">
        <v>23</v>
      </c>
      <c r="G743" s="7">
        <v>24</v>
      </c>
      <c r="H743" s="7">
        <v>8</v>
      </c>
      <c r="I743" s="51">
        <v>156325.38</v>
      </c>
      <c r="J743" s="7">
        <v>1</v>
      </c>
      <c r="K743" s="7">
        <v>1</v>
      </c>
      <c r="L743" s="7">
        <v>1</v>
      </c>
      <c r="M743" s="53">
        <v>125381.02</v>
      </c>
      <c r="N743" s="7">
        <v>0</v>
      </c>
    </row>
    <row r="744" spans="1:14" ht="18" customHeight="1" x14ac:dyDescent="0.2">
      <c r="A744" s="6">
        <v>743</v>
      </c>
      <c r="B744" s="7">
        <v>15696231</v>
      </c>
      <c r="C744" s="6" t="s">
        <v>607</v>
      </c>
      <c r="D744" s="7">
        <v>635</v>
      </c>
      <c r="E744" s="6" t="s">
        <v>15</v>
      </c>
      <c r="F744" s="6" t="s">
        <v>23</v>
      </c>
      <c r="G744" s="7">
        <v>29</v>
      </c>
      <c r="H744" s="7">
        <v>7</v>
      </c>
      <c r="I744" s="51">
        <v>105405.97</v>
      </c>
      <c r="J744" s="7">
        <v>1</v>
      </c>
      <c r="K744" s="7">
        <v>1</v>
      </c>
      <c r="L744" s="7">
        <v>1</v>
      </c>
      <c r="M744" s="53">
        <v>149853.89000000001</v>
      </c>
      <c r="N744" s="7">
        <v>0</v>
      </c>
    </row>
    <row r="745" spans="1:14" ht="18" customHeight="1" x14ac:dyDescent="0.2">
      <c r="A745" s="6">
        <v>744</v>
      </c>
      <c r="B745" s="7">
        <v>15641675</v>
      </c>
      <c r="C745" s="6" t="s">
        <v>608</v>
      </c>
      <c r="D745" s="7">
        <v>611</v>
      </c>
      <c r="E745" s="6" t="s">
        <v>15</v>
      </c>
      <c r="F745" s="6" t="s">
        <v>16</v>
      </c>
      <c r="G745" s="7">
        <v>49</v>
      </c>
      <c r="H745" s="7">
        <v>2</v>
      </c>
      <c r="I745" s="51">
        <v>88915.37</v>
      </c>
      <c r="J745" s="7">
        <v>3</v>
      </c>
      <c r="K745" s="7">
        <v>0</v>
      </c>
      <c r="L745" s="7">
        <v>0</v>
      </c>
      <c r="M745" s="53">
        <v>161435.01999999999</v>
      </c>
      <c r="N745" s="7">
        <v>1</v>
      </c>
    </row>
    <row r="746" spans="1:14" ht="18" customHeight="1" x14ac:dyDescent="0.2">
      <c r="A746" s="6">
        <v>745</v>
      </c>
      <c r="B746" s="7">
        <v>15670755</v>
      </c>
      <c r="C746" s="6" t="s">
        <v>609</v>
      </c>
      <c r="D746" s="7">
        <v>650</v>
      </c>
      <c r="E746" s="6" t="s">
        <v>15</v>
      </c>
      <c r="F746" s="6" t="s">
        <v>23</v>
      </c>
      <c r="G746" s="7">
        <v>60</v>
      </c>
      <c r="H746" s="7">
        <v>8</v>
      </c>
      <c r="I746" s="51">
        <v>0</v>
      </c>
      <c r="J746" s="7">
        <v>2</v>
      </c>
      <c r="K746" s="7">
        <v>1</v>
      </c>
      <c r="L746" s="7">
        <v>1</v>
      </c>
      <c r="M746" s="53">
        <v>102925.75999999999</v>
      </c>
      <c r="N746" s="7">
        <v>0</v>
      </c>
    </row>
    <row r="747" spans="1:14" ht="18" customHeight="1" x14ac:dyDescent="0.2">
      <c r="A747" s="6">
        <v>746</v>
      </c>
      <c r="B747" s="7">
        <v>15640059</v>
      </c>
      <c r="C747" s="6" t="s">
        <v>234</v>
      </c>
      <c r="D747" s="7">
        <v>606</v>
      </c>
      <c r="E747" s="6" t="s">
        <v>15</v>
      </c>
      <c r="F747" s="6" t="s">
        <v>23</v>
      </c>
      <c r="G747" s="7">
        <v>40</v>
      </c>
      <c r="H747" s="7">
        <v>5</v>
      </c>
      <c r="I747" s="51">
        <v>0</v>
      </c>
      <c r="J747" s="7">
        <v>2</v>
      </c>
      <c r="K747" s="7">
        <v>1</v>
      </c>
      <c r="L747" s="7">
        <v>1</v>
      </c>
      <c r="M747" s="53">
        <v>70899.27</v>
      </c>
      <c r="N747" s="7">
        <v>0</v>
      </c>
    </row>
    <row r="748" spans="1:14" ht="18" customHeight="1" x14ac:dyDescent="0.2">
      <c r="A748" s="6">
        <v>747</v>
      </c>
      <c r="B748" s="7">
        <v>15787619</v>
      </c>
      <c r="C748" s="6" t="s">
        <v>313</v>
      </c>
      <c r="D748" s="7">
        <v>844</v>
      </c>
      <c r="E748" s="6" t="s">
        <v>15</v>
      </c>
      <c r="F748" s="6" t="s">
        <v>23</v>
      </c>
      <c r="G748" s="7">
        <v>18</v>
      </c>
      <c r="H748" s="7">
        <v>2</v>
      </c>
      <c r="I748" s="51">
        <v>160980.03</v>
      </c>
      <c r="J748" s="7">
        <v>1</v>
      </c>
      <c r="K748" s="7">
        <v>0</v>
      </c>
      <c r="L748" s="7">
        <v>0</v>
      </c>
      <c r="M748" s="53">
        <v>145936.28</v>
      </c>
      <c r="N748" s="7">
        <v>0</v>
      </c>
    </row>
    <row r="749" spans="1:14" ht="18" customHeight="1" x14ac:dyDescent="0.2">
      <c r="A749" s="6">
        <v>748</v>
      </c>
      <c r="B749" s="7">
        <v>15587535</v>
      </c>
      <c r="C749" s="6" t="s">
        <v>605</v>
      </c>
      <c r="D749" s="7">
        <v>450</v>
      </c>
      <c r="E749" s="6" t="s">
        <v>18</v>
      </c>
      <c r="F749" s="6" t="s">
        <v>16</v>
      </c>
      <c r="G749" s="7">
        <v>46</v>
      </c>
      <c r="H749" s="7">
        <v>5</v>
      </c>
      <c r="I749" s="51">
        <v>177619.71</v>
      </c>
      <c r="J749" s="7">
        <v>1</v>
      </c>
      <c r="K749" s="7">
        <v>1</v>
      </c>
      <c r="L749" s="7">
        <v>0</v>
      </c>
      <c r="M749" s="53">
        <v>54227.06</v>
      </c>
      <c r="N749" s="7">
        <v>0</v>
      </c>
    </row>
    <row r="750" spans="1:14" ht="18" customHeight="1" x14ac:dyDescent="0.2">
      <c r="A750" s="6">
        <v>749</v>
      </c>
      <c r="B750" s="7">
        <v>15813034</v>
      </c>
      <c r="C750" s="6" t="s">
        <v>65</v>
      </c>
      <c r="D750" s="7">
        <v>727</v>
      </c>
      <c r="E750" s="6" t="s">
        <v>18</v>
      </c>
      <c r="F750" s="6" t="s">
        <v>23</v>
      </c>
      <c r="G750" s="7">
        <v>38</v>
      </c>
      <c r="H750" s="7">
        <v>2</v>
      </c>
      <c r="I750" s="51">
        <v>62276.99</v>
      </c>
      <c r="J750" s="7">
        <v>1</v>
      </c>
      <c r="K750" s="7">
        <v>1</v>
      </c>
      <c r="L750" s="7">
        <v>1</v>
      </c>
      <c r="M750" s="53">
        <v>59280.79</v>
      </c>
      <c r="N750" s="7">
        <v>0</v>
      </c>
    </row>
    <row r="751" spans="1:14" ht="18" customHeight="1" x14ac:dyDescent="0.2">
      <c r="A751" s="6">
        <v>750</v>
      </c>
      <c r="B751" s="7">
        <v>15698839</v>
      </c>
      <c r="C751" s="6" t="s">
        <v>610</v>
      </c>
      <c r="D751" s="7">
        <v>460</v>
      </c>
      <c r="E751" s="6" t="s">
        <v>26</v>
      </c>
      <c r="F751" s="6" t="s">
        <v>23</v>
      </c>
      <c r="G751" s="7">
        <v>46</v>
      </c>
      <c r="H751" s="7">
        <v>4</v>
      </c>
      <c r="I751" s="51">
        <v>127559.97</v>
      </c>
      <c r="J751" s="7">
        <v>2</v>
      </c>
      <c r="K751" s="7">
        <v>1</v>
      </c>
      <c r="L751" s="7">
        <v>1</v>
      </c>
      <c r="M751" s="53">
        <v>126952.5</v>
      </c>
      <c r="N751" s="7">
        <v>0</v>
      </c>
    </row>
    <row r="752" spans="1:14" ht="18" customHeight="1" x14ac:dyDescent="0.2">
      <c r="A752" s="6">
        <v>751</v>
      </c>
      <c r="B752" s="7">
        <v>15790314</v>
      </c>
      <c r="C752" s="6" t="s">
        <v>611</v>
      </c>
      <c r="D752" s="7">
        <v>649</v>
      </c>
      <c r="E752" s="6" t="s">
        <v>15</v>
      </c>
      <c r="F752" s="6" t="s">
        <v>23</v>
      </c>
      <c r="G752" s="7">
        <v>41</v>
      </c>
      <c r="H752" s="7">
        <v>0</v>
      </c>
      <c r="I752" s="51">
        <v>0</v>
      </c>
      <c r="J752" s="7">
        <v>2</v>
      </c>
      <c r="K752" s="7">
        <v>0</v>
      </c>
      <c r="L752" s="7">
        <v>1</v>
      </c>
      <c r="M752" s="53">
        <v>130567.02</v>
      </c>
      <c r="N752" s="7">
        <v>0</v>
      </c>
    </row>
    <row r="753" spans="1:14" ht="18" customHeight="1" x14ac:dyDescent="0.2">
      <c r="A753" s="6">
        <v>752</v>
      </c>
      <c r="B753" s="7">
        <v>15634245</v>
      </c>
      <c r="C753" s="6" t="s">
        <v>612</v>
      </c>
      <c r="D753" s="7">
        <v>758</v>
      </c>
      <c r="E753" s="6" t="s">
        <v>26</v>
      </c>
      <c r="F753" s="6" t="s">
        <v>16</v>
      </c>
      <c r="G753" s="7">
        <v>47</v>
      </c>
      <c r="H753" s="7">
        <v>9</v>
      </c>
      <c r="I753" s="51">
        <v>95523.16</v>
      </c>
      <c r="J753" s="7">
        <v>1</v>
      </c>
      <c r="K753" s="7">
        <v>1</v>
      </c>
      <c r="L753" s="7">
        <v>0</v>
      </c>
      <c r="M753" s="53">
        <v>73294.48</v>
      </c>
      <c r="N753" s="7">
        <v>0</v>
      </c>
    </row>
    <row r="754" spans="1:14" ht="18" customHeight="1" x14ac:dyDescent="0.2">
      <c r="A754" s="6">
        <v>753</v>
      </c>
      <c r="B754" s="7">
        <v>15677305</v>
      </c>
      <c r="C754" s="6" t="s">
        <v>313</v>
      </c>
      <c r="D754" s="7">
        <v>490</v>
      </c>
      <c r="E754" s="6" t="s">
        <v>15</v>
      </c>
      <c r="F754" s="6" t="s">
        <v>16</v>
      </c>
      <c r="G754" s="7">
        <v>35</v>
      </c>
      <c r="H754" s="7">
        <v>7</v>
      </c>
      <c r="I754" s="51">
        <v>107749.03</v>
      </c>
      <c r="J754" s="7">
        <v>1</v>
      </c>
      <c r="K754" s="7">
        <v>1</v>
      </c>
      <c r="L754" s="7">
        <v>1</v>
      </c>
      <c r="M754" s="53">
        <v>3937.37</v>
      </c>
      <c r="N754" s="7">
        <v>0</v>
      </c>
    </row>
    <row r="755" spans="1:14" ht="18" customHeight="1" x14ac:dyDescent="0.2">
      <c r="A755" s="6">
        <v>754</v>
      </c>
      <c r="B755" s="7">
        <v>15661526</v>
      </c>
      <c r="C755" s="6" t="s">
        <v>540</v>
      </c>
      <c r="D755" s="7">
        <v>815</v>
      </c>
      <c r="E755" s="6" t="s">
        <v>26</v>
      </c>
      <c r="F755" s="6" t="s">
        <v>23</v>
      </c>
      <c r="G755" s="7">
        <v>37</v>
      </c>
      <c r="H755" s="7">
        <v>2</v>
      </c>
      <c r="I755" s="51">
        <v>110777.26</v>
      </c>
      <c r="J755" s="7">
        <v>2</v>
      </c>
      <c r="K755" s="7">
        <v>1</v>
      </c>
      <c r="L755" s="7">
        <v>0</v>
      </c>
      <c r="M755" s="53">
        <v>2383.59</v>
      </c>
      <c r="N755" s="7">
        <v>0</v>
      </c>
    </row>
    <row r="756" spans="1:14" ht="18" customHeight="1" x14ac:dyDescent="0.2">
      <c r="A756" s="6">
        <v>755</v>
      </c>
      <c r="B756" s="7">
        <v>15685997</v>
      </c>
      <c r="C756" s="6" t="s">
        <v>613</v>
      </c>
      <c r="D756" s="7">
        <v>838</v>
      </c>
      <c r="E756" s="6" t="s">
        <v>18</v>
      </c>
      <c r="F756" s="6" t="s">
        <v>16</v>
      </c>
      <c r="G756" s="7">
        <v>39</v>
      </c>
      <c r="H756" s="7">
        <v>5</v>
      </c>
      <c r="I756" s="51">
        <v>166733.92000000001</v>
      </c>
      <c r="J756" s="7">
        <v>2</v>
      </c>
      <c r="K756" s="7">
        <v>1</v>
      </c>
      <c r="L756" s="7">
        <v>0</v>
      </c>
      <c r="M756" s="53">
        <v>14279.44</v>
      </c>
      <c r="N756" s="7">
        <v>0</v>
      </c>
    </row>
    <row r="757" spans="1:14" ht="18" customHeight="1" x14ac:dyDescent="0.2">
      <c r="A757" s="6">
        <v>756</v>
      </c>
      <c r="B757" s="7">
        <v>15660101</v>
      </c>
      <c r="C757" s="6" t="s">
        <v>614</v>
      </c>
      <c r="D757" s="7">
        <v>803</v>
      </c>
      <c r="E757" s="6" t="s">
        <v>15</v>
      </c>
      <c r="F757" s="6" t="s">
        <v>23</v>
      </c>
      <c r="G757" s="7">
        <v>31</v>
      </c>
      <c r="H757" s="7">
        <v>9</v>
      </c>
      <c r="I757" s="51">
        <v>157120.85999999999</v>
      </c>
      <c r="J757" s="7">
        <v>2</v>
      </c>
      <c r="K757" s="7">
        <v>1</v>
      </c>
      <c r="L757" s="7">
        <v>0</v>
      </c>
      <c r="M757" s="53">
        <v>141300.53</v>
      </c>
      <c r="N757" s="7">
        <v>0</v>
      </c>
    </row>
    <row r="758" spans="1:14" ht="18" customHeight="1" x14ac:dyDescent="0.2">
      <c r="A758" s="6">
        <v>757</v>
      </c>
      <c r="B758" s="7">
        <v>15637979</v>
      </c>
      <c r="C758" s="6" t="s">
        <v>139</v>
      </c>
      <c r="D758" s="7">
        <v>664</v>
      </c>
      <c r="E758" s="6" t="s">
        <v>26</v>
      </c>
      <c r="F758" s="6" t="s">
        <v>16</v>
      </c>
      <c r="G758" s="7">
        <v>36</v>
      </c>
      <c r="H758" s="7">
        <v>2</v>
      </c>
      <c r="I758" s="51">
        <v>127160.78</v>
      </c>
      <c r="J758" s="7">
        <v>2</v>
      </c>
      <c r="K758" s="7">
        <v>1</v>
      </c>
      <c r="L758" s="7">
        <v>0</v>
      </c>
      <c r="M758" s="53">
        <v>78140.75</v>
      </c>
      <c r="N758" s="7">
        <v>0</v>
      </c>
    </row>
    <row r="759" spans="1:14" ht="18" customHeight="1" x14ac:dyDescent="0.2">
      <c r="A759" s="6">
        <v>758</v>
      </c>
      <c r="B759" s="7">
        <v>15815364</v>
      </c>
      <c r="C759" s="6" t="s">
        <v>615</v>
      </c>
      <c r="D759" s="7">
        <v>736</v>
      </c>
      <c r="E759" s="6" t="s">
        <v>18</v>
      </c>
      <c r="F759" s="6" t="s">
        <v>16</v>
      </c>
      <c r="G759" s="7">
        <v>28</v>
      </c>
      <c r="H759" s="7">
        <v>2</v>
      </c>
      <c r="I759" s="51">
        <v>0</v>
      </c>
      <c r="J759" s="7">
        <v>2</v>
      </c>
      <c r="K759" s="7">
        <v>1</v>
      </c>
      <c r="L759" s="7">
        <v>1</v>
      </c>
      <c r="M759" s="53">
        <v>117431.1</v>
      </c>
      <c r="N759" s="7">
        <v>0</v>
      </c>
    </row>
    <row r="760" spans="1:14" ht="18" customHeight="1" x14ac:dyDescent="0.2">
      <c r="A760" s="6">
        <v>759</v>
      </c>
      <c r="B760" s="7">
        <v>15647099</v>
      </c>
      <c r="C760" s="6" t="s">
        <v>616</v>
      </c>
      <c r="D760" s="7">
        <v>633</v>
      </c>
      <c r="E760" s="6" t="s">
        <v>15</v>
      </c>
      <c r="F760" s="6" t="s">
        <v>16</v>
      </c>
      <c r="G760" s="7">
        <v>37</v>
      </c>
      <c r="H760" s="7">
        <v>9</v>
      </c>
      <c r="I760" s="51">
        <v>156091.97</v>
      </c>
      <c r="J760" s="7">
        <v>1</v>
      </c>
      <c r="K760" s="7">
        <v>1</v>
      </c>
      <c r="L760" s="7">
        <v>0</v>
      </c>
      <c r="M760" s="53">
        <v>72008.61</v>
      </c>
      <c r="N760" s="7">
        <v>0</v>
      </c>
    </row>
    <row r="761" spans="1:14" ht="18" customHeight="1" x14ac:dyDescent="0.2">
      <c r="A761" s="6">
        <v>760</v>
      </c>
      <c r="B761" s="7">
        <v>15625944</v>
      </c>
      <c r="C761" s="6" t="s">
        <v>68</v>
      </c>
      <c r="D761" s="7">
        <v>664</v>
      </c>
      <c r="E761" s="6" t="s">
        <v>15</v>
      </c>
      <c r="F761" s="6" t="s">
        <v>23</v>
      </c>
      <c r="G761" s="7">
        <v>58</v>
      </c>
      <c r="H761" s="7">
        <v>5</v>
      </c>
      <c r="I761" s="51">
        <v>98668.18</v>
      </c>
      <c r="J761" s="7">
        <v>1</v>
      </c>
      <c r="K761" s="7">
        <v>1</v>
      </c>
      <c r="L761" s="7">
        <v>1</v>
      </c>
      <c r="M761" s="53">
        <v>60887.58</v>
      </c>
      <c r="N761" s="7">
        <v>0</v>
      </c>
    </row>
    <row r="762" spans="1:14" ht="18" customHeight="1" x14ac:dyDescent="0.2">
      <c r="A762" s="6">
        <v>761</v>
      </c>
      <c r="B762" s="7">
        <v>15583212</v>
      </c>
      <c r="C762" s="6" t="s">
        <v>133</v>
      </c>
      <c r="D762" s="7">
        <v>600</v>
      </c>
      <c r="E762" s="6" t="s">
        <v>15</v>
      </c>
      <c r="F762" s="6" t="s">
        <v>16</v>
      </c>
      <c r="G762" s="7">
        <v>43</v>
      </c>
      <c r="H762" s="7">
        <v>5</v>
      </c>
      <c r="I762" s="51">
        <v>134022.06</v>
      </c>
      <c r="J762" s="7">
        <v>1</v>
      </c>
      <c r="K762" s="7">
        <v>1</v>
      </c>
      <c r="L762" s="7">
        <v>0</v>
      </c>
      <c r="M762" s="53">
        <v>194764.83</v>
      </c>
      <c r="N762" s="7">
        <v>0</v>
      </c>
    </row>
    <row r="763" spans="1:14" ht="18" customHeight="1" x14ac:dyDescent="0.2">
      <c r="A763" s="6">
        <v>762</v>
      </c>
      <c r="B763" s="7">
        <v>15582741</v>
      </c>
      <c r="C763" s="6" t="s">
        <v>44</v>
      </c>
      <c r="D763" s="7">
        <v>693</v>
      </c>
      <c r="E763" s="6" t="s">
        <v>15</v>
      </c>
      <c r="F763" s="6" t="s">
        <v>16</v>
      </c>
      <c r="G763" s="7">
        <v>35</v>
      </c>
      <c r="H763" s="7">
        <v>5</v>
      </c>
      <c r="I763" s="51">
        <v>124151.09</v>
      </c>
      <c r="J763" s="7">
        <v>1</v>
      </c>
      <c r="K763" s="7">
        <v>1</v>
      </c>
      <c r="L763" s="7">
        <v>0</v>
      </c>
      <c r="M763" s="53">
        <v>88705.14</v>
      </c>
      <c r="N763" s="7">
        <v>1</v>
      </c>
    </row>
    <row r="764" spans="1:14" ht="18" customHeight="1" x14ac:dyDescent="0.2">
      <c r="A764" s="6">
        <v>763</v>
      </c>
      <c r="B764" s="7">
        <v>15637876</v>
      </c>
      <c r="C764" s="6" t="s">
        <v>422</v>
      </c>
      <c r="D764" s="7">
        <v>663</v>
      </c>
      <c r="E764" s="6" t="s">
        <v>26</v>
      </c>
      <c r="F764" s="6" t="s">
        <v>16</v>
      </c>
      <c r="G764" s="7">
        <v>36</v>
      </c>
      <c r="H764" s="7">
        <v>6</v>
      </c>
      <c r="I764" s="51">
        <v>77253.5</v>
      </c>
      <c r="J764" s="7">
        <v>1</v>
      </c>
      <c r="K764" s="7">
        <v>0</v>
      </c>
      <c r="L764" s="7">
        <v>0</v>
      </c>
      <c r="M764" s="53">
        <v>35817.97</v>
      </c>
      <c r="N764" s="7">
        <v>1</v>
      </c>
    </row>
    <row r="765" spans="1:14" ht="18" customHeight="1" x14ac:dyDescent="0.2">
      <c r="A765" s="6">
        <v>764</v>
      </c>
      <c r="B765" s="7">
        <v>15622750</v>
      </c>
      <c r="C765" s="6" t="s">
        <v>22</v>
      </c>
      <c r="D765" s="7">
        <v>742</v>
      </c>
      <c r="E765" s="6" t="s">
        <v>26</v>
      </c>
      <c r="F765" s="6" t="s">
        <v>16</v>
      </c>
      <c r="G765" s="7">
        <v>21</v>
      </c>
      <c r="H765" s="7">
        <v>1</v>
      </c>
      <c r="I765" s="51">
        <v>114292.48</v>
      </c>
      <c r="J765" s="7">
        <v>1</v>
      </c>
      <c r="K765" s="7">
        <v>1</v>
      </c>
      <c r="L765" s="7">
        <v>0</v>
      </c>
      <c r="M765" s="53">
        <v>31520.400000000001</v>
      </c>
      <c r="N765" s="7">
        <v>0</v>
      </c>
    </row>
    <row r="766" spans="1:14" ht="18" customHeight="1" x14ac:dyDescent="0.2">
      <c r="A766" s="6">
        <v>765</v>
      </c>
      <c r="B766" s="7">
        <v>15672056</v>
      </c>
      <c r="C766" s="6" t="s">
        <v>617</v>
      </c>
      <c r="D766" s="7">
        <v>710</v>
      </c>
      <c r="E766" s="6" t="s">
        <v>26</v>
      </c>
      <c r="F766" s="6" t="s">
        <v>23</v>
      </c>
      <c r="G766" s="7">
        <v>43</v>
      </c>
      <c r="H766" s="7">
        <v>2</v>
      </c>
      <c r="I766" s="51">
        <v>140080.32000000001</v>
      </c>
      <c r="J766" s="7">
        <v>3</v>
      </c>
      <c r="K766" s="7">
        <v>1</v>
      </c>
      <c r="L766" s="7">
        <v>1</v>
      </c>
      <c r="M766" s="53">
        <v>157908.19</v>
      </c>
      <c r="N766" s="7">
        <v>1</v>
      </c>
    </row>
    <row r="767" spans="1:14" ht="18" customHeight="1" x14ac:dyDescent="0.2">
      <c r="A767" s="6">
        <v>766</v>
      </c>
      <c r="B767" s="7">
        <v>15812351</v>
      </c>
      <c r="C767" s="6" t="s">
        <v>618</v>
      </c>
      <c r="D767" s="7">
        <v>710</v>
      </c>
      <c r="E767" s="6" t="s">
        <v>18</v>
      </c>
      <c r="F767" s="6" t="s">
        <v>16</v>
      </c>
      <c r="G767" s="7">
        <v>27</v>
      </c>
      <c r="H767" s="7">
        <v>2</v>
      </c>
      <c r="I767" s="51">
        <v>135277.96</v>
      </c>
      <c r="J767" s="7">
        <v>1</v>
      </c>
      <c r="K767" s="7">
        <v>1</v>
      </c>
      <c r="L767" s="7">
        <v>0</v>
      </c>
      <c r="M767" s="53">
        <v>142200.15</v>
      </c>
      <c r="N767" s="7">
        <v>0</v>
      </c>
    </row>
    <row r="768" spans="1:14" ht="18" customHeight="1" x14ac:dyDescent="0.2">
      <c r="A768" s="6">
        <v>767</v>
      </c>
      <c r="B768" s="7">
        <v>15810864</v>
      </c>
      <c r="C768" s="6" t="s">
        <v>619</v>
      </c>
      <c r="D768" s="7">
        <v>700</v>
      </c>
      <c r="E768" s="6" t="s">
        <v>15</v>
      </c>
      <c r="F768" s="6" t="s">
        <v>16</v>
      </c>
      <c r="G768" s="7">
        <v>82</v>
      </c>
      <c r="H768" s="7">
        <v>2</v>
      </c>
      <c r="I768" s="51">
        <v>0</v>
      </c>
      <c r="J768" s="7">
        <v>2</v>
      </c>
      <c r="K768" s="7">
        <v>0</v>
      </c>
      <c r="L768" s="7">
        <v>1</v>
      </c>
      <c r="M768" s="53">
        <v>182055.36</v>
      </c>
      <c r="N768" s="7">
        <v>0</v>
      </c>
    </row>
    <row r="769" spans="1:14" ht="18" customHeight="1" x14ac:dyDescent="0.2">
      <c r="A769" s="6">
        <v>768</v>
      </c>
      <c r="B769" s="7">
        <v>15677921</v>
      </c>
      <c r="C769" s="6" t="s">
        <v>620</v>
      </c>
      <c r="D769" s="7">
        <v>720</v>
      </c>
      <c r="E769" s="6" t="s">
        <v>26</v>
      </c>
      <c r="F769" s="6" t="s">
        <v>23</v>
      </c>
      <c r="G769" s="7">
        <v>60</v>
      </c>
      <c r="H769" s="7">
        <v>9</v>
      </c>
      <c r="I769" s="51">
        <v>115920.62</v>
      </c>
      <c r="J769" s="7">
        <v>2</v>
      </c>
      <c r="K769" s="7">
        <v>0</v>
      </c>
      <c r="L769" s="7">
        <v>0</v>
      </c>
      <c r="M769" s="53">
        <v>157552.07999999999</v>
      </c>
      <c r="N769" s="7">
        <v>1</v>
      </c>
    </row>
    <row r="770" spans="1:14" ht="18" customHeight="1" x14ac:dyDescent="0.2">
      <c r="A770" s="6">
        <v>769</v>
      </c>
      <c r="B770" s="7">
        <v>15724296</v>
      </c>
      <c r="C770" s="6" t="s">
        <v>319</v>
      </c>
      <c r="D770" s="7">
        <v>684</v>
      </c>
      <c r="E770" s="6" t="s">
        <v>18</v>
      </c>
      <c r="F770" s="6" t="s">
        <v>23</v>
      </c>
      <c r="G770" s="7">
        <v>41</v>
      </c>
      <c r="H770" s="7">
        <v>2</v>
      </c>
      <c r="I770" s="51">
        <v>119782.72</v>
      </c>
      <c r="J770" s="7">
        <v>2</v>
      </c>
      <c r="K770" s="7">
        <v>0</v>
      </c>
      <c r="L770" s="7">
        <v>0</v>
      </c>
      <c r="M770" s="53">
        <v>120284.67</v>
      </c>
      <c r="N770" s="7">
        <v>0</v>
      </c>
    </row>
    <row r="771" spans="1:14" ht="18" customHeight="1" x14ac:dyDescent="0.2">
      <c r="A771" s="6">
        <v>770</v>
      </c>
      <c r="B771" s="7">
        <v>15685329</v>
      </c>
      <c r="C771" s="6" t="s">
        <v>370</v>
      </c>
      <c r="D771" s="7">
        <v>531</v>
      </c>
      <c r="E771" s="6" t="s">
        <v>15</v>
      </c>
      <c r="F771" s="6" t="s">
        <v>16</v>
      </c>
      <c r="G771" s="7">
        <v>63</v>
      </c>
      <c r="H771" s="7">
        <v>1</v>
      </c>
      <c r="I771" s="51">
        <v>114715.71</v>
      </c>
      <c r="J771" s="7">
        <v>1</v>
      </c>
      <c r="K771" s="7">
        <v>0</v>
      </c>
      <c r="L771" s="7">
        <v>1</v>
      </c>
      <c r="M771" s="53">
        <v>24506.95</v>
      </c>
      <c r="N771" s="7">
        <v>1</v>
      </c>
    </row>
    <row r="772" spans="1:14" ht="18" customHeight="1" x14ac:dyDescent="0.2">
      <c r="A772" s="6">
        <v>771</v>
      </c>
      <c r="B772" s="7">
        <v>15584091</v>
      </c>
      <c r="C772" s="6" t="s">
        <v>621</v>
      </c>
      <c r="D772" s="7">
        <v>742</v>
      </c>
      <c r="E772" s="6" t="s">
        <v>26</v>
      </c>
      <c r="F772" s="6" t="s">
        <v>16</v>
      </c>
      <c r="G772" s="7">
        <v>36</v>
      </c>
      <c r="H772" s="7">
        <v>2</v>
      </c>
      <c r="I772" s="51">
        <v>129748.54</v>
      </c>
      <c r="J772" s="7">
        <v>2</v>
      </c>
      <c r="K772" s="7">
        <v>0</v>
      </c>
      <c r="L772" s="7">
        <v>0</v>
      </c>
      <c r="M772" s="53">
        <v>47271.61</v>
      </c>
      <c r="N772" s="7">
        <v>1</v>
      </c>
    </row>
    <row r="773" spans="1:14" ht="18" customHeight="1" x14ac:dyDescent="0.2">
      <c r="A773" s="6">
        <v>772</v>
      </c>
      <c r="B773" s="7">
        <v>15640442</v>
      </c>
      <c r="C773" s="6" t="s">
        <v>622</v>
      </c>
      <c r="D773" s="7">
        <v>717</v>
      </c>
      <c r="E773" s="6" t="s">
        <v>15</v>
      </c>
      <c r="F773" s="6" t="s">
        <v>23</v>
      </c>
      <c r="G773" s="7">
        <v>31</v>
      </c>
      <c r="H773" s="7">
        <v>4</v>
      </c>
      <c r="I773" s="51">
        <v>129722.57</v>
      </c>
      <c r="J773" s="7">
        <v>1</v>
      </c>
      <c r="K773" s="7">
        <v>0</v>
      </c>
      <c r="L773" s="7">
        <v>0</v>
      </c>
      <c r="M773" s="53">
        <v>41176.6</v>
      </c>
      <c r="N773" s="7">
        <v>0</v>
      </c>
    </row>
    <row r="774" spans="1:14" ht="18" customHeight="1" x14ac:dyDescent="0.2">
      <c r="A774" s="6">
        <v>773</v>
      </c>
      <c r="B774" s="7">
        <v>15639314</v>
      </c>
      <c r="C774" s="6" t="s">
        <v>623</v>
      </c>
      <c r="D774" s="7">
        <v>589</v>
      </c>
      <c r="E774" s="6" t="s">
        <v>15</v>
      </c>
      <c r="F774" s="6" t="s">
        <v>23</v>
      </c>
      <c r="G774" s="7">
        <v>32</v>
      </c>
      <c r="H774" s="7">
        <v>2</v>
      </c>
      <c r="I774" s="51">
        <v>0</v>
      </c>
      <c r="J774" s="7">
        <v>2</v>
      </c>
      <c r="K774" s="7">
        <v>0</v>
      </c>
      <c r="L774" s="7">
        <v>1</v>
      </c>
      <c r="M774" s="53">
        <v>9468.64</v>
      </c>
      <c r="N774" s="7">
        <v>0</v>
      </c>
    </row>
    <row r="775" spans="1:14" ht="18" customHeight="1" x14ac:dyDescent="0.2">
      <c r="A775" s="6">
        <v>774</v>
      </c>
      <c r="B775" s="7">
        <v>15685320</v>
      </c>
      <c r="C775" s="6" t="s">
        <v>624</v>
      </c>
      <c r="D775" s="7">
        <v>767</v>
      </c>
      <c r="E775" s="6" t="s">
        <v>15</v>
      </c>
      <c r="F775" s="6" t="s">
        <v>23</v>
      </c>
      <c r="G775" s="7">
        <v>36</v>
      </c>
      <c r="H775" s="7">
        <v>3</v>
      </c>
      <c r="I775" s="51">
        <v>139180.20000000001</v>
      </c>
      <c r="J775" s="7">
        <v>1</v>
      </c>
      <c r="K775" s="7">
        <v>0</v>
      </c>
      <c r="L775" s="7">
        <v>0</v>
      </c>
      <c r="M775" s="53">
        <v>123880.19</v>
      </c>
      <c r="N775" s="7">
        <v>0</v>
      </c>
    </row>
    <row r="776" spans="1:14" ht="18" customHeight="1" x14ac:dyDescent="0.2">
      <c r="A776" s="6">
        <v>775</v>
      </c>
      <c r="B776" s="7">
        <v>15789158</v>
      </c>
      <c r="C776" s="6" t="s">
        <v>625</v>
      </c>
      <c r="D776" s="7">
        <v>636</v>
      </c>
      <c r="E776" s="6" t="s">
        <v>26</v>
      </c>
      <c r="F776" s="6" t="s">
        <v>23</v>
      </c>
      <c r="G776" s="7">
        <v>49</v>
      </c>
      <c r="H776" s="7">
        <v>6</v>
      </c>
      <c r="I776" s="51">
        <v>113599.74</v>
      </c>
      <c r="J776" s="7">
        <v>2</v>
      </c>
      <c r="K776" s="7">
        <v>1</v>
      </c>
      <c r="L776" s="7">
        <v>0</v>
      </c>
      <c r="M776" s="53">
        <v>158887.09</v>
      </c>
      <c r="N776" s="7">
        <v>1</v>
      </c>
    </row>
    <row r="777" spans="1:14" ht="18" customHeight="1" x14ac:dyDescent="0.2">
      <c r="A777" s="6">
        <v>776</v>
      </c>
      <c r="B777" s="7">
        <v>15752137</v>
      </c>
      <c r="C777" s="6" t="s">
        <v>626</v>
      </c>
      <c r="D777" s="7">
        <v>648</v>
      </c>
      <c r="E777" s="6" t="s">
        <v>15</v>
      </c>
      <c r="F777" s="6" t="s">
        <v>23</v>
      </c>
      <c r="G777" s="7">
        <v>33</v>
      </c>
      <c r="H777" s="7">
        <v>7</v>
      </c>
      <c r="I777" s="51">
        <v>134944</v>
      </c>
      <c r="J777" s="7">
        <v>1</v>
      </c>
      <c r="K777" s="7">
        <v>1</v>
      </c>
      <c r="L777" s="7">
        <v>1</v>
      </c>
      <c r="M777" s="53">
        <v>117036.38</v>
      </c>
      <c r="N777" s="7">
        <v>0</v>
      </c>
    </row>
    <row r="778" spans="1:14" ht="18" customHeight="1" x14ac:dyDescent="0.2">
      <c r="A778" s="6">
        <v>777</v>
      </c>
      <c r="B778" s="7">
        <v>15712551</v>
      </c>
      <c r="C778" s="6" t="s">
        <v>627</v>
      </c>
      <c r="D778" s="7">
        <v>622</v>
      </c>
      <c r="E778" s="6" t="s">
        <v>26</v>
      </c>
      <c r="F778" s="6" t="s">
        <v>16</v>
      </c>
      <c r="G778" s="7">
        <v>58</v>
      </c>
      <c r="H778" s="7">
        <v>7</v>
      </c>
      <c r="I778" s="51">
        <v>116922.25</v>
      </c>
      <c r="J778" s="7">
        <v>1</v>
      </c>
      <c r="K778" s="7">
        <v>1</v>
      </c>
      <c r="L778" s="7">
        <v>0</v>
      </c>
      <c r="M778" s="53">
        <v>120415.61</v>
      </c>
      <c r="N778" s="7">
        <v>1</v>
      </c>
    </row>
    <row r="779" spans="1:14" ht="18" customHeight="1" x14ac:dyDescent="0.2">
      <c r="A779" s="6">
        <v>778</v>
      </c>
      <c r="B779" s="7">
        <v>15628936</v>
      </c>
      <c r="C779" s="6" t="s">
        <v>628</v>
      </c>
      <c r="D779" s="7">
        <v>692</v>
      </c>
      <c r="E779" s="6" t="s">
        <v>18</v>
      </c>
      <c r="F779" s="6" t="s">
        <v>23</v>
      </c>
      <c r="G779" s="7">
        <v>28</v>
      </c>
      <c r="H779" s="7">
        <v>9</v>
      </c>
      <c r="I779" s="51">
        <v>118945.09</v>
      </c>
      <c r="J779" s="7">
        <v>1</v>
      </c>
      <c r="K779" s="7">
        <v>0</v>
      </c>
      <c r="L779" s="7">
        <v>0</v>
      </c>
      <c r="M779" s="53">
        <v>16064.25</v>
      </c>
      <c r="N779" s="7">
        <v>1</v>
      </c>
    </row>
    <row r="780" spans="1:14" ht="18" customHeight="1" x14ac:dyDescent="0.2">
      <c r="A780" s="6">
        <v>779</v>
      </c>
      <c r="B780" s="7">
        <v>15797227</v>
      </c>
      <c r="C780" s="6" t="s">
        <v>629</v>
      </c>
      <c r="D780" s="7">
        <v>754</v>
      </c>
      <c r="E780" s="6" t="s">
        <v>15</v>
      </c>
      <c r="F780" s="6" t="s">
        <v>23</v>
      </c>
      <c r="G780" s="7">
        <v>28</v>
      </c>
      <c r="H780" s="7">
        <v>8</v>
      </c>
      <c r="I780" s="51">
        <v>0</v>
      </c>
      <c r="J780" s="7">
        <v>2</v>
      </c>
      <c r="K780" s="7">
        <v>1</v>
      </c>
      <c r="L780" s="7">
        <v>1</v>
      </c>
      <c r="M780" s="53">
        <v>52615.62</v>
      </c>
      <c r="N780" s="7">
        <v>0</v>
      </c>
    </row>
    <row r="781" spans="1:14" ht="18" customHeight="1" x14ac:dyDescent="0.2">
      <c r="A781" s="6">
        <v>780</v>
      </c>
      <c r="B781" s="7">
        <v>15769974</v>
      </c>
      <c r="C781" s="6" t="s">
        <v>219</v>
      </c>
      <c r="D781" s="7">
        <v>679</v>
      </c>
      <c r="E781" s="6" t="s">
        <v>18</v>
      </c>
      <c r="F781" s="6" t="s">
        <v>16</v>
      </c>
      <c r="G781" s="7">
        <v>35</v>
      </c>
      <c r="H781" s="7">
        <v>8</v>
      </c>
      <c r="I781" s="51">
        <v>119182.73</v>
      </c>
      <c r="J781" s="7">
        <v>1</v>
      </c>
      <c r="K781" s="7">
        <v>0</v>
      </c>
      <c r="L781" s="7">
        <v>0</v>
      </c>
      <c r="M781" s="53">
        <v>121210.09</v>
      </c>
      <c r="N781" s="7">
        <v>0</v>
      </c>
    </row>
    <row r="782" spans="1:14" ht="18" customHeight="1" x14ac:dyDescent="0.2">
      <c r="A782" s="6">
        <v>781</v>
      </c>
      <c r="B782" s="7">
        <v>15737051</v>
      </c>
      <c r="C782" s="6" t="s">
        <v>630</v>
      </c>
      <c r="D782" s="7">
        <v>639</v>
      </c>
      <c r="E782" s="6" t="s">
        <v>15</v>
      </c>
      <c r="F782" s="6" t="s">
        <v>23</v>
      </c>
      <c r="G782" s="7">
        <v>27</v>
      </c>
      <c r="H782" s="7">
        <v>8</v>
      </c>
      <c r="I782" s="51">
        <v>0</v>
      </c>
      <c r="J782" s="7">
        <v>2</v>
      </c>
      <c r="K782" s="7">
        <v>1</v>
      </c>
      <c r="L782" s="7">
        <v>0</v>
      </c>
      <c r="M782" s="53">
        <v>192247.35</v>
      </c>
      <c r="N782" s="7">
        <v>0</v>
      </c>
    </row>
    <row r="783" spans="1:14" ht="18" customHeight="1" x14ac:dyDescent="0.2">
      <c r="A783" s="6">
        <v>782</v>
      </c>
      <c r="B783" s="7">
        <v>15585595</v>
      </c>
      <c r="C783" s="6" t="s">
        <v>631</v>
      </c>
      <c r="D783" s="7">
        <v>774</v>
      </c>
      <c r="E783" s="6" t="s">
        <v>15</v>
      </c>
      <c r="F783" s="6" t="s">
        <v>16</v>
      </c>
      <c r="G783" s="7">
        <v>28</v>
      </c>
      <c r="H783" s="7">
        <v>1</v>
      </c>
      <c r="I783" s="51">
        <v>71264.02</v>
      </c>
      <c r="J783" s="7">
        <v>2</v>
      </c>
      <c r="K783" s="7">
        <v>0</v>
      </c>
      <c r="L783" s="7">
        <v>1</v>
      </c>
      <c r="M783" s="53">
        <v>68759.570000000007</v>
      </c>
      <c r="N783" s="7">
        <v>0</v>
      </c>
    </row>
    <row r="784" spans="1:14" ht="18" customHeight="1" x14ac:dyDescent="0.2">
      <c r="A784" s="6">
        <v>783</v>
      </c>
      <c r="B784" s="7">
        <v>15654060</v>
      </c>
      <c r="C784" s="6" t="s">
        <v>632</v>
      </c>
      <c r="D784" s="7">
        <v>517</v>
      </c>
      <c r="E784" s="6" t="s">
        <v>15</v>
      </c>
      <c r="F784" s="6" t="s">
        <v>23</v>
      </c>
      <c r="G784" s="7">
        <v>41</v>
      </c>
      <c r="H784" s="7">
        <v>2</v>
      </c>
      <c r="I784" s="51">
        <v>0</v>
      </c>
      <c r="J784" s="7">
        <v>2</v>
      </c>
      <c r="K784" s="7">
        <v>0</v>
      </c>
      <c r="L784" s="7">
        <v>1</v>
      </c>
      <c r="M784" s="53">
        <v>75937.47</v>
      </c>
      <c r="N784" s="7">
        <v>0</v>
      </c>
    </row>
    <row r="785" spans="1:14" ht="18" customHeight="1" x14ac:dyDescent="0.2">
      <c r="A785" s="6">
        <v>784</v>
      </c>
      <c r="B785" s="7">
        <v>15745196</v>
      </c>
      <c r="C785" s="6" t="s">
        <v>633</v>
      </c>
      <c r="D785" s="7">
        <v>571</v>
      </c>
      <c r="E785" s="6" t="s">
        <v>15</v>
      </c>
      <c r="F785" s="6" t="s">
        <v>16</v>
      </c>
      <c r="G785" s="7">
        <v>35</v>
      </c>
      <c r="H785" s="7">
        <v>8</v>
      </c>
      <c r="I785" s="51">
        <v>0</v>
      </c>
      <c r="J785" s="7">
        <v>2</v>
      </c>
      <c r="K785" s="7">
        <v>0</v>
      </c>
      <c r="L785" s="7">
        <v>0</v>
      </c>
      <c r="M785" s="53">
        <v>84569.13</v>
      </c>
      <c r="N785" s="7">
        <v>0</v>
      </c>
    </row>
    <row r="786" spans="1:14" ht="18" customHeight="1" x14ac:dyDescent="0.2">
      <c r="A786" s="6">
        <v>785</v>
      </c>
      <c r="B786" s="7">
        <v>15571221</v>
      </c>
      <c r="C786" s="6" t="s">
        <v>634</v>
      </c>
      <c r="D786" s="7">
        <v>747</v>
      </c>
      <c r="E786" s="6" t="s">
        <v>26</v>
      </c>
      <c r="F786" s="6" t="s">
        <v>23</v>
      </c>
      <c r="G786" s="7">
        <v>58</v>
      </c>
      <c r="H786" s="7">
        <v>7</v>
      </c>
      <c r="I786" s="51">
        <v>116313.57</v>
      </c>
      <c r="J786" s="7">
        <v>1</v>
      </c>
      <c r="K786" s="7">
        <v>1</v>
      </c>
      <c r="L786" s="7">
        <v>1</v>
      </c>
      <c r="M786" s="53">
        <v>190696.35</v>
      </c>
      <c r="N786" s="7">
        <v>1</v>
      </c>
    </row>
    <row r="787" spans="1:14" ht="18" customHeight="1" x14ac:dyDescent="0.2">
      <c r="A787" s="6">
        <v>786</v>
      </c>
      <c r="B787" s="7">
        <v>15660155</v>
      </c>
      <c r="C787" s="6" t="s">
        <v>56</v>
      </c>
      <c r="D787" s="7">
        <v>792</v>
      </c>
      <c r="E787" s="6" t="s">
        <v>18</v>
      </c>
      <c r="F787" s="6" t="s">
        <v>23</v>
      </c>
      <c r="G787" s="7">
        <v>36</v>
      </c>
      <c r="H787" s="7">
        <v>5</v>
      </c>
      <c r="I787" s="51">
        <v>92140.15</v>
      </c>
      <c r="J787" s="7">
        <v>1</v>
      </c>
      <c r="K787" s="7">
        <v>0</v>
      </c>
      <c r="L787" s="7">
        <v>1</v>
      </c>
      <c r="M787" s="53">
        <v>67468.67</v>
      </c>
      <c r="N787" s="7">
        <v>0</v>
      </c>
    </row>
    <row r="788" spans="1:14" ht="18" customHeight="1" x14ac:dyDescent="0.2">
      <c r="A788" s="6">
        <v>787</v>
      </c>
      <c r="B788" s="7">
        <v>15605284</v>
      </c>
      <c r="C788" s="6" t="s">
        <v>635</v>
      </c>
      <c r="D788" s="7">
        <v>688</v>
      </c>
      <c r="E788" s="6" t="s">
        <v>15</v>
      </c>
      <c r="F788" s="6" t="s">
        <v>23</v>
      </c>
      <c r="G788" s="7">
        <v>26</v>
      </c>
      <c r="H788" s="7">
        <v>1</v>
      </c>
      <c r="I788" s="51">
        <v>0</v>
      </c>
      <c r="J788" s="7">
        <v>2</v>
      </c>
      <c r="K788" s="7">
        <v>1</v>
      </c>
      <c r="L788" s="7">
        <v>1</v>
      </c>
      <c r="M788" s="53">
        <v>104435.94</v>
      </c>
      <c r="N788" s="7">
        <v>0</v>
      </c>
    </row>
    <row r="789" spans="1:14" ht="18" customHeight="1" x14ac:dyDescent="0.2">
      <c r="A789" s="6">
        <v>788</v>
      </c>
      <c r="B789" s="7">
        <v>15694366</v>
      </c>
      <c r="C789" s="6" t="s">
        <v>636</v>
      </c>
      <c r="D789" s="7">
        <v>714</v>
      </c>
      <c r="E789" s="6" t="s">
        <v>26</v>
      </c>
      <c r="F789" s="6" t="s">
        <v>23</v>
      </c>
      <c r="G789" s="7">
        <v>42</v>
      </c>
      <c r="H789" s="7">
        <v>2</v>
      </c>
      <c r="I789" s="51">
        <v>177640.09</v>
      </c>
      <c r="J789" s="7">
        <v>1</v>
      </c>
      <c r="K789" s="7">
        <v>0</v>
      </c>
      <c r="L789" s="7">
        <v>1</v>
      </c>
      <c r="M789" s="53">
        <v>47166.55</v>
      </c>
      <c r="N789" s="7">
        <v>0</v>
      </c>
    </row>
    <row r="790" spans="1:14" ht="18" customHeight="1" x14ac:dyDescent="0.2">
      <c r="A790" s="6">
        <v>789</v>
      </c>
      <c r="B790" s="7">
        <v>15600739</v>
      </c>
      <c r="C790" s="6" t="s">
        <v>637</v>
      </c>
      <c r="D790" s="7">
        <v>562</v>
      </c>
      <c r="E790" s="6" t="s">
        <v>18</v>
      </c>
      <c r="F790" s="6" t="s">
        <v>16</v>
      </c>
      <c r="G790" s="7">
        <v>35</v>
      </c>
      <c r="H790" s="7">
        <v>0</v>
      </c>
      <c r="I790" s="51">
        <v>0</v>
      </c>
      <c r="J790" s="7">
        <v>2</v>
      </c>
      <c r="K790" s="7">
        <v>1</v>
      </c>
      <c r="L790" s="7">
        <v>0</v>
      </c>
      <c r="M790" s="53">
        <v>119899.52</v>
      </c>
      <c r="N790" s="7">
        <v>0</v>
      </c>
    </row>
    <row r="791" spans="1:14" ht="18" customHeight="1" x14ac:dyDescent="0.2">
      <c r="A791" s="6">
        <v>790</v>
      </c>
      <c r="B791" s="7">
        <v>15653253</v>
      </c>
      <c r="C791" s="6" t="s">
        <v>530</v>
      </c>
      <c r="D791" s="7">
        <v>704</v>
      </c>
      <c r="E791" s="6" t="s">
        <v>18</v>
      </c>
      <c r="F791" s="6" t="s">
        <v>23</v>
      </c>
      <c r="G791" s="7">
        <v>48</v>
      </c>
      <c r="H791" s="7">
        <v>8</v>
      </c>
      <c r="I791" s="51">
        <v>167997.6</v>
      </c>
      <c r="J791" s="7">
        <v>1</v>
      </c>
      <c r="K791" s="7">
        <v>1</v>
      </c>
      <c r="L791" s="7">
        <v>1</v>
      </c>
      <c r="M791" s="53">
        <v>173498.45</v>
      </c>
      <c r="N791" s="7">
        <v>0</v>
      </c>
    </row>
    <row r="792" spans="1:14" ht="18" customHeight="1" x14ac:dyDescent="0.2">
      <c r="A792" s="6">
        <v>791</v>
      </c>
      <c r="B792" s="7">
        <v>15763431</v>
      </c>
      <c r="C792" s="6" t="s">
        <v>638</v>
      </c>
      <c r="D792" s="7">
        <v>698</v>
      </c>
      <c r="E792" s="6" t="s">
        <v>15</v>
      </c>
      <c r="F792" s="6" t="s">
        <v>23</v>
      </c>
      <c r="G792" s="7">
        <v>36</v>
      </c>
      <c r="H792" s="7">
        <v>2</v>
      </c>
      <c r="I792" s="51">
        <v>82275.350000000006</v>
      </c>
      <c r="J792" s="7">
        <v>2</v>
      </c>
      <c r="K792" s="7">
        <v>1</v>
      </c>
      <c r="L792" s="7">
        <v>1</v>
      </c>
      <c r="M792" s="53">
        <v>93249.26</v>
      </c>
      <c r="N792" s="7">
        <v>0</v>
      </c>
    </row>
    <row r="793" spans="1:14" ht="18" customHeight="1" x14ac:dyDescent="0.2">
      <c r="A793" s="6">
        <v>792</v>
      </c>
      <c r="B793" s="7">
        <v>15643696</v>
      </c>
      <c r="C793" s="6" t="s">
        <v>45</v>
      </c>
      <c r="D793" s="7">
        <v>611</v>
      </c>
      <c r="E793" s="6" t="s">
        <v>15</v>
      </c>
      <c r="F793" s="6" t="s">
        <v>23</v>
      </c>
      <c r="G793" s="7">
        <v>49</v>
      </c>
      <c r="H793" s="7">
        <v>3</v>
      </c>
      <c r="I793" s="51">
        <v>0</v>
      </c>
      <c r="J793" s="7">
        <v>2</v>
      </c>
      <c r="K793" s="7">
        <v>1</v>
      </c>
      <c r="L793" s="7">
        <v>1</v>
      </c>
      <c r="M793" s="53">
        <v>142917.54</v>
      </c>
      <c r="N793" s="7">
        <v>0</v>
      </c>
    </row>
    <row r="794" spans="1:14" ht="18" customHeight="1" x14ac:dyDescent="0.2">
      <c r="A794" s="6">
        <v>793</v>
      </c>
      <c r="B794" s="7">
        <v>15707473</v>
      </c>
      <c r="C794" s="6" t="s">
        <v>588</v>
      </c>
      <c r="D794" s="7">
        <v>850</v>
      </c>
      <c r="E794" s="6" t="s">
        <v>26</v>
      </c>
      <c r="F794" s="6" t="s">
        <v>16</v>
      </c>
      <c r="G794" s="7">
        <v>48</v>
      </c>
      <c r="H794" s="7">
        <v>6</v>
      </c>
      <c r="I794" s="51">
        <v>111962.99</v>
      </c>
      <c r="J794" s="7">
        <v>1</v>
      </c>
      <c r="K794" s="7">
        <v>1</v>
      </c>
      <c r="L794" s="7">
        <v>0</v>
      </c>
      <c r="M794" s="53">
        <v>111755.8</v>
      </c>
      <c r="N794" s="7">
        <v>0</v>
      </c>
    </row>
    <row r="795" spans="1:14" ht="18" customHeight="1" x14ac:dyDescent="0.2">
      <c r="A795" s="6">
        <v>794</v>
      </c>
      <c r="B795" s="7">
        <v>15769504</v>
      </c>
      <c r="C795" s="6" t="s">
        <v>639</v>
      </c>
      <c r="D795" s="7">
        <v>743</v>
      </c>
      <c r="E795" s="6" t="s">
        <v>26</v>
      </c>
      <c r="F795" s="6" t="s">
        <v>16</v>
      </c>
      <c r="G795" s="7">
        <v>34</v>
      </c>
      <c r="H795" s="7">
        <v>1</v>
      </c>
      <c r="I795" s="51">
        <v>131736.88</v>
      </c>
      <c r="J795" s="7">
        <v>1</v>
      </c>
      <c r="K795" s="7">
        <v>1</v>
      </c>
      <c r="L795" s="7">
        <v>1</v>
      </c>
      <c r="M795" s="53">
        <v>108543.21</v>
      </c>
      <c r="N795" s="7">
        <v>0</v>
      </c>
    </row>
    <row r="796" spans="1:14" ht="18" customHeight="1" x14ac:dyDescent="0.2">
      <c r="A796" s="6">
        <v>795</v>
      </c>
      <c r="B796" s="7">
        <v>15776807</v>
      </c>
      <c r="C796" s="6" t="s">
        <v>292</v>
      </c>
      <c r="D796" s="7">
        <v>654</v>
      </c>
      <c r="E796" s="6" t="s">
        <v>15</v>
      </c>
      <c r="F796" s="6" t="s">
        <v>23</v>
      </c>
      <c r="G796" s="7">
        <v>29</v>
      </c>
      <c r="H796" s="7">
        <v>1</v>
      </c>
      <c r="I796" s="51">
        <v>0</v>
      </c>
      <c r="J796" s="7">
        <v>1</v>
      </c>
      <c r="K796" s="7">
        <v>1</v>
      </c>
      <c r="L796" s="7">
        <v>0</v>
      </c>
      <c r="M796" s="53">
        <v>180345.44</v>
      </c>
      <c r="N796" s="7">
        <v>0</v>
      </c>
    </row>
    <row r="797" spans="1:14" ht="18" customHeight="1" x14ac:dyDescent="0.2">
      <c r="A797" s="6">
        <v>796</v>
      </c>
      <c r="B797" s="7">
        <v>15686870</v>
      </c>
      <c r="C797" s="6" t="s">
        <v>640</v>
      </c>
      <c r="D797" s="7">
        <v>761</v>
      </c>
      <c r="E797" s="6" t="s">
        <v>26</v>
      </c>
      <c r="F797" s="6" t="s">
        <v>23</v>
      </c>
      <c r="G797" s="7">
        <v>36</v>
      </c>
      <c r="H797" s="7">
        <v>8</v>
      </c>
      <c r="I797" s="51">
        <v>108239.11</v>
      </c>
      <c r="J797" s="7">
        <v>2</v>
      </c>
      <c r="K797" s="7">
        <v>0</v>
      </c>
      <c r="L797" s="7">
        <v>0</v>
      </c>
      <c r="M797" s="53">
        <v>99444.02</v>
      </c>
      <c r="N797" s="7">
        <v>0</v>
      </c>
    </row>
    <row r="798" spans="1:14" ht="18" customHeight="1" x14ac:dyDescent="0.2">
      <c r="A798" s="6">
        <v>797</v>
      </c>
      <c r="B798" s="7">
        <v>15668747</v>
      </c>
      <c r="C798" s="6" t="s">
        <v>641</v>
      </c>
      <c r="D798" s="7">
        <v>702</v>
      </c>
      <c r="E798" s="6" t="s">
        <v>15</v>
      </c>
      <c r="F798" s="6" t="s">
        <v>16</v>
      </c>
      <c r="G798" s="7">
        <v>46</v>
      </c>
      <c r="H798" s="7">
        <v>9</v>
      </c>
      <c r="I798" s="51">
        <v>98444.19</v>
      </c>
      <c r="J798" s="7">
        <v>1</v>
      </c>
      <c r="K798" s="7">
        <v>0</v>
      </c>
      <c r="L798" s="7">
        <v>1</v>
      </c>
      <c r="M798" s="53">
        <v>109563.28</v>
      </c>
      <c r="N798" s="7">
        <v>0</v>
      </c>
    </row>
    <row r="799" spans="1:14" ht="18" customHeight="1" x14ac:dyDescent="0.2">
      <c r="A799" s="6">
        <v>798</v>
      </c>
      <c r="B799" s="7">
        <v>15766908</v>
      </c>
      <c r="C799" s="6" t="s">
        <v>70</v>
      </c>
      <c r="D799" s="7">
        <v>488</v>
      </c>
      <c r="E799" s="6" t="s">
        <v>26</v>
      </c>
      <c r="F799" s="6" t="s">
        <v>23</v>
      </c>
      <c r="G799" s="7">
        <v>32</v>
      </c>
      <c r="H799" s="7">
        <v>3</v>
      </c>
      <c r="I799" s="51">
        <v>114540.38</v>
      </c>
      <c r="J799" s="7">
        <v>1</v>
      </c>
      <c r="K799" s="7">
        <v>1</v>
      </c>
      <c r="L799" s="7">
        <v>0</v>
      </c>
      <c r="M799" s="53">
        <v>92568.07</v>
      </c>
      <c r="N799" s="7">
        <v>0</v>
      </c>
    </row>
    <row r="800" spans="1:14" ht="18" customHeight="1" x14ac:dyDescent="0.2">
      <c r="A800" s="6">
        <v>799</v>
      </c>
      <c r="B800" s="7">
        <v>15570134</v>
      </c>
      <c r="C800" s="6" t="s">
        <v>415</v>
      </c>
      <c r="D800" s="7">
        <v>683</v>
      </c>
      <c r="E800" s="6" t="s">
        <v>15</v>
      </c>
      <c r="F800" s="6" t="s">
        <v>16</v>
      </c>
      <c r="G800" s="7">
        <v>35</v>
      </c>
      <c r="H800" s="7">
        <v>6</v>
      </c>
      <c r="I800" s="51">
        <v>187530.66</v>
      </c>
      <c r="J800" s="7">
        <v>2</v>
      </c>
      <c r="K800" s="7">
        <v>1</v>
      </c>
      <c r="L800" s="7">
        <v>1</v>
      </c>
      <c r="M800" s="53">
        <v>37976.36</v>
      </c>
      <c r="N800" s="7">
        <v>0</v>
      </c>
    </row>
    <row r="801" spans="1:14" ht="18" customHeight="1" x14ac:dyDescent="0.2">
      <c r="A801" s="6">
        <v>800</v>
      </c>
      <c r="B801" s="7">
        <v>15567367</v>
      </c>
      <c r="C801" s="6" t="s">
        <v>642</v>
      </c>
      <c r="D801" s="7">
        <v>601</v>
      </c>
      <c r="E801" s="6" t="s">
        <v>26</v>
      </c>
      <c r="F801" s="6" t="s">
        <v>16</v>
      </c>
      <c r="G801" s="7">
        <v>42</v>
      </c>
      <c r="H801" s="7">
        <v>9</v>
      </c>
      <c r="I801" s="51">
        <v>133636.16</v>
      </c>
      <c r="J801" s="7">
        <v>1</v>
      </c>
      <c r="K801" s="7">
        <v>0</v>
      </c>
      <c r="L801" s="7">
        <v>1</v>
      </c>
      <c r="M801" s="53">
        <v>103315.74</v>
      </c>
      <c r="N801" s="7">
        <v>0</v>
      </c>
    </row>
    <row r="802" spans="1:14" ht="18" customHeight="1" x14ac:dyDescent="0.2">
      <c r="A802" s="6">
        <v>801</v>
      </c>
      <c r="B802" s="7">
        <v>15747542</v>
      </c>
      <c r="C802" s="6" t="s">
        <v>643</v>
      </c>
      <c r="D802" s="7">
        <v>605</v>
      </c>
      <c r="E802" s="6" t="s">
        <v>15</v>
      </c>
      <c r="F802" s="6" t="s">
        <v>23</v>
      </c>
      <c r="G802" s="7">
        <v>52</v>
      </c>
      <c r="H802" s="7">
        <v>7</v>
      </c>
      <c r="I802" s="51">
        <v>0</v>
      </c>
      <c r="J802" s="7">
        <v>2</v>
      </c>
      <c r="K802" s="7">
        <v>1</v>
      </c>
      <c r="L802" s="7">
        <v>1</v>
      </c>
      <c r="M802" s="53">
        <v>173952.5</v>
      </c>
      <c r="N802" s="7">
        <v>0</v>
      </c>
    </row>
    <row r="803" spans="1:14" ht="18" customHeight="1" x14ac:dyDescent="0.2">
      <c r="A803" s="6">
        <v>802</v>
      </c>
      <c r="B803" s="7">
        <v>15762238</v>
      </c>
      <c r="C803" s="6" t="s">
        <v>644</v>
      </c>
      <c r="D803" s="7">
        <v>671</v>
      </c>
      <c r="E803" s="6" t="s">
        <v>26</v>
      </c>
      <c r="F803" s="6" t="s">
        <v>16</v>
      </c>
      <c r="G803" s="7">
        <v>44</v>
      </c>
      <c r="H803" s="7">
        <v>0</v>
      </c>
      <c r="I803" s="51">
        <v>84745.03</v>
      </c>
      <c r="J803" s="7">
        <v>2</v>
      </c>
      <c r="K803" s="7">
        <v>0</v>
      </c>
      <c r="L803" s="7">
        <v>1</v>
      </c>
      <c r="M803" s="53">
        <v>34673.980000000003</v>
      </c>
      <c r="N803" s="7">
        <v>0</v>
      </c>
    </row>
    <row r="804" spans="1:14" ht="18" customHeight="1" x14ac:dyDescent="0.2">
      <c r="A804" s="6">
        <v>803</v>
      </c>
      <c r="B804" s="7">
        <v>15681554</v>
      </c>
      <c r="C804" s="6" t="s">
        <v>645</v>
      </c>
      <c r="D804" s="7">
        <v>614</v>
      </c>
      <c r="E804" s="6" t="s">
        <v>26</v>
      </c>
      <c r="F804" s="6" t="s">
        <v>16</v>
      </c>
      <c r="G804" s="7">
        <v>31</v>
      </c>
      <c r="H804" s="7">
        <v>7</v>
      </c>
      <c r="I804" s="51">
        <v>120599.38</v>
      </c>
      <c r="J804" s="7">
        <v>2</v>
      </c>
      <c r="K804" s="7">
        <v>1</v>
      </c>
      <c r="L804" s="7">
        <v>1</v>
      </c>
      <c r="M804" s="53">
        <v>46163.44</v>
      </c>
      <c r="N804" s="7">
        <v>0</v>
      </c>
    </row>
    <row r="805" spans="1:14" ht="18" customHeight="1" x14ac:dyDescent="0.2">
      <c r="A805" s="6">
        <v>804</v>
      </c>
      <c r="B805" s="7">
        <v>15712825</v>
      </c>
      <c r="C805" s="6" t="s">
        <v>549</v>
      </c>
      <c r="D805" s="7">
        <v>511</v>
      </c>
      <c r="E805" s="6" t="s">
        <v>18</v>
      </c>
      <c r="F805" s="6" t="s">
        <v>16</v>
      </c>
      <c r="G805" s="7">
        <v>29</v>
      </c>
      <c r="H805" s="7">
        <v>9</v>
      </c>
      <c r="I805" s="51">
        <v>0</v>
      </c>
      <c r="J805" s="7">
        <v>2</v>
      </c>
      <c r="K805" s="7">
        <v>0</v>
      </c>
      <c r="L805" s="7">
        <v>1</v>
      </c>
      <c r="M805" s="53">
        <v>140676.98000000001</v>
      </c>
      <c r="N805" s="7">
        <v>0</v>
      </c>
    </row>
    <row r="806" spans="1:14" ht="18" customHeight="1" x14ac:dyDescent="0.2">
      <c r="A806" s="6">
        <v>805</v>
      </c>
      <c r="B806" s="7">
        <v>15640280</v>
      </c>
      <c r="C806" s="6" t="s">
        <v>58</v>
      </c>
      <c r="D806" s="7">
        <v>850</v>
      </c>
      <c r="E806" s="6" t="s">
        <v>15</v>
      </c>
      <c r="F806" s="6" t="s">
        <v>23</v>
      </c>
      <c r="G806" s="7">
        <v>39</v>
      </c>
      <c r="H806" s="7">
        <v>4</v>
      </c>
      <c r="I806" s="51">
        <v>127771.35</v>
      </c>
      <c r="J806" s="7">
        <v>2</v>
      </c>
      <c r="K806" s="7">
        <v>0</v>
      </c>
      <c r="L806" s="7">
        <v>1</v>
      </c>
      <c r="M806" s="53">
        <v>151738.54</v>
      </c>
      <c r="N806" s="7">
        <v>0</v>
      </c>
    </row>
    <row r="807" spans="1:14" ht="18" customHeight="1" x14ac:dyDescent="0.2">
      <c r="A807" s="6">
        <v>806</v>
      </c>
      <c r="B807" s="7">
        <v>15756026</v>
      </c>
      <c r="C807" s="6" t="s">
        <v>646</v>
      </c>
      <c r="D807" s="7">
        <v>790</v>
      </c>
      <c r="E807" s="6" t="s">
        <v>18</v>
      </c>
      <c r="F807" s="6" t="s">
        <v>16</v>
      </c>
      <c r="G807" s="7">
        <v>46</v>
      </c>
      <c r="H807" s="7">
        <v>9</v>
      </c>
      <c r="I807" s="51">
        <v>0</v>
      </c>
      <c r="J807" s="7">
        <v>1</v>
      </c>
      <c r="K807" s="7">
        <v>0</v>
      </c>
      <c r="L807" s="7">
        <v>0</v>
      </c>
      <c r="M807" s="53">
        <v>14679.81</v>
      </c>
      <c r="N807" s="7">
        <v>1</v>
      </c>
    </row>
    <row r="808" spans="1:14" ht="18" customHeight="1" x14ac:dyDescent="0.2">
      <c r="A808" s="6">
        <v>807</v>
      </c>
      <c r="B808" s="7">
        <v>15613319</v>
      </c>
      <c r="C808" s="6" t="s">
        <v>647</v>
      </c>
      <c r="D808" s="7">
        <v>793</v>
      </c>
      <c r="E808" s="6" t="s">
        <v>15</v>
      </c>
      <c r="F808" s="6" t="s">
        <v>16</v>
      </c>
      <c r="G808" s="7">
        <v>33</v>
      </c>
      <c r="H808" s="7">
        <v>0</v>
      </c>
      <c r="I808" s="51">
        <v>0</v>
      </c>
      <c r="J808" s="7">
        <v>1</v>
      </c>
      <c r="K808" s="7">
        <v>0</v>
      </c>
      <c r="L808" s="7">
        <v>0</v>
      </c>
      <c r="M808" s="53">
        <v>175544.02</v>
      </c>
      <c r="N808" s="7">
        <v>0</v>
      </c>
    </row>
    <row r="809" spans="1:14" ht="18" customHeight="1" x14ac:dyDescent="0.2">
      <c r="A809" s="6">
        <v>808</v>
      </c>
      <c r="B809" s="7">
        <v>15798906</v>
      </c>
      <c r="C809" s="6" t="s">
        <v>648</v>
      </c>
      <c r="D809" s="7">
        <v>628</v>
      </c>
      <c r="E809" s="6" t="s">
        <v>15</v>
      </c>
      <c r="F809" s="6" t="s">
        <v>23</v>
      </c>
      <c r="G809" s="7">
        <v>69</v>
      </c>
      <c r="H809" s="7">
        <v>5</v>
      </c>
      <c r="I809" s="51">
        <v>0</v>
      </c>
      <c r="J809" s="7">
        <v>2</v>
      </c>
      <c r="K809" s="7">
        <v>1</v>
      </c>
      <c r="L809" s="7">
        <v>1</v>
      </c>
      <c r="M809" s="53">
        <v>181964.6</v>
      </c>
      <c r="N809" s="7">
        <v>0</v>
      </c>
    </row>
    <row r="810" spans="1:14" ht="18" customHeight="1" x14ac:dyDescent="0.2">
      <c r="A810" s="6">
        <v>809</v>
      </c>
      <c r="B810" s="7">
        <v>15708917</v>
      </c>
      <c r="C810" s="6" t="s">
        <v>65</v>
      </c>
      <c r="D810" s="7">
        <v>598</v>
      </c>
      <c r="E810" s="6" t="s">
        <v>26</v>
      </c>
      <c r="F810" s="6" t="s">
        <v>23</v>
      </c>
      <c r="G810" s="7">
        <v>53</v>
      </c>
      <c r="H810" s="7">
        <v>10</v>
      </c>
      <c r="I810" s="51">
        <v>167772.96</v>
      </c>
      <c r="J810" s="7">
        <v>1</v>
      </c>
      <c r="K810" s="7">
        <v>1</v>
      </c>
      <c r="L810" s="7">
        <v>1</v>
      </c>
      <c r="M810" s="53">
        <v>136886.85999999999</v>
      </c>
      <c r="N810" s="7">
        <v>0</v>
      </c>
    </row>
    <row r="811" spans="1:14" ht="18" customHeight="1" x14ac:dyDescent="0.2">
      <c r="A811" s="6">
        <v>810</v>
      </c>
      <c r="B811" s="7">
        <v>15778463</v>
      </c>
      <c r="C811" s="6" t="s">
        <v>649</v>
      </c>
      <c r="D811" s="7">
        <v>657</v>
      </c>
      <c r="E811" s="6" t="s">
        <v>15</v>
      </c>
      <c r="F811" s="6" t="s">
        <v>16</v>
      </c>
      <c r="G811" s="7">
        <v>37</v>
      </c>
      <c r="H811" s="7">
        <v>6</v>
      </c>
      <c r="I811" s="51">
        <v>95845.6</v>
      </c>
      <c r="J811" s="7">
        <v>1</v>
      </c>
      <c r="K811" s="7">
        <v>1</v>
      </c>
      <c r="L811" s="7">
        <v>0</v>
      </c>
      <c r="M811" s="53">
        <v>122218.23</v>
      </c>
      <c r="N811" s="7">
        <v>0</v>
      </c>
    </row>
    <row r="812" spans="1:14" ht="18" customHeight="1" x14ac:dyDescent="0.2">
      <c r="A812" s="6">
        <v>811</v>
      </c>
      <c r="B812" s="7">
        <v>15699430</v>
      </c>
      <c r="C812" s="6" t="s">
        <v>464</v>
      </c>
      <c r="D812" s="7">
        <v>618</v>
      </c>
      <c r="E812" s="6" t="s">
        <v>15</v>
      </c>
      <c r="F812" s="6" t="s">
        <v>16</v>
      </c>
      <c r="G812" s="7">
        <v>35</v>
      </c>
      <c r="H812" s="7">
        <v>10</v>
      </c>
      <c r="I812" s="51">
        <v>0</v>
      </c>
      <c r="J812" s="7">
        <v>2</v>
      </c>
      <c r="K812" s="7">
        <v>1</v>
      </c>
      <c r="L812" s="7">
        <v>0</v>
      </c>
      <c r="M812" s="53">
        <v>180439.75</v>
      </c>
      <c r="N812" s="7">
        <v>0</v>
      </c>
    </row>
    <row r="813" spans="1:14" ht="18" customHeight="1" x14ac:dyDescent="0.2">
      <c r="A813" s="6">
        <v>812</v>
      </c>
      <c r="B813" s="7">
        <v>15649992</v>
      </c>
      <c r="C813" s="6" t="s">
        <v>650</v>
      </c>
      <c r="D813" s="7">
        <v>681</v>
      </c>
      <c r="E813" s="6" t="s">
        <v>18</v>
      </c>
      <c r="F813" s="6" t="s">
        <v>23</v>
      </c>
      <c r="G813" s="7">
        <v>65</v>
      </c>
      <c r="H813" s="7">
        <v>7</v>
      </c>
      <c r="I813" s="51">
        <v>134714.70000000001</v>
      </c>
      <c r="J813" s="7">
        <v>2</v>
      </c>
      <c r="K813" s="7">
        <v>0</v>
      </c>
      <c r="L813" s="7">
        <v>1</v>
      </c>
      <c r="M813" s="53">
        <v>190419.81</v>
      </c>
      <c r="N813" s="7">
        <v>0</v>
      </c>
    </row>
    <row r="814" spans="1:14" ht="18" customHeight="1" x14ac:dyDescent="0.2">
      <c r="A814" s="6">
        <v>813</v>
      </c>
      <c r="B814" s="7">
        <v>15578980</v>
      </c>
      <c r="C814" s="6" t="s">
        <v>651</v>
      </c>
      <c r="D814" s="7">
        <v>516</v>
      </c>
      <c r="E814" s="6" t="s">
        <v>18</v>
      </c>
      <c r="F814" s="6" t="s">
        <v>16</v>
      </c>
      <c r="G814" s="7">
        <v>33</v>
      </c>
      <c r="H814" s="7">
        <v>3</v>
      </c>
      <c r="I814" s="51">
        <v>0</v>
      </c>
      <c r="J814" s="7">
        <v>2</v>
      </c>
      <c r="K814" s="7">
        <v>1</v>
      </c>
      <c r="L814" s="7">
        <v>1</v>
      </c>
      <c r="M814" s="53">
        <v>58685.59</v>
      </c>
      <c r="N814" s="7">
        <v>0</v>
      </c>
    </row>
    <row r="815" spans="1:14" ht="18" customHeight="1" x14ac:dyDescent="0.2">
      <c r="A815" s="6">
        <v>814</v>
      </c>
      <c r="B815" s="7">
        <v>15775306</v>
      </c>
      <c r="C815" s="6" t="s">
        <v>652</v>
      </c>
      <c r="D815" s="7">
        <v>421</v>
      </c>
      <c r="E815" s="6" t="s">
        <v>26</v>
      </c>
      <c r="F815" s="6" t="s">
        <v>23</v>
      </c>
      <c r="G815" s="7">
        <v>28</v>
      </c>
      <c r="H815" s="7">
        <v>8</v>
      </c>
      <c r="I815" s="51">
        <v>122384.22</v>
      </c>
      <c r="J815" s="7">
        <v>3</v>
      </c>
      <c r="K815" s="7">
        <v>1</v>
      </c>
      <c r="L815" s="7">
        <v>1</v>
      </c>
      <c r="M815" s="53">
        <v>89017.38</v>
      </c>
      <c r="N815" s="7">
        <v>1</v>
      </c>
    </row>
    <row r="816" spans="1:14" ht="18" customHeight="1" x14ac:dyDescent="0.2">
      <c r="A816" s="6">
        <v>815</v>
      </c>
      <c r="B816" s="7">
        <v>15641655</v>
      </c>
      <c r="C816" s="6" t="s">
        <v>350</v>
      </c>
      <c r="D816" s="7">
        <v>700</v>
      </c>
      <c r="E816" s="6" t="s">
        <v>15</v>
      </c>
      <c r="F816" s="6" t="s">
        <v>16</v>
      </c>
      <c r="G816" s="7">
        <v>26</v>
      </c>
      <c r="H816" s="7">
        <v>2</v>
      </c>
      <c r="I816" s="51">
        <v>0</v>
      </c>
      <c r="J816" s="7">
        <v>2</v>
      </c>
      <c r="K816" s="7">
        <v>0</v>
      </c>
      <c r="L816" s="7">
        <v>0</v>
      </c>
      <c r="M816" s="53">
        <v>50051.42</v>
      </c>
      <c r="N816" s="7">
        <v>0</v>
      </c>
    </row>
    <row r="817" spans="1:14" ht="18" customHeight="1" x14ac:dyDescent="0.2">
      <c r="A817" s="6">
        <v>816</v>
      </c>
      <c r="B817" s="7">
        <v>15619708</v>
      </c>
      <c r="C817" s="6" t="s">
        <v>653</v>
      </c>
      <c r="D817" s="7">
        <v>745</v>
      </c>
      <c r="E817" s="6" t="s">
        <v>15</v>
      </c>
      <c r="F817" s="6" t="s">
        <v>23</v>
      </c>
      <c r="G817" s="7">
        <v>25</v>
      </c>
      <c r="H817" s="7">
        <v>5</v>
      </c>
      <c r="I817" s="51">
        <v>157993.15</v>
      </c>
      <c r="J817" s="7">
        <v>2</v>
      </c>
      <c r="K817" s="7">
        <v>1</v>
      </c>
      <c r="L817" s="7">
        <v>0</v>
      </c>
      <c r="M817" s="53">
        <v>146041.45000000001</v>
      </c>
      <c r="N817" s="7">
        <v>0</v>
      </c>
    </row>
    <row r="818" spans="1:14" ht="18" customHeight="1" x14ac:dyDescent="0.2">
      <c r="A818" s="6">
        <v>817</v>
      </c>
      <c r="B818" s="7">
        <v>15734565</v>
      </c>
      <c r="C818" s="6" t="s">
        <v>249</v>
      </c>
      <c r="D818" s="7">
        <v>696</v>
      </c>
      <c r="E818" s="6" t="s">
        <v>15</v>
      </c>
      <c r="F818" s="6" t="s">
        <v>23</v>
      </c>
      <c r="G818" s="7">
        <v>29</v>
      </c>
      <c r="H818" s="7">
        <v>8</v>
      </c>
      <c r="I818" s="51">
        <v>0</v>
      </c>
      <c r="J818" s="7">
        <v>2</v>
      </c>
      <c r="K818" s="7">
        <v>1</v>
      </c>
      <c r="L818" s="7">
        <v>0</v>
      </c>
      <c r="M818" s="53">
        <v>191166.09</v>
      </c>
      <c r="N818" s="7">
        <v>0</v>
      </c>
    </row>
    <row r="819" spans="1:14" ht="18" customHeight="1" x14ac:dyDescent="0.2">
      <c r="A819" s="6">
        <v>818</v>
      </c>
      <c r="B819" s="7">
        <v>15806438</v>
      </c>
      <c r="C819" s="6" t="s">
        <v>654</v>
      </c>
      <c r="D819" s="7">
        <v>580</v>
      </c>
      <c r="E819" s="6" t="s">
        <v>26</v>
      </c>
      <c r="F819" s="6" t="s">
        <v>16</v>
      </c>
      <c r="G819" s="7">
        <v>42</v>
      </c>
      <c r="H819" s="7">
        <v>2</v>
      </c>
      <c r="I819" s="51">
        <v>123331.36</v>
      </c>
      <c r="J819" s="7">
        <v>1</v>
      </c>
      <c r="K819" s="7">
        <v>0</v>
      </c>
      <c r="L819" s="7">
        <v>0</v>
      </c>
      <c r="M819" s="53">
        <v>103516.08</v>
      </c>
      <c r="N819" s="7">
        <v>1</v>
      </c>
    </row>
    <row r="820" spans="1:14" ht="18" customHeight="1" x14ac:dyDescent="0.2">
      <c r="A820" s="6">
        <v>819</v>
      </c>
      <c r="B820" s="7">
        <v>15591969</v>
      </c>
      <c r="C820" s="6" t="s">
        <v>655</v>
      </c>
      <c r="D820" s="7">
        <v>497</v>
      </c>
      <c r="E820" s="6" t="s">
        <v>18</v>
      </c>
      <c r="F820" s="6" t="s">
        <v>23</v>
      </c>
      <c r="G820" s="7">
        <v>27</v>
      </c>
      <c r="H820" s="7">
        <v>9</v>
      </c>
      <c r="I820" s="51">
        <v>75263.16</v>
      </c>
      <c r="J820" s="7">
        <v>1</v>
      </c>
      <c r="K820" s="7">
        <v>1</v>
      </c>
      <c r="L820" s="7">
        <v>1</v>
      </c>
      <c r="M820" s="53">
        <v>164825.04</v>
      </c>
      <c r="N820" s="7">
        <v>0</v>
      </c>
    </row>
    <row r="821" spans="1:14" ht="18" customHeight="1" x14ac:dyDescent="0.2">
      <c r="A821" s="6">
        <v>820</v>
      </c>
      <c r="B821" s="7">
        <v>15747807</v>
      </c>
      <c r="C821" s="6" t="s">
        <v>656</v>
      </c>
      <c r="D821" s="7">
        <v>720</v>
      </c>
      <c r="E821" s="6" t="s">
        <v>15</v>
      </c>
      <c r="F821" s="6" t="s">
        <v>16</v>
      </c>
      <c r="G821" s="7">
        <v>43</v>
      </c>
      <c r="H821" s="7">
        <v>6</v>
      </c>
      <c r="I821" s="51">
        <v>137824.03</v>
      </c>
      <c r="J821" s="7">
        <v>2</v>
      </c>
      <c r="K821" s="7">
        <v>1</v>
      </c>
      <c r="L821" s="7">
        <v>0</v>
      </c>
      <c r="M821" s="53">
        <v>172557.77</v>
      </c>
      <c r="N821" s="7">
        <v>0</v>
      </c>
    </row>
    <row r="822" spans="1:14" ht="18" customHeight="1" x14ac:dyDescent="0.2">
      <c r="A822" s="6">
        <v>821</v>
      </c>
      <c r="B822" s="7">
        <v>15596939</v>
      </c>
      <c r="C822" s="6" t="s">
        <v>137</v>
      </c>
      <c r="D822" s="7">
        <v>659</v>
      </c>
      <c r="E822" s="6" t="s">
        <v>26</v>
      </c>
      <c r="F822" s="6" t="s">
        <v>23</v>
      </c>
      <c r="G822" s="7">
        <v>36</v>
      </c>
      <c r="H822" s="7">
        <v>4</v>
      </c>
      <c r="I822" s="51">
        <v>132578.92000000001</v>
      </c>
      <c r="J822" s="7">
        <v>2</v>
      </c>
      <c r="K822" s="7">
        <v>1</v>
      </c>
      <c r="L822" s="7">
        <v>0</v>
      </c>
      <c r="M822" s="53">
        <v>84320.94</v>
      </c>
      <c r="N822" s="7">
        <v>0</v>
      </c>
    </row>
    <row r="823" spans="1:14" ht="18" customHeight="1" x14ac:dyDescent="0.2">
      <c r="A823" s="6">
        <v>822</v>
      </c>
      <c r="B823" s="7">
        <v>15716155</v>
      </c>
      <c r="C823" s="6" t="s">
        <v>609</v>
      </c>
      <c r="D823" s="7">
        <v>841</v>
      </c>
      <c r="E823" s="6" t="s">
        <v>15</v>
      </c>
      <c r="F823" s="6" t="s">
        <v>16</v>
      </c>
      <c r="G823" s="7">
        <v>36</v>
      </c>
      <c r="H823" s="7">
        <v>5</v>
      </c>
      <c r="I823" s="51">
        <v>156021.31</v>
      </c>
      <c r="J823" s="7">
        <v>1</v>
      </c>
      <c r="K823" s="7">
        <v>0</v>
      </c>
      <c r="L823" s="7">
        <v>0</v>
      </c>
      <c r="M823" s="53">
        <v>122662.98</v>
      </c>
      <c r="N823" s="7">
        <v>0</v>
      </c>
    </row>
    <row r="824" spans="1:14" ht="18" customHeight="1" x14ac:dyDescent="0.2">
      <c r="A824" s="6">
        <v>823</v>
      </c>
      <c r="B824" s="7">
        <v>15765311</v>
      </c>
      <c r="C824" s="6" t="s">
        <v>657</v>
      </c>
      <c r="D824" s="7">
        <v>642</v>
      </c>
      <c r="E824" s="6" t="s">
        <v>18</v>
      </c>
      <c r="F824" s="6" t="s">
        <v>23</v>
      </c>
      <c r="G824" s="7">
        <v>34</v>
      </c>
      <c r="H824" s="7">
        <v>8</v>
      </c>
      <c r="I824" s="51">
        <v>0</v>
      </c>
      <c r="J824" s="7">
        <v>1</v>
      </c>
      <c r="K824" s="7">
        <v>1</v>
      </c>
      <c r="L824" s="7">
        <v>0</v>
      </c>
      <c r="M824" s="53">
        <v>72085.100000000006</v>
      </c>
      <c r="N824" s="7">
        <v>0</v>
      </c>
    </row>
    <row r="825" spans="1:14" ht="18" customHeight="1" x14ac:dyDescent="0.2">
      <c r="A825" s="6">
        <v>824</v>
      </c>
      <c r="B825" s="7">
        <v>15757811</v>
      </c>
      <c r="C825" s="6" t="s">
        <v>658</v>
      </c>
      <c r="D825" s="7">
        <v>732</v>
      </c>
      <c r="E825" s="6" t="s">
        <v>18</v>
      </c>
      <c r="F825" s="6" t="s">
        <v>16</v>
      </c>
      <c r="G825" s="7">
        <v>69</v>
      </c>
      <c r="H825" s="7">
        <v>9</v>
      </c>
      <c r="I825" s="51">
        <v>137453.43</v>
      </c>
      <c r="J825" s="7">
        <v>1</v>
      </c>
      <c r="K825" s="7">
        <v>0</v>
      </c>
      <c r="L825" s="7">
        <v>1</v>
      </c>
      <c r="M825" s="53">
        <v>110932.24</v>
      </c>
      <c r="N825" s="7">
        <v>1</v>
      </c>
    </row>
    <row r="826" spans="1:14" ht="18" customHeight="1" x14ac:dyDescent="0.2">
      <c r="A826" s="6">
        <v>825</v>
      </c>
      <c r="B826" s="7">
        <v>15603830</v>
      </c>
      <c r="C826" s="6" t="s">
        <v>659</v>
      </c>
      <c r="D826" s="7">
        <v>600</v>
      </c>
      <c r="E826" s="6" t="s">
        <v>18</v>
      </c>
      <c r="F826" s="6" t="s">
        <v>23</v>
      </c>
      <c r="G826" s="7">
        <v>36</v>
      </c>
      <c r="H826" s="7">
        <v>4</v>
      </c>
      <c r="I826" s="51">
        <v>0</v>
      </c>
      <c r="J826" s="7">
        <v>2</v>
      </c>
      <c r="K826" s="7">
        <v>1</v>
      </c>
      <c r="L826" s="7">
        <v>0</v>
      </c>
      <c r="M826" s="53">
        <v>143635.35999999999</v>
      </c>
      <c r="N826" s="7">
        <v>0</v>
      </c>
    </row>
    <row r="827" spans="1:14" ht="18" customHeight="1" x14ac:dyDescent="0.2">
      <c r="A827" s="6">
        <v>826</v>
      </c>
      <c r="B827" s="7">
        <v>15660602</v>
      </c>
      <c r="C827" s="6" t="s">
        <v>660</v>
      </c>
      <c r="D827" s="7">
        <v>464</v>
      </c>
      <c r="E827" s="6" t="s">
        <v>26</v>
      </c>
      <c r="F827" s="6" t="s">
        <v>23</v>
      </c>
      <c r="G827" s="7">
        <v>33</v>
      </c>
      <c r="H827" s="7">
        <v>8</v>
      </c>
      <c r="I827" s="51">
        <v>164284.72</v>
      </c>
      <c r="J827" s="7">
        <v>2</v>
      </c>
      <c r="K827" s="7">
        <v>1</v>
      </c>
      <c r="L827" s="7">
        <v>1</v>
      </c>
      <c r="M827" s="53">
        <v>3710.34</v>
      </c>
      <c r="N827" s="7">
        <v>0</v>
      </c>
    </row>
    <row r="828" spans="1:14" ht="18" customHeight="1" x14ac:dyDescent="0.2">
      <c r="A828" s="6">
        <v>827</v>
      </c>
      <c r="B828" s="7">
        <v>15660535</v>
      </c>
      <c r="C828" s="6" t="s">
        <v>661</v>
      </c>
      <c r="D828" s="7">
        <v>680</v>
      </c>
      <c r="E828" s="6" t="s">
        <v>15</v>
      </c>
      <c r="F828" s="6" t="s">
        <v>16</v>
      </c>
      <c r="G828" s="7">
        <v>47</v>
      </c>
      <c r="H828" s="7">
        <v>5</v>
      </c>
      <c r="I828" s="51">
        <v>0</v>
      </c>
      <c r="J828" s="7">
        <v>2</v>
      </c>
      <c r="K828" s="7">
        <v>1</v>
      </c>
      <c r="L828" s="7">
        <v>1</v>
      </c>
      <c r="M828" s="53">
        <v>179843.33</v>
      </c>
      <c r="N828" s="7">
        <v>0</v>
      </c>
    </row>
    <row r="829" spans="1:14" ht="18" customHeight="1" x14ac:dyDescent="0.2">
      <c r="A829" s="6">
        <v>828</v>
      </c>
      <c r="B829" s="7">
        <v>15666633</v>
      </c>
      <c r="C829" s="6" t="s">
        <v>277</v>
      </c>
      <c r="D829" s="7">
        <v>758</v>
      </c>
      <c r="E829" s="6" t="s">
        <v>18</v>
      </c>
      <c r="F829" s="6" t="s">
        <v>23</v>
      </c>
      <c r="G829" s="7">
        <v>56</v>
      </c>
      <c r="H829" s="7">
        <v>1</v>
      </c>
      <c r="I829" s="51">
        <v>0</v>
      </c>
      <c r="J829" s="7">
        <v>2</v>
      </c>
      <c r="K829" s="7">
        <v>1</v>
      </c>
      <c r="L829" s="7">
        <v>1</v>
      </c>
      <c r="M829" s="53">
        <v>10643.38</v>
      </c>
      <c r="N829" s="7">
        <v>0</v>
      </c>
    </row>
    <row r="830" spans="1:14" ht="18" customHeight="1" x14ac:dyDescent="0.2">
      <c r="A830" s="6">
        <v>829</v>
      </c>
      <c r="B830" s="7">
        <v>15596914</v>
      </c>
      <c r="C830" s="6" t="s">
        <v>609</v>
      </c>
      <c r="D830" s="7">
        <v>630</v>
      </c>
      <c r="E830" s="6" t="s">
        <v>26</v>
      </c>
      <c r="F830" s="6" t="s">
        <v>16</v>
      </c>
      <c r="G830" s="7">
        <v>31</v>
      </c>
      <c r="H830" s="7">
        <v>2</v>
      </c>
      <c r="I830" s="51">
        <v>112373.49</v>
      </c>
      <c r="J830" s="7">
        <v>2</v>
      </c>
      <c r="K830" s="7">
        <v>1</v>
      </c>
      <c r="L830" s="7">
        <v>1</v>
      </c>
      <c r="M830" s="53">
        <v>131167.98000000001</v>
      </c>
      <c r="N830" s="7">
        <v>0</v>
      </c>
    </row>
    <row r="831" spans="1:14" ht="18" customHeight="1" x14ac:dyDescent="0.2">
      <c r="A831" s="6">
        <v>830</v>
      </c>
      <c r="B831" s="7">
        <v>15639788</v>
      </c>
      <c r="C831" s="6" t="s">
        <v>307</v>
      </c>
      <c r="D831" s="7">
        <v>577</v>
      </c>
      <c r="E831" s="6" t="s">
        <v>15</v>
      </c>
      <c r="F831" s="6" t="s">
        <v>16</v>
      </c>
      <c r="G831" s="7">
        <v>39</v>
      </c>
      <c r="H831" s="7">
        <v>10</v>
      </c>
      <c r="I831" s="51">
        <v>0</v>
      </c>
      <c r="J831" s="7">
        <v>2</v>
      </c>
      <c r="K831" s="7">
        <v>1</v>
      </c>
      <c r="L831" s="7">
        <v>0</v>
      </c>
      <c r="M831" s="53">
        <v>10553.31</v>
      </c>
      <c r="N831" s="7">
        <v>0</v>
      </c>
    </row>
    <row r="832" spans="1:14" ht="18" customHeight="1" x14ac:dyDescent="0.2">
      <c r="A832" s="6">
        <v>831</v>
      </c>
      <c r="B832" s="7">
        <v>15695846</v>
      </c>
      <c r="C832" s="6" t="s">
        <v>179</v>
      </c>
      <c r="D832" s="7">
        <v>684</v>
      </c>
      <c r="E832" s="6" t="s">
        <v>15</v>
      </c>
      <c r="F832" s="6" t="s">
        <v>16</v>
      </c>
      <c r="G832" s="7">
        <v>34</v>
      </c>
      <c r="H832" s="7">
        <v>6</v>
      </c>
      <c r="I832" s="51">
        <v>0</v>
      </c>
      <c r="J832" s="7">
        <v>2</v>
      </c>
      <c r="K832" s="7">
        <v>1</v>
      </c>
      <c r="L832" s="7">
        <v>1</v>
      </c>
      <c r="M832" s="53">
        <v>130928.22</v>
      </c>
      <c r="N832" s="7">
        <v>0</v>
      </c>
    </row>
    <row r="833" spans="1:14" ht="18" customHeight="1" x14ac:dyDescent="0.2">
      <c r="A833" s="6">
        <v>832</v>
      </c>
      <c r="B833" s="7">
        <v>15726234</v>
      </c>
      <c r="C833" s="6" t="s">
        <v>662</v>
      </c>
      <c r="D833" s="7">
        <v>708</v>
      </c>
      <c r="E833" s="6" t="s">
        <v>18</v>
      </c>
      <c r="F833" s="6" t="s">
        <v>16</v>
      </c>
      <c r="G833" s="7">
        <v>41</v>
      </c>
      <c r="H833" s="7">
        <v>5</v>
      </c>
      <c r="I833" s="51">
        <v>0</v>
      </c>
      <c r="J833" s="7">
        <v>1</v>
      </c>
      <c r="K833" s="7">
        <v>0</v>
      </c>
      <c r="L833" s="7">
        <v>1</v>
      </c>
      <c r="M833" s="53">
        <v>157003.99</v>
      </c>
      <c r="N833" s="7">
        <v>0</v>
      </c>
    </row>
    <row r="834" spans="1:14" ht="18" customHeight="1" x14ac:dyDescent="0.2">
      <c r="A834" s="6">
        <v>833</v>
      </c>
      <c r="B834" s="7">
        <v>15797964</v>
      </c>
      <c r="C834" s="6" t="s">
        <v>58</v>
      </c>
      <c r="D834" s="7">
        <v>732</v>
      </c>
      <c r="E834" s="6" t="s">
        <v>26</v>
      </c>
      <c r="F834" s="6" t="s">
        <v>16</v>
      </c>
      <c r="G834" s="7">
        <v>29</v>
      </c>
      <c r="H834" s="7">
        <v>1</v>
      </c>
      <c r="I834" s="51">
        <v>154333.82</v>
      </c>
      <c r="J834" s="7">
        <v>1</v>
      </c>
      <c r="K834" s="7">
        <v>1</v>
      </c>
      <c r="L834" s="7">
        <v>1</v>
      </c>
      <c r="M834" s="53">
        <v>138527.56</v>
      </c>
      <c r="N834" s="7">
        <v>0</v>
      </c>
    </row>
    <row r="835" spans="1:14" ht="18" customHeight="1" x14ac:dyDescent="0.2">
      <c r="A835" s="6">
        <v>834</v>
      </c>
      <c r="B835" s="7">
        <v>15625881</v>
      </c>
      <c r="C835" s="6" t="s">
        <v>663</v>
      </c>
      <c r="D835" s="7">
        <v>634</v>
      </c>
      <c r="E835" s="6" t="s">
        <v>26</v>
      </c>
      <c r="F835" s="6" t="s">
        <v>23</v>
      </c>
      <c r="G835" s="7">
        <v>37</v>
      </c>
      <c r="H835" s="7">
        <v>3</v>
      </c>
      <c r="I835" s="51">
        <v>111432.77</v>
      </c>
      <c r="J835" s="7">
        <v>2</v>
      </c>
      <c r="K835" s="7">
        <v>1</v>
      </c>
      <c r="L835" s="7">
        <v>1</v>
      </c>
      <c r="M835" s="53">
        <v>167032.49</v>
      </c>
      <c r="N835" s="7">
        <v>0</v>
      </c>
    </row>
    <row r="836" spans="1:14" ht="18" customHeight="1" x14ac:dyDescent="0.2">
      <c r="A836" s="6">
        <v>835</v>
      </c>
      <c r="B836" s="7">
        <v>15780628</v>
      </c>
      <c r="C836" s="6" t="s">
        <v>134</v>
      </c>
      <c r="D836" s="7">
        <v>633</v>
      </c>
      <c r="E836" s="6" t="s">
        <v>15</v>
      </c>
      <c r="F836" s="6" t="s">
        <v>16</v>
      </c>
      <c r="G836" s="7">
        <v>30</v>
      </c>
      <c r="H836" s="7">
        <v>6</v>
      </c>
      <c r="I836" s="51">
        <v>0</v>
      </c>
      <c r="J836" s="7">
        <v>2</v>
      </c>
      <c r="K836" s="7">
        <v>0</v>
      </c>
      <c r="L836" s="7">
        <v>0</v>
      </c>
      <c r="M836" s="53">
        <v>41642.29</v>
      </c>
      <c r="N836" s="7">
        <v>0</v>
      </c>
    </row>
    <row r="837" spans="1:14" ht="18" customHeight="1" x14ac:dyDescent="0.2">
      <c r="A837" s="6">
        <v>836</v>
      </c>
      <c r="B837" s="7">
        <v>15575883</v>
      </c>
      <c r="C837" s="6" t="s">
        <v>387</v>
      </c>
      <c r="D837" s="7">
        <v>559</v>
      </c>
      <c r="E837" s="6" t="s">
        <v>15</v>
      </c>
      <c r="F837" s="6" t="s">
        <v>23</v>
      </c>
      <c r="G837" s="7">
        <v>34</v>
      </c>
      <c r="H837" s="7">
        <v>2</v>
      </c>
      <c r="I837" s="51">
        <v>137390.10999999999</v>
      </c>
      <c r="J837" s="7">
        <v>2</v>
      </c>
      <c r="K837" s="7">
        <v>1</v>
      </c>
      <c r="L837" s="7">
        <v>0</v>
      </c>
      <c r="M837" s="53">
        <v>9677</v>
      </c>
      <c r="N837" s="7">
        <v>0</v>
      </c>
    </row>
    <row r="838" spans="1:14" ht="18" customHeight="1" x14ac:dyDescent="0.2">
      <c r="A838" s="6">
        <v>837</v>
      </c>
      <c r="B838" s="7">
        <v>15585036</v>
      </c>
      <c r="C838" s="6" t="s">
        <v>664</v>
      </c>
      <c r="D838" s="7">
        <v>694</v>
      </c>
      <c r="E838" s="6" t="s">
        <v>18</v>
      </c>
      <c r="F838" s="6" t="s">
        <v>16</v>
      </c>
      <c r="G838" s="7">
        <v>37</v>
      </c>
      <c r="H838" s="7">
        <v>3</v>
      </c>
      <c r="I838" s="51">
        <v>0</v>
      </c>
      <c r="J838" s="7">
        <v>2</v>
      </c>
      <c r="K838" s="7">
        <v>1</v>
      </c>
      <c r="L838" s="7">
        <v>1</v>
      </c>
      <c r="M838" s="53">
        <v>147012.22</v>
      </c>
      <c r="N838" s="7">
        <v>0</v>
      </c>
    </row>
    <row r="839" spans="1:14" ht="18" customHeight="1" x14ac:dyDescent="0.2">
      <c r="A839" s="6">
        <v>838</v>
      </c>
      <c r="B839" s="7">
        <v>15589488</v>
      </c>
      <c r="C839" s="6" t="s">
        <v>660</v>
      </c>
      <c r="D839" s="7">
        <v>686</v>
      </c>
      <c r="E839" s="6" t="s">
        <v>26</v>
      </c>
      <c r="F839" s="6" t="s">
        <v>16</v>
      </c>
      <c r="G839" s="7">
        <v>56</v>
      </c>
      <c r="H839" s="7">
        <v>5</v>
      </c>
      <c r="I839" s="51">
        <v>111642.08</v>
      </c>
      <c r="J839" s="7">
        <v>1</v>
      </c>
      <c r="K839" s="7">
        <v>1</v>
      </c>
      <c r="L839" s="7">
        <v>1</v>
      </c>
      <c r="M839" s="53">
        <v>80553.87</v>
      </c>
      <c r="N839" s="7">
        <v>0</v>
      </c>
    </row>
    <row r="840" spans="1:14" ht="18" customHeight="1" x14ac:dyDescent="0.2">
      <c r="A840" s="6">
        <v>839</v>
      </c>
      <c r="B840" s="7">
        <v>15585888</v>
      </c>
      <c r="C840" s="6" t="s">
        <v>665</v>
      </c>
      <c r="D840" s="7">
        <v>553</v>
      </c>
      <c r="E840" s="6" t="s">
        <v>18</v>
      </c>
      <c r="F840" s="6" t="s">
        <v>16</v>
      </c>
      <c r="G840" s="7">
        <v>48</v>
      </c>
      <c r="H840" s="7">
        <v>3</v>
      </c>
      <c r="I840" s="51">
        <v>0</v>
      </c>
      <c r="J840" s="7">
        <v>1</v>
      </c>
      <c r="K840" s="7">
        <v>0</v>
      </c>
      <c r="L840" s="7">
        <v>1</v>
      </c>
      <c r="M840" s="53">
        <v>30730.95</v>
      </c>
      <c r="N840" s="7">
        <v>1</v>
      </c>
    </row>
    <row r="841" spans="1:14" ht="18" customHeight="1" x14ac:dyDescent="0.2">
      <c r="A841" s="6">
        <v>840</v>
      </c>
      <c r="B841" s="7">
        <v>15727915</v>
      </c>
      <c r="C841" s="6" t="s">
        <v>666</v>
      </c>
      <c r="D841" s="7">
        <v>507</v>
      </c>
      <c r="E841" s="6" t="s">
        <v>15</v>
      </c>
      <c r="F841" s="6" t="s">
        <v>23</v>
      </c>
      <c r="G841" s="7">
        <v>36</v>
      </c>
      <c r="H841" s="7">
        <v>4</v>
      </c>
      <c r="I841" s="51">
        <v>83543.37</v>
      </c>
      <c r="J841" s="7">
        <v>1</v>
      </c>
      <c r="K841" s="7">
        <v>0</v>
      </c>
      <c r="L841" s="7">
        <v>0</v>
      </c>
      <c r="M841" s="53">
        <v>140134.43</v>
      </c>
      <c r="N841" s="7">
        <v>0</v>
      </c>
    </row>
    <row r="842" spans="1:14" ht="18" customHeight="1" x14ac:dyDescent="0.2">
      <c r="A842" s="6">
        <v>841</v>
      </c>
      <c r="B842" s="7">
        <v>15707567</v>
      </c>
      <c r="C842" s="6" t="s">
        <v>667</v>
      </c>
      <c r="D842" s="7">
        <v>732</v>
      </c>
      <c r="E842" s="6" t="s">
        <v>26</v>
      </c>
      <c r="F842" s="6" t="s">
        <v>23</v>
      </c>
      <c r="G842" s="7">
        <v>50</v>
      </c>
      <c r="H842" s="7">
        <v>6</v>
      </c>
      <c r="I842" s="51">
        <v>145338.76</v>
      </c>
      <c r="J842" s="7">
        <v>1</v>
      </c>
      <c r="K842" s="7">
        <v>0</v>
      </c>
      <c r="L842" s="7">
        <v>0</v>
      </c>
      <c r="M842" s="53">
        <v>91936.1</v>
      </c>
      <c r="N842" s="7">
        <v>1</v>
      </c>
    </row>
    <row r="843" spans="1:14" ht="18" customHeight="1" x14ac:dyDescent="0.2">
      <c r="A843" s="6">
        <v>842</v>
      </c>
      <c r="B843" s="7">
        <v>15737792</v>
      </c>
      <c r="C843" s="6" t="s">
        <v>668</v>
      </c>
      <c r="D843" s="7">
        <v>818</v>
      </c>
      <c r="E843" s="6" t="s">
        <v>15</v>
      </c>
      <c r="F843" s="6" t="s">
        <v>16</v>
      </c>
      <c r="G843" s="7">
        <v>31</v>
      </c>
      <c r="H843" s="7">
        <v>1</v>
      </c>
      <c r="I843" s="51">
        <v>186796.37</v>
      </c>
      <c r="J843" s="7">
        <v>1</v>
      </c>
      <c r="K843" s="7">
        <v>0</v>
      </c>
      <c r="L843" s="7">
        <v>0</v>
      </c>
      <c r="M843" s="53">
        <v>178252.63</v>
      </c>
      <c r="N843" s="7">
        <v>0</v>
      </c>
    </row>
    <row r="844" spans="1:14" ht="18" customHeight="1" x14ac:dyDescent="0.2">
      <c r="A844" s="6">
        <v>843</v>
      </c>
      <c r="B844" s="7">
        <v>15599433</v>
      </c>
      <c r="C844" s="6" t="s">
        <v>116</v>
      </c>
      <c r="D844" s="7">
        <v>660</v>
      </c>
      <c r="E844" s="6" t="s">
        <v>26</v>
      </c>
      <c r="F844" s="6" t="s">
        <v>23</v>
      </c>
      <c r="G844" s="7">
        <v>35</v>
      </c>
      <c r="H844" s="7">
        <v>8</v>
      </c>
      <c r="I844" s="51">
        <v>58641.43</v>
      </c>
      <c r="J844" s="7">
        <v>1</v>
      </c>
      <c r="K844" s="7">
        <v>0</v>
      </c>
      <c r="L844" s="7">
        <v>1</v>
      </c>
      <c r="M844" s="53">
        <v>198674.08</v>
      </c>
      <c r="N844" s="7">
        <v>0</v>
      </c>
    </row>
    <row r="845" spans="1:14" ht="18" customHeight="1" x14ac:dyDescent="0.2">
      <c r="A845" s="6">
        <v>844</v>
      </c>
      <c r="B845" s="7">
        <v>15672012</v>
      </c>
      <c r="C845" s="6" t="s">
        <v>596</v>
      </c>
      <c r="D845" s="7">
        <v>773</v>
      </c>
      <c r="E845" s="6" t="s">
        <v>18</v>
      </c>
      <c r="F845" s="6" t="s">
        <v>16</v>
      </c>
      <c r="G845" s="7">
        <v>41</v>
      </c>
      <c r="H845" s="7">
        <v>5</v>
      </c>
      <c r="I845" s="51">
        <v>0</v>
      </c>
      <c r="J845" s="7">
        <v>1</v>
      </c>
      <c r="K845" s="7">
        <v>1</v>
      </c>
      <c r="L845" s="7">
        <v>0</v>
      </c>
      <c r="M845" s="53">
        <v>28266.9</v>
      </c>
      <c r="N845" s="7">
        <v>1</v>
      </c>
    </row>
    <row r="846" spans="1:14" ht="18" customHeight="1" x14ac:dyDescent="0.2">
      <c r="A846" s="6">
        <v>845</v>
      </c>
      <c r="B846" s="7">
        <v>15806983</v>
      </c>
      <c r="C846" s="6" t="s">
        <v>511</v>
      </c>
      <c r="D846" s="7">
        <v>640</v>
      </c>
      <c r="E846" s="6" t="s">
        <v>15</v>
      </c>
      <c r="F846" s="6" t="s">
        <v>23</v>
      </c>
      <c r="G846" s="7">
        <v>44</v>
      </c>
      <c r="H846" s="7">
        <v>3</v>
      </c>
      <c r="I846" s="51">
        <v>137148.68</v>
      </c>
      <c r="J846" s="7">
        <v>1</v>
      </c>
      <c r="K846" s="7">
        <v>1</v>
      </c>
      <c r="L846" s="7">
        <v>0</v>
      </c>
      <c r="M846" s="53">
        <v>92381.01</v>
      </c>
      <c r="N846" s="7">
        <v>0</v>
      </c>
    </row>
    <row r="847" spans="1:14" ht="18" customHeight="1" x14ac:dyDescent="0.2">
      <c r="A847" s="6">
        <v>846</v>
      </c>
      <c r="B847" s="7">
        <v>15592222</v>
      </c>
      <c r="C847" s="6" t="s">
        <v>441</v>
      </c>
      <c r="D847" s="7">
        <v>505</v>
      </c>
      <c r="E847" s="6" t="s">
        <v>15</v>
      </c>
      <c r="F847" s="6" t="s">
        <v>23</v>
      </c>
      <c r="G847" s="7">
        <v>49</v>
      </c>
      <c r="H847" s="7">
        <v>7</v>
      </c>
      <c r="I847" s="51">
        <v>80001.23</v>
      </c>
      <c r="J847" s="7">
        <v>1</v>
      </c>
      <c r="K847" s="7">
        <v>0</v>
      </c>
      <c r="L847" s="7">
        <v>0</v>
      </c>
      <c r="M847" s="53">
        <v>135180.10999999999</v>
      </c>
      <c r="N847" s="7">
        <v>0</v>
      </c>
    </row>
    <row r="848" spans="1:14" ht="18" customHeight="1" x14ac:dyDescent="0.2">
      <c r="A848" s="6">
        <v>847</v>
      </c>
      <c r="B848" s="7">
        <v>15608968</v>
      </c>
      <c r="C848" s="6" t="s">
        <v>669</v>
      </c>
      <c r="D848" s="7">
        <v>714</v>
      </c>
      <c r="E848" s="6" t="s">
        <v>26</v>
      </c>
      <c r="F848" s="6" t="s">
        <v>23</v>
      </c>
      <c r="G848" s="7">
        <v>21</v>
      </c>
      <c r="H848" s="7">
        <v>6</v>
      </c>
      <c r="I848" s="51">
        <v>86402.52</v>
      </c>
      <c r="J848" s="7">
        <v>2</v>
      </c>
      <c r="K848" s="7">
        <v>0</v>
      </c>
      <c r="L848" s="7">
        <v>0</v>
      </c>
      <c r="M848" s="53">
        <v>27330.59</v>
      </c>
      <c r="N848" s="7">
        <v>0</v>
      </c>
    </row>
    <row r="849" spans="1:14" ht="18" customHeight="1" x14ac:dyDescent="0.2">
      <c r="A849" s="6">
        <v>848</v>
      </c>
      <c r="B849" s="7">
        <v>15586959</v>
      </c>
      <c r="C849" s="6" t="s">
        <v>670</v>
      </c>
      <c r="D849" s="7">
        <v>468</v>
      </c>
      <c r="E849" s="6" t="s">
        <v>15</v>
      </c>
      <c r="F849" s="6" t="s">
        <v>16</v>
      </c>
      <c r="G849" s="7">
        <v>42</v>
      </c>
      <c r="H849" s="7">
        <v>5</v>
      </c>
      <c r="I849" s="51">
        <v>0</v>
      </c>
      <c r="J849" s="7">
        <v>2</v>
      </c>
      <c r="K849" s="7">
        <v>1</v>
      </c>
      <c r="L849" s="7">
        <v>0</v>
      </c>
      <c r="M849" s="53">
        <v>125305.34</v>
      </c>
      <c r="N849" s="7">
        <v>0</v>
      </c>
    </row>
    <row r="850" spans="1:14" ht="18" customHeight="1" x14ac:dyDescent="0.2">
      <c r="A850" s="6">
        <v>849</v>
      </c>
      <c r="B850" s="7">
        <v>15646558</v>
      </c>
      <c r="C850" s="6" t="s">
        <v>671</v>
      </c>
      <c r="D850" s="7">
        <v>611</v>
      </c>
      <c r="E850" s="6" t="s">
        <v>18</v>
      </c>
      <c r="F850" s="6" t="s">
        <v>23</v>
      </c>
      <c r="G850" s="7">
        <v>51</v>
      </c>
      <c r="H850" s="7">
        <v>1</v>
      </c>
      <c r="I850" s="51">
        <v>122874.74</v>
      </c>
      <c r="J850" s="7">
        <v>1</v>
      </c>
      <c r="K850" s="7">
        <v>1</v>
      </c>
      <c r="L850" s="7">
        <v>1</v>
      </c>
      <c r="M850" s="53">
        <v>149648.45000000001</v>
      </c>
      <c r="N850" s="7">
        <v>0</v>
      </c>
    </row>
    <row r="851" spans="1:14" ht="18" customHeight="1" x14ac:dyDescent="0.2">
      <c r="A851" s="6">
        <v>850</v>
      </c>
      <c r="B851" s="7">
        <v>15725811</v>
      </c>
      <c r="C851" s="6" t="s">
        <v>672</v>
      </c>
      <c r="D851" s="7">
        <v>705</v>
      </c>
      <c r="E851" s="6" t="s">
        <v>15</v>
      </c>
      <c r="F851" s="6" t="s">
        <v>23</v>
      </c>
      <c r="G851" s="7">
        <v>25</v>
      </c>
      <c r="H851" s="7">
        <v>0</v>
      </c>
      <c r="I851" s="51">
        <v>97544.29</v>
      </c>
      <c r="J851" s="7">
        <v>1</v>
      </c>
      <c r="K851" s="7">
        <v>0</v>
      </c>
      <c r="L851" s="7">
        <v>1</v>
      </c>
      <c r="M851" s="53">
        <v>59887.15</v>
      </c>
      <c r="N851" s="7">
        <v>0</v>
      </c>
    </row>
    <row r="852" spans="1:14" ht="18" customHeight="1" x14ac:dyDescent="0.2">
      <c r="A852" s="6">
        <v>851</v>
      </c>
      <c r="B852" s="7">
        <v>15572265</v>
      </c>
      <c r="C852" s="6" t="s">
        <v>134</v>
      </c>
      <c r="D852" s="7">
        <v>646</v>
      </c>
      <c r="E852" s="6" t="s">
        <v>26</v>
      </c>
      <c r="F852" s="6" t="s">
        <v>23</v>
      </c>
      <c r="G852" s="7">
        <v>46</v>
      </c>
      <c r="H852" s="7">
        <v>1</v>
      </c>
      <c r="I852" s="51">
        <v>170826.55</v>
      </c>
      <c r="J852" s="7">
        <v>2</v>
      </c>
      <c r="K852" s="7">
        <v>1</v>
      </c>
      <c r="L852" s="7">
        <v>0</v>
      </c>
      <c r="M852" s="53">
        <v>45041.32</v>
      </c>
      <c r="N852" s="7">
        <v>0</v>
      </c>
    </row>
    <row r="853" spans="1:14" ht="18" customHeight="1" x14ac:dyDescent="0.2">
      <c r="A853" s="6">
        <v>852</v>
      </c>
      <c r="B853" s="7">
        <v>15794048</v>
      </c>
      <c r="C853" s="6" t="s">
        <v>673</v>
      </c>
      <c r="D853" s="7">
        <v>667</v>
      </c>
      <c r="E853" s="6" t="s">
        <v>26</v>
      </c>
      <c r="F853" s="6" t="s">
        <v>16</v>
      </c>
      <c r="G853" s="7">
        <v>48</v>
      </c>
      <c r="H853" s="7">
        <v>1</v>
      </c>
      <c r="I853" s="51">
        <v>97133.92</v>
      </c>
      <c r="J853" s="7">
        <v>2</v>
      </c>
      <c r="K853" s="7">
        <v>0</v>
      </c>
      <c r="L853" s="7">
        <v>0</v>
      </c>
      <c r="M853" s="53">
        <v>113316.77</v>
      </c>
      <c r="N853" s="7">
        <v>1</v>
      </c>
    </row>
    <row r="854" spans="1:14" ht="18" customHeight="1" x14ac:dyDescent="0.2">
      <c r="A854" s="6">
        <v>853</v>
      </c>
      <c r="B854" s="7">
        <v>15677610</v>
      </c>
      <c r="C854" s="6" t="s">
        <v>533</v>
      </c>
      <c r="D854" s="7">
        <v>511</v>
      </c>
      <c r="E854" s="6" t="s">
        <v>26</v>
      </c>
      <c r="F854" s="6" t="s">
        <v>16</v>
      </c>
      <c r="G854" s="7">
        <v>41</v>
      </c>
      <c r="H854" s="7">
        <v>8</v>
      </c>
      <c r="I854" s="51">
        <v>153895.65</v>
      </c>
      <c r="J854" s="7">
        <v>1</v>
      </c>
      <c r="K854" s="7">
        <v>1</v>
      </c>
      <c r="L854" s="7">
        <v>1</v>
      </c>
      <c r="M854" s="53">
        <v>39087.42</v>
      </c>
      <c r="N854" s="7">
        <v>0</v>
      </c>
    </row>
    <row r="855" spans="1:14" ht="18" customHeight="1" x14ac:dyDescent="0.2">
      <c r="A855" s="6">
        <v>854</v>
      </c>
      <c r="B855" s="7">
        <v>15745012</v>
      </c>
      <c r="C855" s="6" t="s">
        <v>674</v>
      </c>
      <c r="D855" s="7">
        <v>653</v>
      </c>
      <c r="E855" s="6" t="s">
        <v>15</v>
      </c>
      <c r="F855" s="6" t="s">
        <v>16</v>
      </c>
      <c r="G855" s="7">
        <v>43</v>
      </c>
      <c r="H855" s="7">
        <v>6</v>
      </c>
      <c r="I855" s="51">
        <v>0</v>
      </c>
      <c r="J855" s="7">
        <v>2</v>
      </c>
      <c r="K855" s="7">
        <v>1</v>
      </c>
      <c r="L855" s="7">
        <v>1</v>
      </c>
      <c r="M855" s="53">
        <v>7330.59</v>
      </c>
      <c r="N855" s="7">
        <v>0</v>
      </c>
    </row>
    <row r="856" spans="1:14" ht="18" customHeight="1" x14ac:dyDescent="0.2">
      <c r="A856" s="6">
        <v>855</v>
      </c>
      <c r="B856" s="7">
        <v>15601589</v>
      </c>
      <c r="C856" s="6" t="s">
        <v>675</v>
      </c>
      <c r="D856" s="7">
        <v>675</v>
      </c>
      <c r="E856" s="6" t="s">
        <v>15</v>
      </c>
      <c r="F856" s="6" t="s">
        <v>16</v>
      </c>
      <c r="G856" s="7">
        <v>57</v>
      </c>
      <c r="H856" s="7">
        <v>8</v>
      </c>
      <c r="I856" s="51">
        <v>0</v>
      </c>
      <c r="J856" s="7">
        <v>2</v>
      </c>
      <c r="K856" s="7">
        <v>0</v>
      </c>
      <c r="L856" s="7">
        <v>1</v>
      </c>
      <c r="M856" s="53">
        <v>95463.29</v>
      </c>
      <c r="N856" s="7">
        <v>0</v>
      </c>
    </row>
    <row r="857" spans="1:14" ht="18" customHeight="1" x14ac:dyDescent="0.2">
      <c r="A857" s="6">
        <v>856</v>
      </c>
      <c r="B857" s="7">
        <v>15686436</v>
      </c>
      <c r="C857" s="6" t="s">
        <v>676</v>
      </c>
      <c r="D857" s="7">
        <v>523</v>
      </c>
      <c r="E857" s="6" t="s">
        <v>18</v>
      </c>
      <c r="F857" s="6" t="s">
        <v>23</v>
      </c>
      <c r="G857" s="7">
        <v>32</v>
      </c>
      <c r="H857" s="7">
        <v>4</v>
      </c>
      <c r="I857" s="51">
        <v>0</v>
      </c>
      <c r="J857" s="7">
        <v>2</v>
      </c>
      <c r="K857" s="7">
        <v>1</v>
      </c>
      <c r="L857" s="7">
        <v>0</v>
      </c>
      <c r="M857" s="53">
        <v>167848.02</v>
      </c>
      <c r="N857" s="7">
        <v>0</v>
      </c>
    </row>
    <row r="858" spans="1:14" ht="18" customHeight="1" x14ac:dyDescent="0.2">
      <c r="A858" s="6">
        <v>857</v>
      </c>
      <c r="B858" s="7">
        <v>15693864</v>
      </c>
      <c r="C858" s="6" t="s">
        <v>677</v>
      </c>
      <c r="D858" s="7">
        <v>567</v>
      </c>
      <c r="E858" s="6" t="s">
        <v>26</v>
      </c>
      <c r="F858" s="6" t="s">
        <v>16</v>
      </c>
      <c r="G858" s="7">
        <v>49</v>
      </c>
      <c r="H858" s="7">
        <v>5</v>
      </c>
      <c r="I858" s="51">
        <v>134956.01999999999</v>
      </c>
      <c r="J858" s="7">
        <v>1</v>
      </c>
      <c r="K858" s="7">
        <v>1</v>
      </c>
      <c r="L858" s="7">
        <v>0</v>
      </c>
      <c r="M858" s="53">
        <v>93953.84</v>
      </c>
      <c r="N858" s="7">
        <v>1</v>
      </c>
    </row>
    <row r="859" spans="1:14" ht="18" customHeight="1" x14ac:dyDescent="0.2">
      <c r="A859" s="6">
        <v>858</v>
      </c>
      <c r="B859" s="7">
        <v>15760550</v>
      </c>
      <c r="C859" s="6" t="s">
        <v>132</v>
      </c>
      <c r="D859" s="7">
        <v>741</v>
      </c>
      <c r="E859" s="6" t="s">
        <v>18</v>
      </c>
      <c r="F859" s="6" t="s">
        <v>23</v>
      </c>
      <c r="G859" s="7">
        <v>39</v>
      </c>
      <c r="H859" s="7">
        <v>7</v>
      </c>
      <c r="I859" s="51">
        <v>143637.57999999999</v>
      </c>
      <c r="J859" s="7">
        <v>2</v>
      </c>
      <c r="K859" s="7">
        <v>0</v>
      </c>
      <c r="L859" s="7">
        <v>1</v>
      </c>
      <c r="M859" s="53">
        <v>174227.66</v>
      </c>
      <c r="N859" s="7">
        <v>0</v>
      </c>
    </row>
    <row r="860" spans="1:14" ht="18" customHeight="1" x14ac:dyDescent="0.2">
      <c r="A860" s="6">
        <v>859</v>
      </c>
      <c r="B860" s="7">
        <v>15686137</v>
      </c>
      <c r="C860" s="6" t="s">
        <v>434</v>
      </c>
      <c r="D860" s="7">
        <v>456</v>
      </c>
      <c r="E860" s="6" t="s">
        <v>18</v>
      </c>
      <c r="F860" s="6" t="s">
        <v>23</v>
      </c>
      <c r="G860" s="7">
        <v>32</v>
      </c>
      <c r="H860" s="7">
        <v>9</v>
      </c>
      <c r="I860" s="51">
        <v>147506.25</v>
      </c>
      <c r="J860" s="7">
        <v>1</v>
      </c>
      <c r="K860" s="7">
        <v>1</v>
      </c>
      <c r="L860" s="7">
        <v>1</v>
      </c>
      <c r="M860" s="53">
        <v>135399.21</v>
      </c>
      <c r="N860" s="7">
        <v>0</v>
      </c>
    </row>
    <row r="861" spans="1:14" ht="18" customHeight="1" x14ac:dyDescent="0.2">
      <c r="A861" s="6">
        <v>860</v>
      </c>
      <c r="B861" s="7">
        <v>15809087</v>
      </c>
      <c r="C861" s="6" t="s">
        <v>678</v>
      </c>
      <c r="D861" s="7">
        <v>598</v>
      </c>
      <c r="E861" s="6" t="s">
        <v>15</v>
      </c>
      <c r="F861" s="6" t="s">
        <v>23</v>
      </c>
      <c r="G861" s="7">
        <v>64</v>
      </c>
      <c r="H861" s="7">
        <v>1</v>
      </c>
      <c r="I861" s="51">
        <v>0</v>
      </c>
      <c r="J861" s="7">
        <v>2</v>
      </c>
      <c r="K861" s="7">
        <v>1</v>
      </c>
      <c r="L861" s="7">
        <v>0</v>
      </c>
      <c r="M861" s="53">
        <v>195635.3</v>
      </c>
      <c r="N861" s="7">
        <v>1</v>
      </c>
    </row>
    <row r="862" spans="1:14" ht="18" customHeight="1" x14ac:dyDescent="0.2">
      <c r="A862" s="6">
        <v>861</v>
      </c>
      <c r="B862" s="7">
        <v>15807663</v>
      </c>
      <c r="C862" s="6" t="s">
        <v>679</v>
      </c>
      <c r="D862" s="7">
        <v>667</v>
      </c>
      <c r="E862" s="6" t="s">
        <v>15</v>
      </c>
      <c r="F862" s="6" t="s">
        <v>23</v>
      </c>
      <c r="G862" s="7">
        <v>43</v>
      </c>
      <c r="H862" s="7">
        <v>8</v>
      </c>
      <c r="I862" s="51">
        <v>190227.46</v>
      </c>
      <c r="J862" s="7">
        <v>1</v>
      </c>
      <c r="K862" s="7">
        <v>1</v>
      </c>
      <c r="L862" s="7">
        <v>0</v>
      </c>
      <c r="M862" s="53">
        <v>97508.04</v>
      </c>
      <c r="N862" s="7">
        <v>1</v>
      </c>
    </row>
    <row r="863" spans="1:14" ht="18" customHeight="1" x14ac:dyDescent="0.2">
      <c r="A863" s="6">
        <v>862</v>
      </c>
      <c r="B863" s="7">
        <v>15809100</v>
      </c>
      <c r="C863" s="6" t="s">
        <v>563</v>
      </c>
      <c r="D863" s="7">
        <v>548</v>
      </c>
      <c r="E863" s="6" t="s">
        <v>15</v>
      </c>
      <c r="F863" s="6" t="s">
        <v>16</v>
      </c>
      <c r="G863" s="7">
        <v>32</v>
      </c>
      <c r="H863" s="7">
        <v>2</v>
      </c>
      <c r="I863" s="51">
        <v>172448.77</v>
      </c>
      <c r="J863" s="7">
        <v>1</v>
      </c>
      <c r="K863" s="7">
        <v>1</v>
      </c>
      <c r="L863" s="7">
        <v>0</v>
      </c>
      <c r="M863" s="53">
        <v>188083.77</v>
      </c>
      <c r="N863" s="7">
        <v>1</v>
      </c>
    </row>
    <row r="864" spans="1:14" ht="18" customHeight="1" x14ac:dyDescent="0.2">
      <c r="A864" s="6">
        <v>863</v>
      </c>
      <c r="B864" s="7">
        <v>15794916</v>
      </c>
      <c r="C864" s="6" t="s">
        <v>680</v>
      </c>
      <c r="D864" s="7">
        <v>725</v>
      </c>
      <c r="E864" s="6" t="s">
        <v>15</v>
      </c>
      <c r="F864" s="6" t="s">
        <v>23</v>
      </c>
      <c r="G864" s="7">
        <v>41</v>
      </c>
      <c r="H864" s="7">
        <v>7</v>
      </c>
      <c r="I864" s="51">
        <v>113980.21</v>
      </c>
      <c r="J864" s="7">
        <v>1</v>
      </c>
      <c r="K864" s="7">
        <v>1</v>
      </c>
      <c r="L864" s="7">
        <v>1</v>
      </c>
      <c r="M864" s="53">
        <v>116704.25</v>
      </c>
      <c r="N864" s="7">
        <v>0</v>
      </c>
    </row>
    <row r="865" spans="1:14" ht="18" customHeight="1" x14ac:dyDescent="0.2">
      <c r="A865" s="6">
        <v>864</v>
      </c>
      <c r="B865" s="7">
        <v>15614215</v>
      </c>
      <c r="C865" s="6" t="s">
        <v>681</v>
      </c>
      <c r="D865" s="7">
        <v>717</v>
      </c>
      <c r="E865" s="6" t="s">
        <v>15</v>
      </c>
      <c r="F865" s="6" t="s">
        <v>23</v>
      </c>
      <c r="G865" s="7">
        <v>53</v>
      </c>
      <c r="H865" s="7">
        <v>6</v>
      </c>
      <c r="I865" s="51">
        <v>0</v>
      </c>
      <c r="J865" s="7">
        <v>2</v>
      </c>
      <c r="K865" s="7">
        <v>0</v>
      </c>
      <c r="L865" s="7">
        <v>1</v>
      </c>
      <c r="M865" s="53">
        <v>97614.87</v>
      </c>
      <c r="N865" s="7">
        <v>0</v>
      </c>
    </row>
    <row r="866" spans="1:14" ht="18" customHeight="1" x14ac:dyDescent="0.2">
      <c r="A866" s="6">
        <v>865</v>
      </c>
      <c r="B866" s="7">
        <v>15805449</v>
      </c>
      <c r="C866" s="6" t="s">
        <v>682</v>
      </c>
      <c r="D866" s="7">
        <v>594</v>
      </c>
      <c r="E866" s="6" t="s">
        <v>15</v>
      </c>
      <c r="F866" s="6" t="s">
        <v>23</v>
      </c>
      <c r="G866" s="7">
        <v>38</v>
      </c>
      <c r="H866" s="7">
        <v>4</v>
      </c>
      <c r="I866" s="51">
        <v>0</v>
      </c>
      <c r="J866" s="7">
        <v>2</v>
      </c>
      <c r="K866" s="7">
        <v>0</v>
      </c>
      <c r="L866" s="7">
        <v>0</v>
      </c>
      <c r="M866" s="53">
        <v>186884.04</v>
      </c>
      <c r="N866" s="7">
        <v>0</v>
      </c>
    </row>
    <row r="867" spans="1:14" ht="18" customHeight="1" x14ac:dyDescent="0.2">
      <c r="A867" s="6">
        <v>866</v>
      </c>
      <c r="B867" s="7">
        <v>15686983</v>
      </c>
      <c r="C867" s="6" t="s">
        <v>683</v>
      </c>
      <c r="D867" s="7">
        <v>678</v>
      </c>
      <c r="E867" s="6" t="s">
        <v>26</v>
      </c>
      <c r="F867" s="6" t="s">
        <v>16</v>
      </c>
      <c r="G867" s="7">
        <v>25</v>
      </c>
      <c r="H867" s="7">
        <v>10</v>
      </c>
      <c r="I867" s="51">
        <v>76968.12</v>
      </c>
      <c r="J867" s="7">
        <v>2</v>
      </c>
      <c r="K867" s="7">
        <v>0</v>
      </c>
      <c r="L867" s="7">
        <v>1</v>
      </c>
      <c r="M867" s="53">
        <v>131501.72</v>
      </c>
      <c r="N867" s="7">
        <v>0</v>
      </c>
    </row>
    <row r="868" spans="1:14" ht="18" customHeight="1" x14ac:dyDescent="0.2">
      <c r="A868" s="6">
        <v>867</v>
      </c>
      <c r="B868" s="7">
        <v>15808017</v>
      </c>
      <c r="C868" s="6" t="s">
        <v>684</v>
      </c>
      <c r="D868" s="7">
        <v>545</v>
      </c>
      <c r="E868" s="6" t="s">
        <v>15</v>
      </c>
      <c r="F868" s="6" t="s">
        <v>23</v>
      </c>
      <c r="G868" s="7">
        <v>38</v>
      </c>
      <c r="H868" s="7">
        <v>1</v>
      </c>
      <c r="I868" s="51">
        <v>88293.13</v>
      </c>
      <c r="J868" s="7">
        <v>2</v>
      </c>
      <c r="K868" s="7">
        <v>1</v>
      </c>
      <c r="L868" s="7">
        <v>1</v>
      </c>
      <c r="M868" s="53">
        <v>24302.95</v>
      </c>
      <c r="N868" s="7">
        <v>0</v>
      </c>
    </row>
    <row r="869" spans="1:14" ht="18" customHeight="1" x14ac:dyDescent="0.2">
      <c r="A869" s="6">
        <v>868</v>
      </c>
      <c r="B869" s="7">
        <v>15756804</v>
      </c>
      <c r="C869" s="6" t="s">
        <v>685</v>
      </c>
      <c r="D869" s="7">
        <v>636</v>
      </c>
      <c r="E869" s="6" t="s">
        <v>15</v>
      </c>
      <c r="F869" s="6" t="s">
        <v>16</v>
      </c>
      <c r="G869" s="7">
        <v>48</v>
      </c>
      <c r="H869" s="7">
        <v>1</v>
      </c>
      <c r="I869" s="51">
        <v>170833.46</v>
      </c>
      <c r="J869" s="7">
        <v>1</v>
      </c>
      <c r="K869" s="7">
        <v>1</v>
      </c>
      <c r="L869" s="7">
        <v>0</v>
      </c>
      <c r="M869" s="53">
        <v>110510.28</v>
      </c>
      <c r="N869" s="7">
        <v>1</v>
      </c>
    </row>
    <row r="870" spans="1:14" ht="18" customHeight="1" x14ac:dyDescent="0.2">
      <c r="A870" s="6">
        <v>869</v>
      </c>
      <c r="B870" s="7">
        <v>15646810</v>
      </c>
      <c r="C870" s="6" t="s">
        <v>686</v>
      </c>
      <c r="D870" s="7">
        <v>603</v>
      </c>
      <c r="E870" s="6" t="s">
        <v>26</v>
      </c>
      <c r="F870" s="6" t="s">
        <v>23</v>
      </c>
      <c r="G870" s="7">
        <v>44</v>
      </c>
      <c r="H870" s="7">
        <v>6</v>
      </c>
      <c r="I870" s="51">
        <v>108122.39</v>
      </c>
      <c r="J870" s="7">
        <v>2</v>
      </c>
      <c r="K870" s="7">
        <v>1</v>
      </c>
      <c r="L870" s="7">
        <v>0</v>
      </c>
      <c r="M870" s="53">
        <v>108488.33</v>
      </c>
      <c r="N870" s="7">
        <v>1</v>
      </c>
    </row>
    <row r="871" spans="1:14" ht="18" customHeight="1" x14ac:dyDescent="0.2">
      <c r="A871" s="6">
        <v>870</v>
      </c>
      <c r="B871" s="7">
        <v>15710424</v>
      </c>
      <c r="C871" s="6" t="s">
        <v>687</v>
      </c>
      <c r="D871" s="7">
        <v>435</v>
      </c>
      <c r="E871" s="6" t="s">
        <v>15</v>
      </c>
      <c r="F871" s="6" t="s">
        <v>23</v>
      </c>
      <c r="G871" s="7">
        <v>36</v>
      </c>
      <c r="H871" s="7">
        <v>4</v>
      </c>
      <c r="I871" s="51">
        <v>0</v>
      </c>
      <c r="J871" s="7">
        <v>1</v>
      </c>
      <c r="K871" s="7">
        <v>1</v>
      </c>
      <c r="L871" s="7">
        <v>1</v>
      </c>
      <c r="M871" s="53">
        <v>197015.2</v>
      </c>
      <c r="N871" s="7">
        <v>0</v>
      </c>
    </row>
    <row r="872" spans="1:14" ht="18" customHeight="1" x14ac:dyDescent="0.2">
      <c r="A872" s="6">
        <v>871</v>
      </c>
      <c r="B872" s="7">
        <v>15799422</v>
      </c>
      <c r="C872" s="6" t="s">
        <v>412</v>
      </c>
      <c r="D872" s="7">
        <v>535</v>
      </c>
      <c r="E872" s="6" t="s">
        <v>15</v>
      </c>
      <c r="F872" s="6" t="s">
        <v>16</v>
      </c>
      <c r="G872" s="7">
        <v>40</v>
      </c>
      <c r="H872" s="7">
        <v>8</v>
      </c>
      <c r="I872" s="51">
        <v>0</v>
      </c>
      <c r="J872" s="7">
        <v>1</v>
      </c>
      <c r="K872" s="7">
        <v>1</v>
      </c>
      <c r="L872" s="7">
        <v>1</v>
      </c>
      <c r="M872" s="53">
        <v>27689.77</v>
      </c>
      <c r="N872" s="7">
        <v>0</v>
      </c>
    </row>
    <row r="873" spans="1:14" ht="18" customHeight="1" x14ac:dyDescent="0.2">
      <c r="A873" s="6">
        <v>872</v>
      </c>
      <c r="B873" s="7">
        <v>15692750</v>
      </c>
      <c r="C873" s="6" t="s">
        <v>679</v>
      </c>
      <c r="D873" s="7">
        <v>629</v>
      </c>
      <c r="E873" s="6" t="s">
        <v>26</v>
      </c>
      <c r="F873" s="6" t="s">
        <v>16</v>
      </c>
      <c r="G873" s="7">
        <v>45</v>
      </c>
      <c r="H873" s="7">
        <v>7</v>
      </c>
      <c r="I873" s="51">
        <v>129818.39</v>
      </c>
      <c r="J873" s="7">
        <v>3</v>
      </c>
      <c r="K873" s="7">
        <v>1</v>
      </c>
      <c r="L873" s="7">
        <v>0</v>
      </c>
      <c r="M873" s="53">
        <v>9217.5499999999993</v>
      </c>
      <c r="N873" s="7">
        <v>1</v>
      </c>
    </row>
    <row r="874" spans="1:14" ht="18" customHeight="1" x14ac:dyDescent="0.2">
      <c r="A874" s="6">
        <v>873</v>
      </c>
      <c r="B874" s="7">
        <v>15794549</v>
      </c>
      <c r="C874" s="6" t="s">
        <v>30</v>
      </c>
      <c r="D874" s="7">
        <v>722</v>
      </c>
      <c r="E874" s="6" t="s">
        <v>15</v>
      </c>
      <c r="F874" s="6" t="s">
        <v>16</v>
      </c>
      <c r="G874" s="7">
        <v>35</v>
      </c>
      <c r="H874" s="7">
        <v>2</v>
      </c>
      <c r="I874" s="51">
        <v>163943.89000000001</v>
      </c>
      <c r="J874" s="7">
        <v>2</v>
      </c>
      <c r="K874" s="7">
        <v>1</v>
      </c>
      <c r="L874" s="7">
        <v>1</v>
      </c>
      <c r="M874" s="53">
        <v>15068.18</v>
      </c>
      <c r="N874" s="7">
        <v>0</v>
      </c>
    </row>
    <row r="875" spans="1:14" ht="18" customHeight="1" x14ac:dyDescent="0.2">
      <c r="A875" s="6">
        <v>874</v>
      </c>
      <c r="B875" s="7">
        <v>15803764</v>
      </c>
      <c r="C875" s="6" t="s">
        <v>688</v>
      </c>
      <c r="D875" s="7">
        <v>561</v>
      </c>
      <c r="E875" s="6" t="s">
        <v>15</v>
      </c>
      <c r="F875" s="6" t="s">
        <v>23</v>
      </c>
      <c r="G875" s="7">
        <v>28</v>
      </c>
      <c r="H875" s="7">
        <v>7</v>
      </c>
      <c r="I875" s="51">
        <v>0</v>
      </c>
      <c r="J875" s="7">
        <v>2</v>
      </c>
      <c r="K875" s="7">
        <v>1</v>
      </c>
      <c r="L875" s="7">
        <v>0</v>
      </c>
      <c r="M875" s="53">
        <v>7797.01</v>
      </c>
      <c r="N875" s="7">
        <v>0</v>
      </c>
    </row>
    <row r="876" spans="1:14" ht="18" customHeight="1" x14ac:dyDescent="0.2">
      <c r="A876" s="6">
        <v>875</v>
      </c>
      <c r="B876" s="7">
        <v>15674840</v>
      </c>
      <c r="C876" s="6" t="s">
        <v>272</v>
      </c>
      <c r="D876" s="7">
        <v>645</v>
      </c>
      <c r="E876" s="6" t="s">
        <v>15</v>
      </c>
      <c r="F876" s="6" t="s">
        <v>16</v>
      </c>
      <c r="G876" s="7">
        <v>38</v>
      </c>
      <c r="H876" s="7">
        <v>5</v>
      </c>
      <c r="I876" s="51">
        <v>101430.3</v>
      </c>
      <c r="J876" s="7">
        <v>2</v>
      </c>
      <c r="K876" s="7">
        <v>0</v>
      </c>
      <c r="L876" s="7">
        <v>1</v>
      </c>
      <c r="M876" s="53">
        <v>4400.32</v>
      </c>
      <c r="N876" s="7">
        <v>0</v>
      </c>
    </row>
    <row r="877" spans="1:14" ht="18" customHeight="1" x14ac:dyDescent="0.2">
      <c r="A877" s="6">
        <v>876</v>
      </c>
      <c r="B877" s="7">
        <v>15653762</v>
      </c>
      <c r="C877" s="6" t="s">
        <v>69</v>
      </c>
      <c r="D877" s="7">
        <v>501</v>
      </c>
      <c r="E877" s="6" t="s">
        <v>15</v>
      </c>
      <c r="F877" s="6" t="s">
        <v>16</v>
      </c>
      <c r="G877" s="7">
        <v>39</v>
      </c>
      <c r="H877" s="7">
        <v>9</v>
      </c>
      <c r="I877" s="51">
        <v>117301.66</v>
      </c>
      <c r="J877" s="7">
        <v>1</v>
      </c>
      <c r="K877" s="7">
        <v>0</v>
      </c>
      <c r="L877" s="7">
        <v>0</v>
      </c>
      <c r="M877" s="53">
        <v>182025.95</v>
      </c>
      <c r="N877" s="7">
        <v>0</v>
      </c>
    </row>
    <row r="878" spans="1:14" ht="18" customHeight="1" x14ac:dyDescent="0.2">
      <c r="A878" s="6">
        <v>877</v>
      </c>
      <c r="B878" s="7">
        <v>15581229</v>
      </c>
      <c r="C878" s="6" t="s">
        <v>342</v>
      </c>
      <c r="D878" s="7">
        <v>502</v>
      </c>
      <c r="E878" s="6" t="s">
        <v>26</v>
      </c>
      <c r="F878" s="6" t="s">
        <v>16</v>
      </c>
      <c r="G878" s="7">
        <v>32</v>
      </c>
      <c r="H878" s="7">
        <v>1</v>
      </c>
      <c r="I878" s="51">
        <v>173340.83</v>
      </c>
      <c r="J878" s="7">
        <v>1</v>
      </c>
      <c r="K878" s="7">
        <v>0</v>
      </c>
      <c r="L878" s="7">
        <v>1</v>
      </c>
      <c r="M878" s="53">
        <v>122763.95</v>
      </c>
      <c r="N878" s="7">
        <v>0</v>
      </c>
    </row>
    <row r="879" spans="1:14" ht="18" customHeight="1" x14ac:dyDescent="0.2">
      <c r="A879" s="6">
        <v>878</v>
      </c>
      <c r="B879" s="7">
        <v>15800228</v>
      </c>
      <c r="C879" s="6" t="s">
        <v>689</v>
      </c>
      <c r="D879" s="7">
        <v>652</v>
      </c>
      <c r="E879" s="6" t="s">
        <v>18</v>
      </c>
      <c r="F879" s="6" t="s">
        <v>16</v>
      </c>
      <c r="G879" s="7">
        <v>42</v>
      </c>
      <c r="H879" s="7">
        <v>4</v>
      </c>
      <c r="I879" s="51">
        <v>0</v>
      </c>
      <c r="J879" s="7">
        <v>2</v>
      </c>
      <c r="K879" s="7">
        <v>1</v>
      </c>
      <c r="L879" s="7">
        <v>1</v>
      </c>
      <c r="M879" s="53">
        <v>38152.01</v>
      </c>
      <c r="N879" s="7">
        <v>0</v>
      </c>
    </row>
    <row r="880" spans="1:14" ht="18" customHeight="1" x14ac:dyDescent="0.2">
      <c r="A880" s="6">
        <v>879</v>
      </c>
      <c r="B880" s="7">
        <v>15656333</v>
      </c>
      <c r="C880" s="6" t="s">
        <v>596</v>
      </c>
      <c r="D880" s="7">
        <v>574</v>
      </c>
      <c r="E880" s="6" t="s">
        <v>15</v>
      </c>
      <c r="F880" s="6" t="s">
        <v>16</v>
      </c>
      <c r="G880" s="7">
        <v>33</v>
      </c>
      <c r="H880" s="7">
        <v>3</v>
      </c>
      <c r="I880" s="51">
        <v>134348.57</v>
      </c>
      <c r="J880" s="7">
        <v>1</v>
      </c>
      <c r="K880" s="7">
        <v>1</v>
      </c>
      <c r="L880" s="7">
        <v>0</v>
      </c>
      <c r="M880" s="53">
        <v>63163.99</v>
      </c>
      <c r="N880" s="7">
        <v>0</v>
      </c>
    </row>
    <row r="881" spans="1:14" ht="18" customHeight="1" x14ac:dyDescent="0.2">
      <c r="A881" s="6">
        <v>880</v>
      </c>
      <c r="B881" s="7">
        <v>15697497</v>
      </c>
      <c r="C881" s="6" t="s">
        <v>690</v>
      </c>
      <c r="D881" s="7">
        <v>518</v>
      </c>
      <c r="E881" s="6" t="s">
        <v>15</v>
      </c>
      <c r="F881" s="6" t="s">
        <v>16</v>
      </c>
      <c r="G881" s="7">
        <v>45</v>
      </c>
      <c r="H881" s="7">
        <v>9</v>
      </c>
      <c r="I881" s="51">
        <v>105525.65</v>
      </c>
      <c r="J881" s="7">
        <v>2</v>
      </c>
      <c r="K881" s="7">
        <v>1</v>
      </c>
      <c r="L881" s="7">
        <v>1</v>
      </c>
      <c r="M881" s="53">
        <v>73418.289999999994</v>
      </c>
      <c r="N881" s="7">
        <v>0</v>
      </c>
    </row>
    <row r="882" spans="1:14" ht="18" customHeight="1" x14ac:dyDescent="0.2">
      <c r="A882" s="6">
        <v>881</v>
      </c>
      <c r="B882" s="7">
        <v>15585362</v>
      </c>
      <c r="C882" s="6" t="s">
        <v>331</v>
      </c>
      <c r="D882" s="7">
        <v>749</v>
      </c>
      <c r="E882" s="6" t="s">
        <v>15</v>
      </c>
      <c r="F882" s="6" t="s">
        <v>16</v>
      </c>
      <c r="G882" s="7">
        <v>60</v>
      </c>
      <c r="H882" s="7">
        <v>6</v>
      </c>
      <c r="I882" s="51">
        <v>0</v>
      </c>
      <c r="J882" s="7">
        <v>1</v>
      </c>
      <c r="K882" s="7">
        <v>1</v>
      </c>
      <c r="L882" s="7">
        <v>0</v>
      </c>
      <c r="M882" s="53">
        <v>17978.68</v>
      </c>
      <c r="N882" s="7">
        <v>1</v>
      </c>
    </row>
    <row r="883" spans="1:14" ht="18" customHeight="1" x14ac:dyDescent="0.2">
      <c r="A883" s="6">
        <v>882</v>
      </c>
      <c r="B883" s="7">
        <v>15571928</v>
      </c>
      <c r="C883" s="6" t="s">
        <v>644</v>
      </c>
      <c r="D883" s="7">
        <v>679</v>
      </c>
      <c r="E883" s="6" t="s">
        <v>15</v>
      </c>
      <c r="F883" s="6" t="s">
        <v>16</v>
      </c>
      <c r="G883" s="7">
        <v>43</v>
      </c>
      <c r="H883" s="7">
        <v>4</v>
      </c>
      <c r="I883" s="51">
        <v>0</v>
      </c>
      <c r="J883" s="7">
        <v>3</v>
      </c>
      <c r="K883" s="7">
        <v>1</v>
      </c>
      <c r="L883" s="7">
        <v>0</v>
      </c>
      <c r="M883" s="53">
        <v>115136.51</v>
      </c>
      <c r="N883" s="7">
        <v>1</v>
      </c>
    </row>
    <row r="884" spans="1:14" ht="18" customHeight="1" x14ac:dyDescent="0.2">
      <c r="A884" s="6">
        <v>883</v>
      </c>
      <c r="B884" s="7">
        <v>15785519</v>
      </c>
      <c r="C884" s="6" t="s">
        <v>691</v>
      </c>
      <c r="D884" s="7">
        <v>565</v>
      </c>
      <c r="E884" s="6" t="s">
        <v>15</v>
      </c>
      <c r="F884" s="6" t="s">
        <v>23</v>
      </c>
      <c r="G884" s="7">
        <v>36</v>
      </c>
      <c r="H884" s="7">
        <v>6</v>
      </c>
      <c r="I884" s="51">
        <v>106192.1</v>
      </c>
      <c r="J884" s="7">
        <v>1</v>
      </c>
      <c r="K884" s="7">
        <v>1</v>
      </c>
      <c r="L884" s="7">
        <v>0</v>
      </c>
      <c r="M884" s="53">
        <v>149575.59</v>
      </c>
      <c r="N884" s="7">
        <v>0</v>
      </c>
    </row>
    <row r="885" spans="1:14" ht="18" customHeight="1" x14ac:dyDescent="0.2">
      <c r="A885" s="6">
        <v>884</v>
      </c>
      <c r="B885" s="7">
        <v>15743007</v>
      </c>
      <c r="C885" s="6" t="s">
        <v>692</v>
      </c>
      <c r="D885" s="7">
        <v>643</v>
      </c>
      <c r="E885" s="6" t="s">
        <v>15</v>
      </c>
      <c r="F885" s="6" t="s">
        <v>16</v>
      </c>
      <c r="G885" s="7">
        <v>45</v>
      </c>
      <c r="H885" s="7">
        <v>4</v>
      </c>
      <c r="I885" s="51">
        <v>45144.43</v>
      </c>
      <c r="J885" s="7">
        <v>1</v>
      </c>
      <c r="K885" s="7">
        <v>1</v>
      </c>
      <c r="L885" s="7">
        <v>0</v>
      </c>
      <c r="M885" s="53">
        <v>60917.24</v>
      </c>
      <c r="N885" s="7">
        <v>1</v>
      </c>
    </row>
    <row r="886" spans="1:14" ht="18" customHeight="1" x14ac:dyDescent="0.2">
      <c r="A886" s="6">
        <v>885</v>
      </c>
      <c r="B886" s="7">
        <v>15777211</v>
      </c>
      <c r="C886" s="6" t="s">
        <v>693</v>
      </c>
      <c r="D886" s="7">
        <v>515</v>
      </c>
      <c r="E886" s="6" t="s">
        <v>15</v>
      </c>
      <c r="F886" s="6" t="s">
        <v>23</v>
      </c>
      <c r="G886" s="7">
        <v>65</v>
      </c>
      <c r="H886" s="7">
        <v>7</v>
      </c>
      <c r="I886" s="51">
        <v>92113.61</v>
      </c>
      <c r="J886" s="7">
        <v>1</v>
      </c>
      <c r="K886" s="7">
        <v>1</v>
      </c>
      <c r="L886" s="7">
        <v>1</v>
      </c>
      <c r="M886" s="53">
        <v>142548.32999999999</v>
      </c>
      <c r="N886" s="7">
        <v>0</v>
      </c>
    </row>
    <row r="887" spans="1:14" ht="18" customHeight="1" x14ac:dyDescent="0.2">
      <c r="A887" s="6">
        <v>886</v>
      </c>
      <c r="B887" s="7">
        <v>15721935</v>
      </c>
      <c r="C887" s="6" t="s">
        <v>694</v>
      </c>
      <c r="D887" s="7">
        <v>521</v>
      </c>
      <c r="E887" s="6" t="s">
        <v>15</v>
      </c>
      <c r="F887" s="6" t="s">
        <v>23</v>
      </c>
      <c r="G887" s="7">
        <v>25</v>
      </c>
      <c r="H887" s="7">
        <v>7</v>
      </c>
      <c r="I887" s="51">
        <v>0</v>
      </c>
      <c r="J887" s="7">
        <v>2</v>
      </c>
      <c r="K887" s="7">
        <v>1</v>
      </c>
      <c r="L887" s="7">
        <v>1</v>
      </c>
      <c r="M887" s="53">
        <v>157878.67000000001</v>
      </c>
      <c r="N887" s="7">
        <v>0</v>
      </c>
    </row>
    <row r="888" spans="1:14" ht="18" customHeight="1" x14ac:dyDescent="0.2">
      <c r="A888" s="6">
        <v>887</v>
      </c>
      <c r="B888" s="7">
        <v>15591711</v>
      </c>
      <c r="C888" s="6" t="s">
        <v>695</v>
      </c>
      <c r="D888" s="7">
        <v>739</v>
      </c>
      <c r="E888" s="6" t="s">
        <v>18</v>
      </c>
      <c r="F888" s="6" t="s">
        <v>23</v>
      </c>
      <c r="G888" s="7">
        <v>38</v>
      </c>
      <c r="H888" s="7">
        <v>0</v>
      </c>
      <c r="I888" s="51">
        <v>128366.44</v>
      </c>
      <c r="J888" s="7">
        <v>1</v>
      </c>
      <c r="K888" s="7">
        <v>1</v>
      </c>
      <c r="L888" s="7">
        <v>0</v>
      </c>
      <c r="M888" s="53">
        <v>12796.43</v>
      </c>
      <c r="N888" s="7">
        <v>0</v>
      </c>
    </row>
    <row r="889" spans="1:14" ht="18" customHeight="1" x14ac:dyDescent="0.2">
      <c r="A889" s="6">
        <v>888</v>
      </c>
      <c r="B889" s="7">
        <v>15625021</v>
      </c>
      <c r="C889" s="6" t="s">
        <v>118</v>
      </c>
      <c r="D889" s="7">
        <v>585</v>
      </c>
      <c r="E889" s="6" t="s">
        <v>15</v>
      </c>
      <c r="F889" s="6" t="s">
        <v>23</v>
      </c>
      <c r="G889" s="7">
        <v>42</v>
      </c>
      <c r="H889" s="7">
        <v>2</v>
      </c>
      <c r="I889" s="51">
        <v>0</v>
      </c>
      <c r="J889" s="7">
        <v>2</v>
      </c>
      <c r="K889" s="7">
        <v>1</v>
      </c>
      <c r="L889" s="7">
        <v>1</v>
      </c>
      <c r="M889" s="53">
        <v>18657.77</v>
      </c>
      <c r="N889" s="7">
        <v>0</v>
      </c>
    </row>
    <row r="890" spans="1:14" ht="18" customHeight="1" x14ac:dyDescent="0.2">
      <c r="A890" s="6">
        <v>889</v>
      </c>
      <c r="B890" s="7">
        <v>15702968</v>
      </c>
      <c r="C890" s="6" t="s">
        <v>696</v>
      </c>
      <c r="D890" s="7">
        <v>733</v>
      </c>
      <c r="E890" s="6" t="s">
        <v>26</v>
      </c>
      <c r="F890" s="6" t="s">
        <v>23</v>
      </c>
      <c r="G890" s="7">
        <v>74</v>
      </c>
      <c r="H890" s="7">
        <v>3</v>
      </c>
      <c r="I890" s="51">
        <v>106545.53</v>
      </c>
      <c r="J890" s="7">
        <v>1</v>
      </c>
      <c r="K890" s="7">
        <v>1</v>
      </c>
      <c r="L890" s="7">
        <v>1</v>
      </c>
      <c r="M890" s="53">
        <v>134589.57999999999</v>
      </c>
      <c r="N890" s="7">
        <v>0</v>
      </c>
    </row>
    <row r="891" spans="1:14" ht="18" customHeight="1" x14ac:dyDescent="0.2">
      <c r="A891" s="6">
        <v>890</v>
      </c>
      <c r="B891" s="7">
        <v>15600462</v>
      </c>
      <c r="C891" s="6" t="s">
        <v>697</v>
      </c>
      <c r="D891" s="7">
        <v>542</v>
      </c>
      <c r="E891" s="6" t="s">
        <v>15</v>
      </c>
      <c r="F891" s="6" t="s">
        <v>16</v>
      </c>
      <c r="G891" s="7">
        <v>43</v>
      </c>
      <c r="H891" s="7">
        <v>8</v>
      </c>
      <c r="I891" s="51">
        <v>145618.37</v>
      </c>
      <c r="J891" s="7">
        <v>1</v>
      </c>
      <c r="K891" s="7">
        <v>0</v>
      </c>
      <c r="L891" s="7">
        <v>1</v>
      </c>
      <c r="M891" s="53">
        <v>10350.74</v>
      </c>
      <c r="N891" s="7">
        <v>0</v>
      </c>
    </row>
    <row r="892" spans="1:14" ht="18" customHeight="1" x14ac:dyDescent="0.2">
      <c r="A892" s="6">
        <v>891</v>
      </c>
      <c r="B892" s="7">
        <v>15768104</v>
      </c>
      <c r="C892" s="6" t="s">
        <v>698</v>
      </c>
      <c r="D892" s="7">
        <v>788</v>
      </c>
      <c r="E892" s="6" t="s">
        <v>18</v>
      </c>
      <c r="F892" s="6" t="s">
        <v>23</v>
      </c>
      <c r="G892" s="7">
        <v>37</v>
      </c>
      <c r="H892" s="7">
        <v>8</v>
      </c>
      <c r="I892" s="51">
        <v>141541.25</v>
      </c>
      <c r="J892" s="7">
        <v>1</v>
      </c>
      <c r="K892" s="7">
        <v>0</v>
      </c>
      <c r="L892" s="7">
        <v>0</v>
      </c>
      <c r="M892" s="53">
        <v>66013.27</v>
      </c>
      <c r="N892" s="7">
        <v>0</v>
      </c>
    </row>
    <row r="893" spans="1:14" ht="18" customHeight="1" x14ac:dyDescent="0.2">
      <c r="A893" s="6">
        <v>892</v>
      </c>
      <c r="B893" s="7">
        <v>15780140</v>
      </c>
      <c r="C893" s="6" t="s">
        <v>509</v>
      </c>
      <c r="D893" s="7">
        <v>435</v>
      </c>
      <c r="E893" s="6" t="s">
        <v>26</v>
      </c>
      <c r="F893" s="6" t="s">
        <v>23</v>
      </c>
      <c r="G893" s="7">
        <v>32</v>
      </c>
      <c r="H893" s="7">
        <v>2</v>
      </c>
      <c r="I893" s="51">
        <v>57017.06</v>
      </c>
      <c r="J893" s="7">
        <v>2</v>
      </c>
      <c r="K893" s="7">
        <v>1</v>
      </c>
      <c r="L893" s="7">
        <v>1</v>
      </c>
      <c r="M893" s="53">
        <v>5907.11</v>
      </c>
      <c r="N893" s="7">
        <v>0</v>
      </c>
    </row>
    <row r="894" spans="1:14" ht="18" customHeight="1" x14ac:dyDescent="0.2">
      <c r="A894" s="6">
        <v>893</v>
      </c>
      <c r="B894" s="7">
        <v>15585255</v>
      </c>
      <c r="C894" s="6" t="s">
        <v>699</v>
      </c>
      <c r="D894" s="7">
        <v>577</v>
      </c>
      <c r="E894" s="6" t="s">
        <v>15</v>
      </c>
      <c r="F894" s="6" t="s">
        <v>23</v>
      </c>
      <c r="G894" s="7">
        <v>42</v>
      </c>
      <c r="H894" s="7">
        <v>9</v>
      </c>
      <c r="I894" s="51">
        <v>0</v>
      </c>
      <c r="J894" s="7">
        <v>1</v>
      </c>
      <c r="K894" s="7">
        <v>1</v>
      </c>
      <c r="L894" s="7">
        <v>0</v>
      </c>
      <c r="M894" s="53">
        <v>74077.91</v>
      </c>
      <c r="N894" s="7">
        <v>0</v>
      </c>
    </row>
    <row r="895" spans="1:14" ht="18" customHeight="1" x14ac:dyDescent="0.2">
      <c r="A895" s="6">
        <v>894</v>
      </c>
      <c r="B895" s="7">
        <v>15772781</v>
      </c>
      <c r="C895" s="6" t="s">
        <v>640</v>
      </c>
      <c r="D895" s="7">
        <v>703</v>
      </c>
      <c r="E895" s="6" t="s">
        <v>15</v>
      </c>
      <c r="F895" s="6" t="s">
        <v>16</v>
      </c>
      <c r="G895" s="7">
        <v>51</v>
      </c>
      <c r="H895" s="7">
        <v>3</v>
      </c>
      <c r="I895" s="51">
        <v>0</v>
      </c>
      <c r="J895" s="7">
        <v>3</v>
      </c>
      <c r="K895" s="7">
        <v>1</v>
      </c>
      <c r="L895" s="7">
        <v>1</v>
      </c>
      <c r="M895" s="53">
        <v>77294.559999999998</v>
      </c>
      <c r="N895" s="7">
        <v>1</v>
      </c>
    </row>
    <row r="896" spans="1:14" ht="18" customHeight="1" x14ac:dyDescent="0.2">
      <c r="A896" s="6">
        <v>895</v>
      </c>
      <c r="B896" s="7">
        <v>15669987</v>
      </c>
      <c r="C896" s="6" t="s">
        <v>700</v>
      </c>
      <c r="D896" s="7">
        <v>728</v>
      </c>
      <c r="E896" s="6" t="s">
        <v>26</v>
      </c>
      <c r="F896" s="6" t="s">
        <v>16</v>
      </c>
      <c r="G896" s="7">
        <v>35</v>
      </c>
      <c r="H896" s="7">
        <v>8</v>
      </c>
      <c r="I896" s="51">
        <v>125884.95</v>
      </c>
      <c r="J896" s="7">
        <v>2</v>
      </c>
      <c r="K896" s="7">
        <v>1</v>
      </c>
      <c r="L896" s="7">
        <v>0</v>
      </c>
      <c r="M896" s="53">
        <v>54359.02</v>
      </c>
      <c r="N896" s="7">
        <v>1</v>
      </c>
    </row>
    <row r="897" spans="1:14" ht="18" customHeight="1" x14ac:dyDescent="0.2">
      <c r="A897" s="6">
        <v>896</v>
      </c>
      <c r="B897" s="7">
        <v>15697000</v>
      </c>
      <c r="C897" s="6" t="s">
        <v>701</v>
      </c>
      <c r="D897" s="7">
        <v>728</v>
      </c>
      <c r="E897" s="6" t="s">
        <v>26</v>
      </c>
      <c r="F897" s="6" t="s">
        <v>23</v>
      </c>
      <c r="G897" s="7">
        <v>32</v>
      </c>
      <c r="H897" s="7">
        <v>5</v>
      </c>
      <c r="I897" s="51">
        <v>61825.5</v>
      </c>
      <c r="J897" s="7">
        <v>1</v>
      </c>
      <c r="K897" s="7">
        <v>1</v>
      </c>
      <c r="L897" s="7">
        <v>1</v>
      </c>
      <c r="M897" s="53">
        <v>156124.93</v>
      </c>
      <c r="N897" s="7">
        <v>0</v>
      </c>
    </row>
    <row r="898" spans="1:14" ht="18" customHeight="1" x14ac:dyDescent="0.2">
      <c r="A898" s="6">
        <v>897</v>
      </c>
      <c r="B898" s="7">
        <v>15733119</v>
      </c>
      <c r="C898" s="6" t="s">
        <v>702</v>
      </c>
      <c r="D898" s="7">
        <v>718</v>
      </c>
      <c r="E898" s="6" t="s">
        <v>15</v>
      </c>
      <c r="F898" s="6" t="s">
        <v>23</v>
      </c>
      <c r="G898" s="7">
        <v>35</v>
      </c>
      <c r="H898" s="7">
        <v>8</v>
      </c>
      <c r="I898" s="51">
        <v>0</v>
      </c>
      <c r="J898" s="7">
        <v>2</v>
      </c>
      <c r="K898" s="7">
        <v>1</v>
      </c>
      <c r="L898" s="7">
        <v>0</v>
      </c>
      <c r="M898" s="53">
        <v>94820.85</v>
      </c>
      <c r="N898" s="7">
        <v>0</v>
      </c>
    </row>
    <row r="899" spans="1:14" ht="18" customHeight="1" x14ac:dyDescent="0.2">
      <c r="A899" s="6">
        <v>898</v>
      </c>
      <c r="B899" s="7">
        <v>15782390</v>
      </c>
      <c r="C899" s="6" t="s">
        <v>77</v>
      </c>
      <c r="D899" s="7">
        <v>621</v>
      </c>
      <c r="E899" s="6" t="s">
        <v>15</v>
      </c>
      <c r="F899" s="6" t="s">
        <v>16</v>
      </c>
      <c r="G899" s="7">
        <v>40</v>
      </c>
      <c r="H899" s="7">
        <v>6</v>
      </c>
      <c r="I899" s="51">
        <v>0</v>
      </c>
      <c r="J899" s="7">
        <v>1</v>
      </c>
      <c r="K899" s="7">
        <v>1</v>
      </c>
      <c r="L899" s="7">
        <v>0</v>
      </c>
      <c r="M899" s="53">
        <v>155155.25</v>
      </c>
      <c r="N899" s="7">
        <v>0</v>
      </c>
    </row>
    <row r="900" spans="1:14" ht="18" customHeight="1" x14ac:dyDescent="0.2">
      <c r="A900" s="6">
        <v>899</v>
      </c>
      <c r="B900" s="7">
        <v>15654700</v>
      </c>
      <c r="C900" s="6" t="s">
        <v>503</v>
      </c>
      <c r="D900" s="7">
        <v>523</v>
      </c>
      <c r="E900" s="6" t="s">
        <v>15</v>
      </c>
      <c r="F900" s="6" t="s">
        <v>16</v>
      </c>
      <c r="G900" s="7">
        <v>40</v>
      </c>
      <c r="H900" s="7">
        <v>2</v>
      </c>
      <c r="I900" s="51">
        <v>102967.41</v>
      </c>
      <c r="J900" s="7">
        <v>1</v>
      </c>
      <c r="K900" s="7">
        <v>1</v>
      </c>
      <c r="L900" s="7">
        <v>0</v>
      </c>
      <c r="M900" s="53">
        <v>128702.1</v>
      </c>
      <c r="N900" s="7">
        <v>1</v>
      </c>
    </row>
    <row r="901" spans="1:14" ht="18" customHeight="1" x14ac:dyDescent="0.2">
      <c r="A901" s="6">
        <v>900</v>
      </c>
      <c r="B901" s="7">
        <v>15632210</v>
      </c>
      <c r="C901" s="6" t="s">
        <v>17</v>
      </c>
      <c r="D901" s="7">
        <v>657</v>
      </c>
      <c r="E901" s="6" t="s">
        <v>26</v>
      </c>
      <c r="F901" s="6" t="s">
        <v>23</v>
      </c>
      <c r="G901" s="7">
        <v>25</v>
      </c>
      <c r="H901" s="7">
        <v>2</v>
      </c>
      <c r="I901" s="51">
        <v>171770.55</v>
      </c>
      <c r="J901" s="7">
        <v>1</v>
      </c>
      <c r="K901" s="7">
        <v>1</v>
      </c>
      <c r="L901" s="7">
        <v>0</v>
      </c>
      <c r="M901" s="53">
        <v>22745.5</v>
      </c>
      <c r="N901" s="7">
        <v>0</v>
      </c>
    </row>
    <row r="902" spans="1:14" ht="18" customHeight="1" x14ac:dyDescent="0.2">
      <c r="A902" s="6">
        <v>901</v>
      </c>
      <c r="B902" s="7">
        <v>15642041</v>
      </c>
      <c r="C902" s="6" t="s">
        <v>422</v>
      </c>
      <c r="D902" s="7">
        <v>727</v>
      </c>
      <c r="E902" s="6" t="s">
        <v>26</v>
      </c>
      <c r="F902" s="6" t="s">
        <v>23</v>
      </c>
      <c r="G902" s="7">
        <v>40</v>
      </c>
      <c r="H902" s="7">
        <v>1</v>
      </c>
      <c r="I902" s="51">
        <v>93051.64</v>
      </c>
      <c r="J902" s="7">
        <v>2</v>
      </c>
      <c r="K902" s="7">
        <v>1</v>
      </c>
      <c r="L902" s="7">
        <v>0</v>
      </c>
      <c r="M902" s="53">
        <v>71865.31</v>
      </c>
      <c r="N902" s="7">
        <v>1</v>
      </c>
    </row>
    <row r="903" spans="1:14" ht="18" customHeight="1" x14ac:dyDescent="0.2">
      <c r="A903" s="6">
        <v>902</v>
      </c>
      <c r="B903" s="7">
        <v>15709737</v>
      </c>
      <c r="C903" s="6" t="s">
        <v>79</v>
      </c>
      <c r="D903" s="7">
        <v>643</v>
      </c>
      <c r="E903" s="6" t="s">
        <v>15</v>
      </c>
      <c r="F903" s="6" t="s">
        <v>23</v>
      </c>
      <c r="G903" s="7">
        <v>36</v>
      </c>
      <c r="H903" s="7">
        <v>7</v>
      </c>
      <c r="I903" s="51">
        <v>161064.64000000001</v>
      </c>
      <c r="J903" s="7">
        <v>2</v>
      </c>
      <c r="K903" s="7">
        <v>0</v>
      </c>
      <c r="L903" s="7">
        <v>1</v>
      </c>
      <c r="M903" s="53">
        <v>84294.82</v>
      </c>
      <c r="N903" s="7">
        <v>0</v>
      </c>
    </row>
    <row r="904" spans="1:14" ht="18" customHeight="1" x14ac:dyDescent="0.2">
      <c r="A904" s="6">
        <v>903</v>
      </c>
      <c r="B904" s="7">
        <v>15792388</v>
      </c>
      <c r="C904" s="6" t="s">
        <v>148</v>
      </c>
      <c r="D904" s="7">
        <v>645</v>
      </c>
      <c r="E904" s="6" t="s">
        <v>15</v>
      </c>
      <c r="F904" s="6" t="s">
        <v>16</v>
      </c>
      <c r="G904" s="7">
        <v>48</v>
      </c>
      <c r="H904" s="7">
        <v>7</v>
      </c>
      <c r="I904" s="51">
        <v>90612.34</v>
      </c>
      <c r="J904" s="7">
        <v>1</v>
      </c>
      <c r="K904" s="7">
        <v>1</v>
      </c>
      <c r="L904" s="7">
        <v>1</v>
      </c>
      <c r="M904" s="53">
        <v>149139.13</v>
      </c>
      <c r="N904" s="7">
        <v>0</v>
      </c>
    </row>
    <row r="905" spans="1:14" ht="18" customHeight="1" x14ac:dyDescent="0.2">
      <c r="A905" s="6">
        <v>904</v>
      </c>
      <c r="B905" s="7">
        <v>15786014</v>
      </c>
      <c r="C905" s="6" t="s">
        <v>209</v>
      </c>
      <c r="D905" s="7">
        <v>568</v>
      </c>
      <c r="E905" s="6" t="s">
        <v>15</v>
      </c>
      <c r="F905" s="6" t="s">
        <v>23</v>
      </c>
      <c r="G905" s="7">
        <v>28</v>
      </c>
      <c r="H905" s="7">
        <v>5</v>
      </c>
      <c r="I905" s="51">
        <v>145105.64000000001</v>
      </c>
      <c r="J905" s="7">
        <v>2</v>
      </c>
      <c r="K905" s="7">
        <v>1</v>
      </c>
      <c r="L905" s="7">
        <v>0</v>
      </c>
      <c r="M905" s="53">
        <v>185489.11</v>
      </c>
      <c r="N905" s="7">
        <v>0</v>
      </c>
    </row>
    <row r="906" spans="1:14" ht="18" customHeight="1" x14ac:dyDescent="0.2">
      <c r="A906" s="6">
        <v>905</v>
      </c>
      <c r="B906" s="7">
        <v>15794580</v>
      </c>
      <c r="C906" s="6" t="s">
        <v>404</v>
      </c>
      <c r="D906" s="7">
        <v>599</v>
      </c>
      <c r="E906" s="6" t="s">
        <v>15</v>
      </c>
      <c r="F906" s="6" t="s">
        <v>23</v>
      </c>
      <c r="G906" s="7">
        <v>58</v>
      </c>
      <c r="H906" s="7">
        <v>4</v>
      </c>
      <c r="I906" s="51">
        <v>0</v>
      </c>
      <c r="J906" s="7">
        <v>1</v>
      </c>
      <c r="K906" s="7">
        <v>0</v>
      </c>
      <c r="L906" s="7">
        <v>0</v>
      </c>
      <c r="M906" s="53">
        <v>176407.15</v>
      </c>
      <c r="N906" s="7">
        <v>1</v>
      </c>
    </row>
    <row r="907" spans="1:14" ht="18" customHeight="1" x14ac:dyDescent="0.2">
      <c r="A907" s="6">
        <v>906</v>
      </c>
      <c r="B907" s="7">
        <v>15675964</v>
      </c>
      <c r="C907" s="6" t="s">
        <v>703</v>
      </c>
      <c r="D907" s="7">
        <v>672</v>
      </c>
      <c r="E907" s="6" t="s">
        <v>15</v>
      </c>
      <c r="F907" s="6" t="s">
        <v>16</v>
      </c>
      <c r="G907" s="7">
        <v>45</v>
      </c>
      <c r="H907" s="7">
        <v>9</v>
      </c>
      <c r="I907" s="51">
        <v>0</v>
      </c>
      <c r="J907" s="7">
        <v>1</v>
      </c>
      <c r="K907" s="7">
        <v>1</v>
      </c>
      <c r="L907" s="7">
        <v>1</v>
      </c>
      <c r="M907" s="53">
        <v>92027.69</v>
      </c>
      <c r="N907" s="7">
        <v>1</v>
      </c>
    </row>
    <row r="908" spans="1:14" ht="18" customHeight="1" x14ac:dyDescent="0.2">
      <c r="A908" s="6">
        <v>907</v>
      </c>
      <c r="B908" s="7">
        <v>15814275</v>
      </c>
      <c r="C908" s="6" t="s">
        <v>704</v>
      </c>
      <c r="D908" s="7">
        <v>685</v>
      </c>
      <c r="E908" s="6" t="s">
        <v>15</v>
      </c>
      <c r="F908" s="6" t="s">
        <v>23</v>
      </c>
      <c r="G908" s="7">
        <v>33</v>
      </c>
      <c r="H908" s="7">
        <v>6</v>
      </c>
      <c r="I908" s="51">
        <v>174912.72</v>
      </c>
      <c r="J908" s="7">
        <v>1</v>
      </c>
      <c r="K908" s="7">
        <v>1</v>
      </c>
      <c r="L908" s="7">
        <v>1</v>
      </c>
      <c r="M908" s="53">
        <v>43932.54</v>
      </c>
      <c r="N908" s="7">
        <v>0</v>
      </c>
    </row>
    <row r="909" spans="1:14" ht="18" customHeight="1" x14ac:dyDescent="0.2">
      <c r="A909" s="6">
        <v>908</v>
      </c>
      <c r="B909" s="7">
        <v>15724848</v>
      </c>
      <c r="C909" s="6" t="s">
        <v>705</v>
      </c>
      <c r="D909" s="7">
        <v>516</v>
      </c>
      <c r="E909" s="6" t="s">
        <v>15</v>
      </c>
      <c r="F909" s="6" t="s">
        <v>16</v>
      </c>
      <c r="G909" s="7">
        <v>46</v>
      </c>
      <c r="H909" s="7">
        <v>1</v>
      </c>
      <c r="I909" s="51">
        <v>104947.72</v>
      </c>
      <c r="J909" s="7">
        <v>1</v>
      </c>
      <c r="K909" s="7">
        <v>1</v>
      </c>
      <c r="L909" s="7">
        <v>0</v>
      </c>
      <c r="M909" s="53">
        <v>115789.25</v>
      </c>
      <c r="N909" s="7">
        <v>1</v>
      </c>
    </row>
    <row r="910" spans="1:14" ht="18" customHeight="1" x14ac:dyDescent="0.2">
      <c r="A910" s="6">
        <v>909</v>
      </c>
      <c r="B910" s="7">
        <v>15754713</v>
      </c>
      <c r="C910" s="6" t="s">
        <v>706</v>
      </c>
      <c r="D910" s="7">
        <v>685</v>
      </c>
      <c r="E910" s="6" t="s">
        <v>18</v>
      </c>
      <c r="F910" s="6" t="s">
        <v>23</v>
      </c>
      <c r="G910" s="7">
        <v>31</v>
      </c>
      <c r="H910" s="7">
        <v>10</v>
      </c>
      <c r="I910" s="51">
        <v>135213.71</v>
      </c>
      <c r="J910" s="7">
        <v>1</v>
      </c>
      <c r="K910" s="7">
        <v>1</v>
      </c>
      <c r="L910" s="7">
        <v>1</v>
      </c>
      <c r="M910" s="53">
        <v>125777.28</v>
      </c>
      <c r="N910" s="7">
        <v>0</v>
      </c>
    </row>
    <row r="911" spans="1:14" ht="18" customHeight="1" x14ac:dyDescent="0.2">
      <c r="A911" s="6">
        <v>910</v>
      </c>
      <c r="B911" s="7">
        <v>15693814</v>
      </c>
      <c r="C911" s="6" t="s">
        <v>707</v>
      </c>
      <c r="D911" s="7">
        <v>806</v>
      </c>
      <c r="E911" s="6" t="s">
        <v>18</v>
      </c>
      <c r="F911" s="6" t="s">
        <v>23</v>
      </c>
      <c r="G911" s="7">
        <v>25</v>
      </c>
      <c r="H911" s="7">
        <v>7</v>
      </c>
      <c r="I911" s="51">
        <v>0</v>
      </c>
      <c r="J911" s="7">
        <v>2</v>
      </c>
      <c r="K911" s="7">
        <v>1</v>
      </c>
      <c r="L911" s="7">
        <v>0</v>
      </c>
      <c r="M911" s="53">
        <v>18461.900000000001</v>
      </c>
      <c r="N911" s="7">
        <v>0</v>
      </c>
    </row>
    <row r="912" spans="1:14" ht="18" customHeight="1" x14ac:dyDescent="0.2">
      <c r="A912" s="6">
        <v>911</v>
      </c>
      <c r="B912" s="7">
        <v>15599660</v>
      </c>
      <c r="C912" s="6" t="s">
        <v>708</v>
      </c>
      <c r="D912" s="7">
        <v>604</v>
      </c>
      <c r="E912" s="6" t="s">
        <v>15</v>
      </c>
      <c r="F912" s="6" t="s">
        <v>23</v>
      </c>
      <c r="G912" s="7">
        <v>36</v>
      </c>
      <c r="H912" s="7">
        <v>6</v>
      </c>
      <c r="I912" s="51">
        <v>116229.85</v>
      </c>
      <c r="J912" s="7">
        <v>2</v>
      </c>
      <c r="K912" s="7">
        <v>1</v>
      </c>
      <c r="L912" s="7">
        <v>1</v>
      </c>
      <c r="M912" s="53">
        <v>79633.38</v>
      </c>
      <c r="N912" s="7">
        <v>0</v>
      </c>
    </row>
    <row r="913" spans="1:14" ht="18" customHeight="1" x14ac:dyDescent="0.2">
      <c r="A913" s="6">
        <v>912</v>
      </c>
      <c r="B913" s="7">
        <v>15746490</v>
      </c>
      <c r="C913" s="6" t="s">
        <v>709</v>
      </c>
      <c r="D913" s="7">
        <v>648</v>
      </c>
      <c r="E913" s="6" t="s">
        <v>18</v>
      </c>
      <c r="F913" s="6" t="s">
        <v>16</v>
      </c>
      <c r="G913" s="7">
        <v>53</v>
      </c>
      <c r="H913" s="7">
        <v>6</v>
      </c>
      <c r="I913" s="51">
        <v>111201.41</v>
      </c>
      <c r="J913" s="7">
        <v>1</v>
      </c>
      <c r="K913" s="7">
        <v>1</v>
      </c>
      <c r="L913" s="7">
        <v>1</v>
      </c>
      <c r="M913" s="53">
        <v>121542.29</v>
      </c>
      <c r="N913" s="7">
        <v>0</v>
      </c>
    </row>
    <row r="914" spans="1:14" ht="18" customHeight="1" x14ac:dyDescent="0.2">
      <c r="A914" s="6">
        <v>913</v>
      </c>
      <c r="B914" s="7">
        <v>15566091</v>
      </c>
      <c r="C914" s="6" t="s">
        <v>710</v>
      </c>
      <c r="D914" s="7">
        <v>545</v>
      </c>
      <c r="E914" s="6" t="s">
        <v>18</v>
      </c>
      <c r="F914" s="6" t="s">
        <v>16</v>
      </c>
      <c r="G914" s="7">
        <v>32</v>
      </c>
      <c r="H914" s="7">
        <v>4</v>
      </c>
      <c r="I914" s="51">
        <v>0</v>
      </c>
      <c r="J914" s="7">
        <v>1</v>
      </c>
      <c r="K914" s="7">
        <v>1</v>
      </c>
      <c r="L914" s="7">
        <v>0</v>
      </c>
      <c r="M914" s="53">
        <v>94739.199999999997</v>
      </c>
      <c r="N914" s="7">
        <v>0</v>
      </c>
    </row>
    <row r="915" spans="1:14" ht="18" customHeight="1" x14ac:dyDescent="0.2">
      <c r="A915" s="6">
        <v>914</v>
      </c>
      <c r="B915" s="7">
        <v>15655961</v>
      </c>
      <c r="C915" s="6" t="s">
        <v>91</v>
      </c>
      <c r="D915" s="7">
        <v>756</v>
      </c>
      <c r="E915" s="6" t="s">
        <v>26</v>
      </c>
      <c r="F915" s="6" t="s">
        <v>23</v>
      </c>
      <c r="G915" s="7">
        <v>27</v>
      </c>
      <c r="H915" s="7">
        <v>1</v>
      </c>
      <c r="I915" s="51">
        <v>131899</v>
      </c>
      <c r="J915" s="7">
        <v>1</v>
      </c>
      <c r="K915" s="7">
        <v>1</v>
      </c>
      <c r="L915" s="7">
        <v>0</v>
      </c>
      <c r="M915" s="53">
        <v>93302.29</v>
      </c>
      <c r="N915" s="7">
        <v>0</v>
      </c>
    </row>
    <row r="916" spans="1:14" ht="18" customHeight="1" x14ac:dyDescent="0.2">
      <c r="A916" s="6">
        <v>915</v>
      </c>
      <c r="B916" s="7">
        <v>15710404</v>
      </c>
      <c r="C916" s="6" t="s">
        <v>711</v>
      </c>
      <c r="D916" s="7">
        <v>569</v>
      </c>
      <c r="E916" s="6" t="s">
        <v>15</v>
      </c>
      <c r="F916" s="6" t="s">
        <v>23</v>
      </c>
      <c r="G916" s="7">
        <v>35</v>
      </c>
      <c r="H916" s="7">
        <v>10</v>
      </c>
      <c r="I916" s="51">
        <v>124525.52</v>
      </c>
      <c r="J916" s="7">
        <v>1</v>
      </c>
      <c r="K916" s="7">
        <v>1</v>
      </c>
      <c r="L916" s="7">
        <v>1</v>
      </c>
      <c r="M916" s="53">
        <v>193793.78</v>
      </c>
      <c r="N916" s="7">
        <v>0</v>
      </c>
    </row>
    <row r="917" spans="1:14" ht="18" customHeight="1" x14ac:dyDescent="0.2">
      <c r="A917" s="6">
        <v>916</v>
      </c>
      <c r="B917" s="7">
        <v>15775625</v>
      </c>
      <c r="C917" s="6" t="s">
        <v>370</v>
      </c>
      <c r="D917" s="7">
        <v>596</v>
      </c>
      <c r="E917" s="6" t="s">
        <v>15</v>
      </c>
      <c r="F917" s="6" t="s">
        <v>23</v>
      </c>
      <c r="G917" s="7">
        <v>47</v>
      </c>
      <c r="H917" s="7">
        <v>6</v>
      </c>
      <c r="I917" s="51">
        <v>0</v>
      </c>
      <c r="J917" s="7">
        <v>1</v>
      </c>
      <c r="K917" s="7">
        <v>1</v>
      </c>
      <c r="L917" s="7">
        <v>0</v>
      </c>
      <c r="M917" s="53">
        <v>74835.649999999994</v>
      </c>
      <c r="N917" s="7">
        <v>0</v>
      </c>
    </row>
    <row r="918" spans="1:14" ht="18" customHeight="1" x14ac:dyDescent="0.2">
      <c r="A918" s="6">
        <v>917</v>
      </c>
      <c r="B918" s="7">
        <v>15792328</v>
      </c>
      <c r="C918" s="6" t="s">
        <v>712</v>
      </c>
      <c r="D918" s="7">
        <v>475</v>
      </c>
      <c r="E918" s="6" t="s">
        <v>15</v>
      </c>
      <c r="F918" s="6" t="s">
        <v>23</v>
      </c>
      <c r="G918" s="7">
        <v>39</v>
      </c>
      <c r="H918" s="7">
        <v>6</v>
      </c>
      <c r="I918" s="51">
        <v>0</v>
      </c>
      <c r="J918" s="7">
        <v>1</v>
      </c>
      <c r="K918" s="7">
        <v>1</v>
      </c>
      <c r="L918" s="7">
        <v>1</v>
      </c>
      <c r="M918" s="53">
        <v>56999.9</v>
      </c>
      <c r="N918" s="7">
        <v>1</v>
      </c>
    </row>
    <row r="919" spans="1:14" ht="18" customHeight="1" x14ac:dyDescent="0.2">
      <c r="A919" s="6">
        <v>918</v>
      </c>
      <c r="B919" s="7">
        <v>15719856</v>
      </c>
      <c r="C919" s="6" t="s">
        <v>713</v>
      </c>
      <c r="D919" s="7">
        <v>646</v>
      </c>
      <c r="E919" s="6" t="s">
        <v>15</v>
      </c>
      <c r="F919" s="6" t="s">
        <v>16</v>
      </c>
      <c r="G919" s="7">
        <v>45</v>
      </c>
      <c r="H919" s="7">
        <v>3</v>
      </c>
      <c r="I919" s="51">
        <v>47134.75</v>
      </c>
      <c r="J919" s="7">
        <v>1</v>
      </c>
      <c r="K919" s="7">
        <v>1</v>
      </c>
      <c r="L919" s="7">
        <v>1</v>
      </c>
      <c r="M919" s="53">
        <v>57236.44</v>
      </c>
      <c r="N919" s="7">
        <v>0</v>
      </c>
    </row>
    <row r="920" spans="1:14" ht="18" customHeight="1" x14ac:dyDescent="0.2">
      <c r="A920" s="6">
        <v>919</v>
      </c>
      <c r="B920" s="7">
        <v>15593773</v>
      </c>
      <c r="C920" s="6" t="s">
        <v>714</v>
      </c>
      <c r="D920" s="7">
        <v>784</v>
      </c>
      <c r="E920" s="6" t="s">
        <v>18</v>
      </c>
      <c r="F920" s="6" t="s">
        <v>23</v>
      </c>
      <c r="G920" s="7">
        <v>35</v>
      </c>
      <c r="H920" s="7">
        <v>3</v>
      </c>
      <c r="I920" s="51">
        <v>0</v>
      </c>
      <c r="J920" s="7">
        <v>2</v>
      </c>
      <c r="K920" s="7">
        <v>0</v>
      </c>
      <c r="L920" s="7">
        <v>0</v>
      </c>
      <c r="M920" s="53">
        <v>81483.64</v>
      </c>
      <c r="N920" s="7">
        <v>0</v>
      </c>
    </row>
    <row r="921" spans="1:14" ht="18" customHeight="1" x14ac:dyDescent="0.2">
      <c r="A921" s="6">
        <v>920</v>
      </c>
      <c r="B921" s="7">
        <v>15733114</v>
      </c>
      <c r="C921" s="6" t="s">
        <v>220</v>
      </c>
      <c r="D921" s="7">
        <v>552</v>
      </c>
      <c r="E921" s="6" t="s">
        <v>18</v>
      </c>
      <c r="F921" s="6" t="s">
        <v>23</v>
      </c>
      <c r="G921" s="7">
        <v>45</v>
      </c>
      <c r="H921" s="7">
        <v>9</v>
      </c>
      <c r="I921" s="51">
        <v>0</v>
      </c>
      <c r="J921" s="7">
        <v>2</v>
      </c>
      <c r="K921" s="7">
        <v>1</v>
      </c>
      <c r="L921" s="7">
        <v>0</v>
      </c>
      <c r="M921" s="53">
        <v>26752.560000000001</v>
      </c>
      <c r="N921" s="7">
        <v>0</v>
      </c>
    </row>
    <row r="922" spans="1:14" ht="18" customHeight="1" x14ac:dyDescent="0.2">
      <c r="A922" s="6">
        <v>921</v>
      </c>
      <c r="B922" s="7">
        <v>15797748</v>
      </c>
      <c r="C922" s="6" t="s">
        <v>456</v>
      </c>
      <c r="D922" s="7">
        <v>729</v>
      </c>
      <c r="E922" s="6" t="s">
        <v>15</v>
      </c>
      <c r="F922" s="6" t="s">
        <v>23</v>
      </c>
      <c r="G922" s="7">
        <v>44</v>
      </c>
      <c r="H922" s="7">
        <v>5</v>
      </c>
      <c r="I922" s="51">
        <v>0</v>
      </c>
      <c r="J922" s="7">
        <v>2</v>
      </c>
      <c r="K922" s="7">
        <v>0</v>
      </c>
      <c r="L922" s="7">
        <v>1</v>
      </c>
      <c r="M922" s="53">
        <v>9200.5400000000009</v>
      </c>
      <c r="N922" s="7">
        <v>0</v>
      </c>
    </row>
    <row r="923" spans="1:14" ht="18" customHeight="1" x14ac:dyDescent="0.2">
      <c r="A923" s="6">
        <v>922</v>
      </c>
      <c r="B923" s="7">
        <v>15743411</v>
      </c>
      <c r="C923" s="6" t="s">
        <v>715</v>
      </c>
      <c r="D923" s="7">
        <v>609</v>
      </c>
      <c r="E923" s="6" t="s">
        <v>18</v>
      </c>
      <c r="F923" s="6" t="s">
        <v>23</v>
      </c>
      <c r="G923" s="7">
        <v>61</v>
      </c>
      <c r="H923" s="7">
        <v>1</v>
      </c>
      <c r="I923" s="51">
        <v>0</v>
      </c>
      <c r="J923" s="7">
        <v>1</v>
      </c>
      <c r="K923" s="7">
        <v>1</v>
      </c>
      <c r="L923" s="7">
        <v>0</v>
      </c>
      <c r="M923" s="53">
        <v>22447.85</v>
      </c>
      <c r="N923" s="7">
        <v>1</v>
      </c>
    </row>
    <row r="924" spans="1:14" ht="18" customHeight="1" x14ac:dyDescent="0.2">
      <c r="A924" s="6">
        <v>923</v>
      </c>
      <c r="B924" s="7">
        <v>15753337</v>
      </c>
      <c r="C924" s="6" t="s">
        <v>716</v>
      </c>
      <c r="D924" s="7">
        <v>555</v>
      </c>
      <c r="E924" s="6" t="s">
        <v>15</v>
      </c>
      <c r="F924" s="6" t="s">
        <v>23</v>
      </c>
      <c r="G924" s="7">
        <v>51</v>
      </c>
      <c r="H924" s="7">
        <v>5</v>
      </c>
      <c r="I924" s="51">
        <v>0</v>
      </c>
      <c r="J924" s="7">
        <v>3</v>
      </c>
      <c r="K924" s="7">
        <v>1</v>
      </c>
      <c r="L924" s="7">
        <v>0</v>
      </c>
      <c r="M924" s="53">
        <v>189122.89</v>
      </c>
      <c r="N924" s="7">
        <v>1</v>
      </c>
    </row>
    <row r="925" spans="1:14" ht="18" customHeight="1" x14ac:dyDescent="0.2">
      <c r="A925" s="6">
        <v>924</v>
      </c>
      <c r="B925" s="7">
        <v>15601026</v>
      </c>
      <c r="C925" s="6" t="s">
        <v>656</v>
      </c>
      <c r="D925" s="7">
        <v>572</v>
      </c>
      <c r="E925" s="6" t="s">
        <v>26</v>
      </c>
      <c r="F925" s="6" t="s">
        <v>16</v>
      </c>
      <c r="G925" s="7">
        <v>19</v>
      </c>
      <c r="H925" s="7">
        <v>1</v>
      </c>
      <c r="I925" s="51">
        <v>138657.07999999999</v>
      </c>
      <c r="J925" s="7">
        <v>1</v>
      </c>
      <c r="K925" s="7">
        <v>1</v>
      </c>
      <c r="L925" s="7">
        <v>1</v>
      </c>
      <c r="M925" s="53">
        <v>16161.82</v>
      </c>
      <c r="N925" s="7">
        <v>0</v>
      </c>
    </row>
    <row r="926" spans="1:14" ht="18" customHeight="1" x14ac:dyDescent="0.2">
      <c r="A926" s="6">
        <v>925</v>
      </c>
      <c r="B926" s="7">
        <v>15658485</v>
      </c>
      <c r="C926" s="6" t="s">
        <v>376</v>
      </c>
      <c r="D926" s="7">
        <v>785</v>
      </c>
      <c r="E926" s="6" t="s">
        <v>15</v>
      </c>
      <c r="F926" s="6" t="s">
        <v>16</v>
      </c>
      <c r="G926" s="7">
        <v>34</v>
      </c>
      <c r="H926" s="7">
        <v>9</v>
      </c>
      <c r="I926" s="51">
        <v>70302.48</v>
      </c>
      <c r="J926" s="7">
        <v>1</v>
      </c>
      <c r="K926" s="7">
        <v>1</v>
      </c>
      <c r="L926" s="7">
        <v>1</v>
      </c>
      <c r="M926" s="53">
        <v>68600.36</v>
      </c>
      <c r="N926" s="7">
        <v>0</v>
      </c>
    </row>
    <row r="927" spans="1:14" ht="18" customHeight="1" x14ac:dyDescent="0.2">
      <c r="A927" s="6">
        <v>926</v>
      </c>
      <c r="B927" s="7">
        <v>15636731</v>
      </c>
      <c r="C927" s="6" t="s">
        <v>305</v>
      </c>
      <c r="D927" s="7">
        <v>714</v>
      </c>
      <c r="E927" s="6" t="s">
        <v>26</v>
      </c>
      <c r="F927" s="6" t="s">
        <v>16</v>
      </c>
      <c r="G927" s="7">
        <v>36</v>
      </c>
      <c r="H927" s="7">
        <v>1</v>
      </c>
      <c r="I927" s="51">
        <v>101609.01</v>
      </c>
      <c r="J927" s="7">
        <v>2</v>
      </c>
      <c r="K927" s="7">
        <v>1</v>
      </c>
      <c r="L927" s="7">
        <v>1</v>
      </c>
      <c r="M927" s="53">
        <v>447.73</v>
      </c>
      <c r="N927" s="7">
        <v>0</v>
      </c>
    </row>
    <row r="928" spans="1:14" ht="18" customHeight="1" x14ac:dyDescent="0.2">
      <c r="A928" s="6">
        <v>927</v>
      </c>
      <c r="B928" s="7">
        <v>15628303</v>
      </c>
      <c r="C928" s="6" t="s">
        <v>717</v>
      </c>
      <c r="D928" s="7">
        <v>738</v>
      </c>
      <c r="E928" s="6" t="s">
        <v>18</v>
      </c>
      <c r="F928" s="6" t="s">
        <v>23</v>
      </c>
      <c r="G928" s="7">
        <v>35</v>
      </c>
      <c r="H928" s="7">
        <v>3</v>
      </c>
      <c r="I928" s="51">
        <v>0</v>
      </c>
      <c r="J928" s="7">
        <v>1</v>
      </c>
      <c r="K928" s="7">
        <v>1</v>
      </c>
      <c r="L928" s="7">
        <v>1</v>
      </c>
      <c r="M928" s="53">
        <v>15650.73</v>
      </c>
      <c r="N928" s="7">
        <v>0</v>
      </c>
    </row>
    <row r="929" spans="1:14" ht="18" customHeight="1" x14ac:dyDescent="0.2">
      <c r="A929" s="6">
        <v>928</v>
      </c>
      <c r="B929" s="7">
        <v>15633461</v>
      </c>
      <c r="C929" s="6" t="s">
        <v>364</v>
      </c>
      <c r="D929" s="7">
        <v>639</v>
      </c>
      <c r="E929" s="6" t="s">
        <v>26</v>
      </c>
      <c r="F929" s="6" t="s">
        <v>23</v>
      </c>
      <c r="G929" s="7">
        <v>38</v>
      </c>
      <c r="H929" s="7">
        <v>5</v>
      </c>
      <c r="I929" s="51">
        <v>130170.82</v>
      </c>
      <c r="J929" s="7">
        <v>1</v>
      </c>
      <c r="K929" s="7">
        <v>1</v>
      </c>
      <c r="L929" s="7">
        <v>1</v>
      </c>
      <c r="M929" s="53">
        <v>149599.62</v>
      </c>
      <c r="N929" s="7">
        <v>0</v>
      </c>
    </row>
    <row r="930" spans="1:14" ht="18" customHeight="1" x14ac:dyDescent="0.2">
      <c r="A930" s="6">
        <v>929</v>
      </c>
      <c r="B930" s="7">
        <v>15677135</v>
      </c>
      <c r="C930" s="6" t="s">
        <v>56</v>
      </c>
      <c r="D930" s="7">
        <v>520</v>
      </c>
      <c r="E930" s="6" t="s">
        <v>26</v>
      </c>
      <c r="F930" s="6" t="s">
        <v>23</v>
      </c>
      <c r="G930" s="7">
        <v>61</v>
      </c>
      <c r="H930" s="7">
        <v>8</v>
      </c>
      <c r="I930" s="51">
        <v>133802.29</v>
      </c>
      <c r="J930" s="7">
        <v>2</v>
      </c>
      <c r="K930" s="7">
        <v>1</v>
      </c>
      <c r="L930" s="7">
        <v>1</v>
      </c>
      <c r="M930" s="53">
        <v>90304.01</v>
      </c>
      <c r="N930" s="7">
        <v>0</v>
      </c>
    </row>
    <row r="931" spans="1:14" ht="18" customHeight="1" x14ac:dyDescent="0.2">
      <c r="A931" s="6">
        <v>930</v>
      </c>
      <c r="B931" s="7">
        <v>15590876</v>
      </c>
      <c r="C931" s="6" t="s">
        <v>718</v>
      </c>
      <c r="D931" s="7">
        <v>764</v>
      </c>
      <c r="E931" s="6" t="s">
        <v>15</v>
      </c>
      <c r="F931" s="6" t="s">
        <v>16</v>
      </c>
      <c r="G931" s="7">
        <v>24</v>
      </c>
      <c r="H931" s="7">
        <v>7</v>
      </c>
      <c r="I931" s="51">
        <v>106234.02</v>
      </c>
      <c r="J931" s="7">
        <v>1</v>
      </c>
      <c r="K931" s="7">
        <v>0</v>
      </c>
      <c r="L931" s="7">
        <v>0</v>
      </c>
      <c r="M931" s="53">
        <v>115676.38</v>
      </c>
      <c r="N931" s="7">
        <v>0</v>
      </c>
    </row>
    <row r="932" spans="1:14" ht="18" customHeight="1" x14ac:dyDescent="0.2">
      <c r="A932" s="6">
        <v>931</v>
      </c>
      <c r="B932" s="7">
        <v>15790782</v>
      </c>
      <c r="C932" s="6" t="s">
        <v>719</v>
      </c>
      <c r="D932" s="7">
        <v>661</v>
      </c>
      <c r="E932" s="6" t="s">
        <v>18</v>
      </c>
      <c r="F932" s="6" t="s">
        <v>23</v>
      </c>
      <c r="G932" s="7">
        <v>39</v>
      </c>
      <c r="H932" s="7">
        <v>6</v>
      </c>
      <c r="I932" s="51">
        <v>132628.98000000001</v>
      </c>
      <c r="J932" s="7">
        <v>1</v>
      </c>
      <c r="K932" s="7">
        <v>0</v>
      </c>
      <c r="L932" s="7">
        <v>0</v>
      </c>
      <c r="M932" s="53">
        <v>38812.67</v>
      </c>
      <c r="N932" s="7">
        <v>0</v>
      </c>
    </row>
    <row r="933" spans="1:14" ht="18" customHeight="1" x14ac:dyDescent="0.2">
      <c r="A933" s="6">
        <v>932</v>
      </c>
      <c r="B933" s="7">
        <v>15700476</v>
      </c>
      <c r="C933" s="6" t="s">
        <v>613</v>
      </c>
      <c r="D933" s="7">
        <v>564</v>
      </c>
      <c r="E933" s="6" t="s">
        <v>26</v>
      </c>
      <c r="F933" s="6" t="s">
        <v>23</v>
      </c>
      <c r="G933" s="7">
        <v>41</v>
      </c>
      <c r="H933" s="7">
        <v>9</v>
      </c>
      <c r="I933" s="51">
        <v>103522.75</v>
      </c>
      <c r="J933" s="7">
        <v>2</v>
      </c>
      <c r="K933" s="7">
        <v>1</v>
      </c>
      <c r="L933" s="7">
        <v>1</v>
      </c>
      <c r="M933" s="53">
        <v>34338.21</v>
      </c>
      <c r="N933" s="7">
        <v>0</v>
      </c>
    </row>
    <row r="934" spans="1:14" ht="18" customHeight="1" x14ac:dyDescent="0.2">
      <c r="A934" s="6">
        <v>933</v>
      </c>
      <c r="B934" s="7">
        <v>15634141</v>
      </c>
      <c r="C934" s="6" t="s">
        <v>720</v>
      </c>
      <c r="D934" s="7">
        <v>708</v>
      </c>
      <c r="E934" s="6" t="s">
        <v>26</v>
      </c>
      <c r="F934" s="6" t="s">
        <v>16</v>
      </c>
      <c r="G934" s="7">
        <v>42</v>
      </c>
      <c r="H934" s="7">
        <v>8</v>
      </c>
      <c r="I934" s="51">
        <v>192390.52</v>
      </c>
      <c r="J934" s="7">
        <v>2</v>
      </c>
      <c r="K934" s="7">
        <v>1</v>
      </c>
      <c r="L934" s="7">
        <v>0</v>
      </c>
      <c r="M934" s="53">
        <v>823.36</v>
      </c>
      <c r="N934" s="7">
        <v>0</v>
      </c>
    </row>
    <row r="935" spans="1:14" ht="18" customHeight="1" x14ac:dyDescent="0.2">
      <c r="A935" s="6">
        <v>934</v>
      </c>
      <c r="B935" s="7">
        <v>15737795</v>
      </c>
      <c r="C935" s="6" t="s">
        <v>33</v>
      </c>
      <c r="D935" s="7">
        <v>512</v>
      </c>
      <c r="E935" s="6" t="s">
        <v>18</v>
      </c>
      <c r="F935" s="6" t="s">
        <v>23</v>
      </c>
      <c r="G935" s="7">
        <v>36</v>
      </c>
      <c r="H935" s="7">
        <v>1</v>
      </c>
      <c r="I935" s="51">
        <v>0</v>
      </c>
      <c r="J935" s="7">
        <v>1</v>
      </c>
      <c r="K935" s="7">
        <v>0</v>
      </c>
      <c r="L935" s="7">
        <v>1</v>
      </c>
      <c r="M935" s="53">
        <v>135482.26</v>
      </c>
      <c r="N935" s="7">
        <v>1</v>
      </c>
    </row>
    <row r="936" spans="1:14" ht="18" customHeight="1" x14ac:dyDescent="0.2">
      <c r="A936" s="6">
        <v>935</v>
      </c>
      <c r="B936" s="7">
        <v>15790299</v>
      </c>
      <c r="C936" s="6" t="s">
        <v>619</v>
      </c>
      <c r="D936" s="7">
        <v>592</v>
      </c>
      <c r="E936" s="6" t="s">
        <v>18</v>
      </c>
      <c r="F936" s="6" t="s">
        <v>23</v>
      </c>
      <c r="G936" s="7">
        <v>37</v>
      </c>
      <c r="H936" s="7">
        <v>9</v>
      </c>
      <c r="I936" s="51">
        <v>0</v>
      </c>
      <c r="J936" s="7">
        <v>3</v>
      </c>
      <c r="K936" s="7">
        <v>1</v>
      </c>
      <c r="L936" s="7">
        <v>1</v>
      </c>
      <c r="M936" s="53">
        <v>10656.89</v>
      </c>
      <c r="N936" s="7">
        <v>0</v>
      </c>
    </row>
    <row r="937" spans="1:14" ht="18" customHeight="1" x14ac:dyDescent="0.2">
      <c r="A937" s="6">
        <v>936</v>
      </c>
      <c r="B937" s="7">
        <v>15675316</v>
      </c>
      <c r="C937" s="6" t="s">
        <v>721</v>
      </c>
      <c r="D937" s="7">
        <v>619</v>
      </c>
      <c r="E937" s="6" t="s">
        <v>15</v>
      </c>
      <c r="F937" s="6" t="s">
        <v>16</v>
      </c>
      <c r="G937" s="7">
        <v>38</v>
      </c>
      <c r="H937" s="7">
        <v>3</v>
      </c>
      <c r="I937" s="51">
        <v>0</v>
      </c>
      <c r="J937" s="7">
        <v>2</v>
      </c>
      <c r="K937" s="7">
        <v>0</v>
      </c>
      <c r="L937" s="7">
        <v>1</v>
      </c>
      <c r="M937" s="53">
        <v>116467.35</v>
      </c>
      <c r="N937" s="7">
        <v>0</v>
      </c>
    </row>
    <row r="938" spans="1:14" ht="18" customHeight="1" x14ac:dyDescent="0.2">
      <c r="A938" s="6">
        <v>937</v>
      </c>
      <c r="B938" s="7">
        <v>15613630</v>
      </c>
      <c r="C938" s="6" t="s">
        <v>602</v>
      </c>
      <c r="D938" s="7">
        <v>775</v>
      </c>
      <c r="E938" s="6" t="s">
        <v>15</v>
      </c>
      <c r="F938" s="6" t="s">
        <v>23</v>
      </c>
      <c r="G938" s="7">
        <v>52</v>
      </c>
      <c r="H938" s="7">
        <v>8</v>
      </c>
      <c r="I938" s="51">
        <v>109922.61</v>
      </c>
      <c r="J938" s="7">
        <v>1</v>
      </c>
      <c r="K938" s="7">
        <v>1</v>
      </c>
      <c r="L938" s="7">
        <v>1</v>
      </c>
      <c r="M938" s="53">
        <v>96823.32</v>
      </c>
      <c r="N938" s="7">
        <v>1</v>
      </c>
    </row>
    <row r="939" spans="1:14" ht="18" customHeight="1" x14ac:dyDescent="0.2">
      <c r="A939" s="6">
        <v>938</v>
      </c>
      <c r="B939" s="7">
        <v>15662100</v>
      </c>
      <c r="C939" s="6" t="s">
        <v>722</v>
      </c>
      <c r="D939" s="7">
        <v>850</v>
      </c>
      <c r="E939" s="6" t="s">
        <v>26</v>
      </c>
      <c r="F939" s="6" t="s">
        <v>16</v>
      </c>
      <c r="G939" s="7">
        <v>44</v>
      </c>
      <c r="H939" s="7">
        <v>5</v>
      </c>
      <c r="I939" s="51">
        <v>128605.32</v>
      </c>
      <c r="J939" s="7">
        <v>1</v>
      </c>
      <c r="K939" s="7">
        <v>0</v>
      </c>
      <c r="L939" s="7">
        <v>1</v>
      </c>
      <c r="M939" s="53">
        <v>171096.2</v>
      </c>
      <c r="N939" s="7">
        <v>0</v>
      </c>
    </row>
    <row r="940" spans="1:14" ht="18" customHeight="1" x14ac:dyDescent="0.2">
      <c r="A940" s="6">
        <v>939</v>
      </c>
      <c r="B940" s="7">
        <v>15668032</v>
      </c>
      <c r="C940" s="6" t="s">
        <v>723</v>
      </c>
      <c r="D940" s="7">
        <v>577</v>
      </c>
      <c r="E940" s="6" t="s">
        <v>15</v>
      </c>
      <c r="F940" s="6" t="s">
        <v>16</v>
      </c>
      <c r="G940" s="7">
        <v>37</v>
      </c>
      <c r="H940" s="7">
        <v>4</v>
      </c>
      <c r="I940" s="51">
        <v>0</v>
      </c>
      <c r="J940" s="7">
        <v>1</v>
      </c>
      <c r="K940" s="7">
        <v>1</v>
      </c>
      <c r="L940" s="7">
        <v>1</v>
      </c>
      <c r="M940" s="53">
        <v>79881.39</v>
      </c>
      <c r="N940" s="7">
        <v>0</v>
      </c>
    </row>
    <row r="941" spans="1:14" ht="18" customHeight="1" x14ac:dyDescent="0.2">
      <c r="A941" s="6">
        <v>940</v>
      </c>
      <c r="B941" s="7">
        <v>15599289</v>
      </c>
      <c r="C941" s="6" t="s">
        <v>724</v>
      </c>
      <c r="D941" s="7">
        <v>724</v>
      </c>
      <c r="E941" s="6" t="s">
        <v>15</v>
      </c>
      <c r="F941" s="6" t="s">
        <v>16</v>
      </c>
      <c r="G941" s="7">
        <v>37</v>
      </c>
      <c r="H941" s="7">
        <v>10</v>
      </c>
      <c r="I941" s="51">
        <v>68598.559999999998</v>
      </c>
      <c r="J941" s="7">
        <v>1</v>
      </c>
      <c r="K941" s="7">
        <v>1</v>
      </c>
      <c r="L941" s="7">
        <v>0</v>
      </c>
      <c r="M941" s="53">
        <v>157862.82</v>
      </c>
      <c r="N941" s="7">
        <v>0</v>
      </c>
    </row>
    <row r="942" spans="1:14" ht="18" customHeight="1" x14ac:dyDescent="0.2">
      <c r="A942" s="6">
        <v>941</v>
      </c>
      <c r="B942" s="7">
        <v>15754084</v>
      </c>
      <c r="C942" s="6" t="s">
        <v>725</v>
      </c>
      <c r="D942" s="7">
        <v>710</v>
      </c>
      <c r="E942" s="6" t="s">
        <v>18</v>
      </c>
      <c r="F942" s="6" t="s">
        <v>23</v>
      </c>
      <c r="G942" s="7">
        <v>35</v>
      </c>
      <c r="H942" s="7">
        <v>1</v>
      </c>
      <c r="I942" s="51">
        <v>106518.52</v>
      </c>
      <c r="J942" s="7">
        <v>1</v>
      </c>
      <c r="K942" s="7">
        <v>1</v>
      </c>
      <c r="L942" s="7">
        <v>1</v>
      </c>
      <c r="M942" s="53">
        <v>127951.81</v>
      </c>
      <c r="N942" s="7">
        <v>0</v>
      </c>
    </row>
    <row r="943" spans="1:14" ht="18" customHeight="1" x14ac:dyDescent="0.2">
      <c r="A943" s="6">
        <v>942</v>
      </c>
      <c r="B943" s="7">
        <v>15676521</v>
      </c>
      <c r="C943" s="6" t="s">
        <v>859</v>
      </c>
      <c r="D943" s="7">
        <v>696</v>
      </c>
      <c r="E943" s="6" t="s">
        <v>15</v>
      </c>
      <c r="F943" s="6" t="s">
        <v>16</v>
      </c>
      <c r="G943" s="7">
        <v>31</v>
      </c>
      <c r="H943" s="7">
        <v>8</v>
      </c>
      <c r="I943" s="51">
        <v>0</v>
      </c>
      <c r="J943" s="7">
        <v>2</v>
      </c>
      <c r="K943" s="7">
        <v>0</v>
      </c>
      <c r="L943" s="7">
        <v>0</v>
      </c>
      <c r="M943" s="53">
        <v>191074.11</v>
      </c>
      <c r="N943" s="7">
        <v>0</v>
      </c>
    </row>
    <row r="944" spans="1:14" ht="18" customHeight="1" x14ac:dyDescent="0.2">
      <c r="A944" s="6">
        <v>943</v>
      </c>
      <c r="B944" s="7">
        <v>15804586</v>
      </c>
      <c r="C944" s="6" t="s">
        <v>486</v>
      </c>
      <c r="D944" s="7">
        <v>376</v>
      </c>
      <c r="E944" s="6" t="s">
        <v>15</v>
      </c>
      <c r="F944" s="6" t="s">
        <v>16</v>
      </c>
      <c r="G944" s="7">
        <v>46</v>
      </c>
      <c r="H944" s="7">
        <v>6</v>
      </c>
      <c r="I944" s="51">
        <v>0</v>
      </c>
      <c r="J944" s="7">
        <v>1</v>
      </c>
      <c r="K944" s="7">
        <v>1</v>
      </c>
      <c r="L944" s="7">
        <v>0</v>
      </c>
      <c r="M944" s="53">
        <v>157333.69</v>
      </c>
      <c r="N944" s="7">
        <v>1</v>
      </c>
    </row>
    <row r="945" spans="1:14" ht="18" customHeight="1" x14ac:dyDescent="0.2">
      <c r="A945" s="6">
        <v>944</v>
      </c>
      <c r="B945" s="7">
        <v>15781465</v>
      </c>
      <c r="C945" s="6" t="s">
        <v>727</v>
      </c>
      <c r="D945" s="7">
        <v>675</v>
      </c>
      <c r="E945" s="6" t="s">
        <v>26</v>
      </c>
      <c r="F945" s="6" t="s">
        <v>16</v>
      </c>
      <c r="G945" s="7">
        <v>29</v>
      </c>
      <c r="H945" s="7">
        <v>8</v>
      </c>
      <c r="I945" s="51">
        <v>121326.42</v>
      </c>
      <c r="J945" s="7">
        <v>1</v>
      </c>
      <c r="K945" s="7">
        <v>1</v>
      </c>
      <c r="L945" s="7">
        <v>0</v>
      </c>
      <c r="M945" s="53">
        <v>133457.51999999999</v>
      </c>
      <c r="N945" s="7">
        <v>0</v>
      </c>
    </row>
    <row r="946" spans="1:14" ht="18" customHeight="1" x14ac:dyDescent="0.2">
      <c r="A946" s="6">
        <v>945</v>
      </c>
      <c r="B946" s="7">
        <v>15729362</v>
      </c>
      <c r="C946" s="6" t="s">
        <v>499</v>
      </c>
      <c r="D946" s="7">
        <v>745</v>
      </c>
      <c r="E946" s="6" t="s">
        <v>15</v>
      </c>
      <c r="F946" s="6" t="s">
        <v>23</v>
      </c>
      <c r="G946" s="7">
        <v>36</v>
      </c>
      <c r="H946" s="7">
        <v>8</v>
      </c>
      <c r="I946" s="51">
        <v>67226.37</v>
      </c>
      <c r="J946" s="7">
        <v>1</v>
      </c>
      <c r="K946" s="7">
        <v>1</v>
      </c>
      <c r="L946" s="7">
        <v>0</v>
      </c>
      <c r="M946" s="53">
        <v>130789.6</v>
      </c>
      <c r="N946" s="7">
        <v>0</v>
      </c>
    </row>
    <row r="947" spans="1:14" ht="18" customHeight="1" x14ac:dyDescent="0.2">
      <c r="A947" s="6">
        <v>946</v>
      </c>
      <c r="B947" s="7">
        <v>15709295</v>
      </c>
      <c r="C947" s="6" t="s">
        <v>728</v>
      </c>
      <c r="D947" s="7">
        <v>697</v>
      </c>
      <c r="E947" s="6" t="s">
        <v>18</v>
      </c>
      <c r="F947" s="6" t="s">
        <v>16</v>
      </c>
      <c r="G947" s="7">
        <v>25</v>
      </c>
      <c r="H947" s="7">
        <v>5</v>
      </c>
      <c r="I947" s="51">
        <v>82931.850000000006</v>
      </c>
      <c r="J947" s="7">
        <v>2</v>
      </c>
      <c r="K947" s="7">
        <v>1</v>
      </c>
      <c r="L947" s="7">
        <v>1</v>
      </c>
      <c r="M947" s="53">
        <v>128373.88</v>
      </c>
      <c r="N947" s="7">
        <v>0</v>
      </c>
    </row>
    <row r="948" spans="1:14" ht="18" customHeight="1" x14ac:dyDescent="0.2">
      <c r="A948" s="6">
        <v>947</v>
      </c>
      <c r="B948" s="7">
        <v>15745324</v>
      </c>
      <c r="C948" s="6" t="s">
        <v>601</v>
      </c>
      <c r="D948" s="7">
        <v>599</v>
      </c>
      <c r="E948" s="6" t="s">
        <v>18</v>
      </c>
      <c r="F948" s="6" t="s">
        <v>16</v>
      </c>
      <c r="G948" s="7">
        <v>39</v>
      </c>
      <c r="H948" s="7">
        <v>4</v>
      </c>
      <c r="I948" s="51">
        <v>0</v>
      </c>
      <c r="J948" s="7">
        <v>1</v>
      </c>
      <c r="K948" s="7">
        <v>1</v>
      </c>
      <c r="L948" s="7">
        <v>0</v>
      </c>
      <c r="M948" s="53">
        <v>194273.2</v>
      </c>
      <c r="N948" s="7">
        <v>1</v>
      </c>
    </row>
    <row r="949" spans="1:14" ht="18" customHeight="1" x14ac:dyDescent="0.2">
      <c r="A949" s="6">
        <v>948</v>
      </c>
      <c r="B949" s="7">
        <v>15741336</v>
      </c>
      <c r="C949" s="6" t="s">
        <v>535</v>
      </c>
      <c r="D949" s="7">
        <v>715</v>
      </c>
      <c r="E949" s="6" t="s">
        <v>15</v>
      </c>
      <c r="F949" s="6" t="s">
        <v>16</v>
      </c>
      <c r="G949" s="7">
        <v>38</v>
      </c>
      <c r="H949" s="7">
        <v>5</v>
      </c>
      <c r="I949" s="51">
        <v>118590.41</v>
      </c>
      <c r="J949" s="7">
        <v>1</v>
      </c>
      <c r="K949" s="7">
        <v>1</v>
      </c>
      <c r="L949" s="7">
        <v>1</v>
      </c>
      <c r="M949" s="53">
        <v>5684.17</v>
      </c>
      <c r="N949" s="7">
        <v>1</v>
      </c>
    </row>
    <row r="950" spans="1:14" ht="18" customHeight="1" x14ac:dyDescent="0.2">
      <c r="A950" s="6">
        <v>949</v>
      </c>
      <c r="B950" s="7">
        <v>15783659</v>
      </c>
      <c r="C950" s="6" t="s">
        <v>729</v>
      </c>
      <c r="D950" s="7">
        <v>659</v>
      </c>
      <c r="E950" s="6" t="s">
        <v>15</v>
      </c>
      <c r="F950" s="6" t="s">
        <v>23</v>
      </c>
      <c r="G950" s="7">
        <v>67</v>
      </c>
      <c r="H950" s="7">
        <v>4</v>
      </c>
      <c r="I950" s="51">
        <v>145981.87</v>
      </c>
      <c r="J950" s="7">
        <v>1</v>
      </c>
      <c r="K950" s="7">
        <v>1</v>
      </c>
      <c r="L950" s="7">
        <v>1</v>
      </c>
      <c r="M950" s="53">
        <v>131043.2</v>
      </c>
      <c r="N950" s="7">
        <v>0</v>
      </c>
    </row>
    <row r="951" spans="1:14" ht="18" customHeight="1" x14ac:dyDescent="0.2">
      <c r="A951" s="6">
        <v>950</v>
      </c>
      <c r="B951" s="7">
        <v>15620981</v>
      </c>
      <c r="C951" s="6" t="s">
        <v>730</v>
      </c>
      <c r="D951" s="7">
        <v>684</v>
      </c>
      <c r="E951" s="6" t="s">
        <v>15</v>
      </c>
      <c r="F951" s="6" t="s">
        <v>16</v>
      </c>
      <c r="G951" s="7">
        <v>48</v>
      </c>
      <c r="H951" s="7">
        <v>3</v>
      </c>
      <c r="I951" s="51">
        <v>73309.38</v>
      </c>
      <c r="J951" s="7">
        <v>1</v>
      </c>
      <c r="K951" s="7">
        <v>0</v>
      </c>
      <c r="L951" s="7">
        <v>0</v>
      </c>
      <c r="M951" s="53">
        <v>21228.34</v>
      </c>
      <c r="N951" s="7">
        <v>1</v>
      </c>
    </row>
    <row r="952" spans="1:14" ht="18" customHeight="1" x14ac:dyDescent="0.2">
      <c r="A952" s="6">
        <v>951</v>
      </c>
      <c r="B952" s="7">
        <v>15630328</v>
      </c>
      <c r="C952" s="6" t="s">
        <v>731</v>
      </c>
      <c r="D952" s="7">
        <v>635</v>
      </c>
      <c r="E952" s="6" t="s">
        <v>15</v>
      </c>
      <c r="F952" s="6" t="s">
        <v>16</v>
      </c>
      <c r="G952" s="7">
        <v>48</v>
      </c>
      <c r="H952" s="7">
        <v>8</v>
      </c>
      <c r="I952" s="51">
        <v>130796.33</v>
      </c>
      <c r="J952" s="7">
        <v>2</v>
      </c>
      <c r="K952" s="7">
        <v>1</v>
      </c>
      <c r="L952" s="7">
        <v>1</v>
      </c>
      <c r="M952" s="53">
        <v>43250.3</v>
      </c>
      <c r="N952" s="7">
        <v>0</v>
      </c>
    </row>
    <row r="953" spans="1:14" ht="18" customHeight="1" x14ac:dyDescent="0.2">
      <c r="A953" s="6">
        <v>952</v>
      </c>
      <c r="B953" s="7">
        <v>15785899</v>
      </c>
      <c r="C953" s="6" t="s">
        <v>404</v>
      </c>
      <c r="D953" s="7">
        <v>789</v>
      </c>
      <c r="E953" s="6" t="s">
        <v>26</v>
      </c>
      <c r="F953" s="6" t="s">
        <v>23</v>
      </c>
      <c r="G953" s="7">
        <v>33</v>
      </c>
      <c r="H953" s="7">
        <v>8</v>
      </c>
      <c r="I953" s="51">
        <v>151607.56</v>
      </c>
      <c r="J953" s="7">
        <v>1</v>
      </c>
      <c r="K953" s="7">
        <v>1</v>
      </c>
      <c r="L953" s="7">
        <v>0</v>
      </c>
      <c r="M953" s="53">
        <v>4389.3999999999996</v>
      </c>
      <c r="N953" s="7">
        <v>0</v>
      </c>
    </row>
    <row r="954" spans="1:14" ht="18" customHeight="1" x14ac:dyDescent="0.2">
      <c r="A954" s="6">
        <v>953</v>
      </c>
      <c r="B954" s="7">
        <v>15606149</v>
      </c>
      <c r="C954" s="6" t="s">
        <v>178</v>
      </c>
      <c r="D954" s="7">
        <v>571</v>
      </c>
      <c r="E954" s="6" t="s">
        <v>26</v>
      </c>
      <c r="F954" s="6" t="s">
        <v>16</v>
      </c>
      <c r="G954" s="7">
        <v>66</v>
      </c>
      <c r="H954" s="7">
        <v>9</v>
      </c>
      <c r="I954" s="51">
        <v>111577.01</v>
      </c>
      <c r="J954" s="7">
        <v>1</v>
      </c>
      <c r="K954" s="7">
        <v>0</v>
      </c>
      <c r="L954" s="7">
        <v>1</v>
      </c>
      <c r="M954" s="53">
        <v>189271.9</v>
      </c>
      <c r="N954" s="7">
        <v>0</v>
      </c>
    </row>
    <row r="955" spans="1:14" ht="18" customHeight="1" x14ac:dyDescent="0.2">
      <c r="A955" s="6">
        <v>954</v>
      </c>
      <c r="B955" s="7">
        <v>15671139</v>
      </c>
      <c r="C955" s="6" t="s">
        <v>732</v>
      </c>
      <c r="D955" s="7">
        <v>694</v>
      </c>
      <c r="E955" s="6" t="s">
        <v>18</v>
      </c>
      <c r="F955" s="6" t="s">
        <v>23</v>
      </c>
      <c r="G955" s="7">
        <v>39</v>
      </c>
      <c r="H955" s="7">
        <v>0</v>
      </c>
      <c r="I955" s="51">
        <v>107042.74</v>
      </c>
      <c r="J955" s="7">
        <v>1</v>
      </c>
      <c r="K955" s="7">
        <v>1</v>
      </c>
      <c r="L955" s="7">
        <v>1</v>
      </c>
      <c r="M955" s="53">
        <v>102284.2</v>
      </c>
      <c r="N955" s="7">
        <v>0</v>
      </c>
    </row>
    <row r="956" spans="1:14" ht="18" customHeight="1" x14ac:dyDescent="0.2">
      <c r="A956" s="6">
        <v>955</v>
      </c>
      <c r="B956" s="7">
        <v>15660429</v>
      </c>
      <c r="C956" s="6" t="s">
        <v>733</v>
      </c>
      <c r="D956" s="7">
        <v>665</v>
      </c>
      <c r="E956" s="6" t="s">
        <v>18</v>
      </c>
      <c r="F956" s="6" t="s">
        <v>16</v>
      </c>
      <c r="G956" s="7">
        <v>42</v>
      </c>
      <c r="H956" s="7">
        <v>2</v>
      </c>
      <c r="I956" s="51">
        <v>156371.60999999999</v>
      </c>
      <c r="J956" s="7">
        <v>2</v>
      </c>
      <c r="K956" s="7">
        <v>0</v>
      </c>
      <c r="L956" s="7">
        <v>1</v>
      </c>
      <c r="M956" s="53">
        <v>156774.94</v>
      </c>
      <c r="N956" s="7">
        <v>1</v>
      </c>
    </row>
    <row r="957" spans="1:14" ht="18" customHeight="1" x14ac:dyDescent="0.2">
      <c r="A957" s="6">
        <v>956</v>
      </c>
      <c r="B957" s="7">
        <v>15571002</v>
      </c>
      <c r="C957" s="6" t="s">
        <v>734</v>
      </c>
      <c r="D957" s="7">
        <v>706</v>
      </c>
      <c r="E957" s="6" t="s">
        <v>15</v>
      </c>
      <c r="F957" s="6" t="s">
        <v>16</v>
      </c>
      <c r="G957" s="7">
        <v>44</v>
      </c>
      <c r="H957" s="7">
        <v>4</v>
      </c>
      <c r="I957" s="51">
        <v>129605.99</v>
      </c>
      <c r="J957" s="7">
        <v>1</v>
      </c>
      <c r="K957" s="7">
        <v>0</v>
      </c>
      <c r="L957" s="7">
        <v>0</v>
      </c>
      <c r="M957" s="53">
        <v>69865.490000000005</v>
      </c>
      <c r="N957" s="7">
        <v>0</v>
      </c>
    </row>
    <row r="958" spans="1:14" ht="18" customHeight="1" x14ac:dyDescent="0.2">
      <c r="A958" s="6">
        <v>957</v>
      </c>
      <c r="B958" s="7">
        <v>15631681</v>
      </c>
      <c r="C958" s="6" t="s">
        <v>735</v>
      </c>
      <c r="D958" s="7">
        <v>807</v>
      </c>
      <c r="E958" s="6" t="s">
        <v>18</v>
      </c>
      <c r="F958" s="6" t="s">
        <v>16</v>
      </c>
      <c r="G958" s="7">
        <v>43</v>
      </c>
      <c r="H958" s="7">
        <v>0</v>
      </c>
      <c r="I958" s="51">
        <v>0</v>
      </c>
      <c r="J958" s="7">
        <v>2</v>
      </c>
      <c r="K958" s="7">
        <v>0</v>
      </c>
      <c r="L958" s="7">
        <v>1</v>
      </c>
      <c r="M958" s="53">
        <v>85523.24</v>
      </c>
      <c r="N958" s="7">
        <v>0</v>
      </c>
    </row>
    <row r="959" spans="1:14" ht="18" customHeight="1" x14ac:dyDescent="0.2">
      <c r="A959" s="6">
        <v>958</v>
      </c>
      <c r="B959" s="7">
        <v>15731522</v>
      </c>
      <c r="C959" s="6" t="s">
        <v>616</v>
      </c>
      <c r="D959" s="7">
        <v>771</v>
      </c>
      <c r="E959" s="6" t="s">
        <v>18</v>
      </c>
      <c r="F959" s="6" t="s">
        <v>16</v>
      </c>
      <c r="G959" s="7">
        <v>67</v>
      </c>
      <c r="H959" s="7">
        <v>8</v>
      </c>
      <c r="I959" s="51">
        <v>0</v>
      </c>
      <c r="J959" s="7">
        <v>2</v>
      </c>
      <c r="K959" s="7">
        <v>1</v>
      </c>
      <c r="L959" s="7">
        <v>1</v>
      </c>
      <c r="M959" s="53">
        <v>51219.8</v>
      </c>
      <c r="N959" s="7">
        <v>0</v>
      </c>
    </row>
    <row r="960" spans="1:14" ht="18" customHeight="1" x14ac:dyDescent="0.2">
      <c r="A960" s="6">
        <v>959</v>
      </c>
      <c r="B960" s="7">
        <v>15619529</v>
      </c>
      <c r="C960" s="6" t="s">
        <v>104</v>
      </c>
      <c r="D960" s="7">
        <v>531</v>
      </c>
      <c r="E960" s="6" t="s">
        <v>18</v>
      </c>
      <c r="F960" s="6" t="s">
        <v>23</v>
      </c>
      <c r="G960" s="7">
        <v>27</v>
      </c>
      <c r="H960" s="7">
        <v>8</v>
      </c>
      <c r="I960" s="51">
        <v>132576.25</v>
      </c>
      <c r="J960" s="7">
        <v>1</v>
      </c>
      <c r="K960" s="7">
        <v>0</v>
      </c>
      <c r="L960" s="7">
        <v>0</v>
      </c>
      <c r="M960" s="53">
        <v>7222.92</v>
      </c>
      <c r="N960" s="7">
        <v>0</v>
      </c>
    </row>
    <row r="961" spans="1:14" ht="18" customHeight="1" x14ac:dyDescent="0.2">
      <c r="A961" s="6">
        <v>960</v>
      </c>
      <c r="B961" s="7">
        <v>15628034</v>
      </c>
      <c r="C961" s="6" t="s">
        <v>736</v>
      </c>
      <c r="D961" s="7">
        <v>629</v>
      </c>
      <c r="E961" s="6" t="s">
        <v>15</v>
      </c>
      <c r="F961" s="6" t="s">
        <v>16</v>
      </c>
      <c r="G961" s="7">
        <v>37</v>
      </c>
      <c r="H961" s="7">
        <v>6</v>
      </c>
      <c r="I961" s="51">
        <v>129101.3</v>
      </c>
      <c r="J961" s="7">
        <v>1</v>
      </c>
      <c r="K961" s="7">
        <v>1</v>
      </c>
      <c r="L961" s="7">
        <v>1</v>
      </c>
      <c r="M961" s="53">
        <v>23971.33</v>
      </c>
      <c r="N961" s="7">
        <v>0</v>
      </c>
    </row>
    <row r="962" spans="1:14" ht="18" customHeight="1" x14ac:dyDescent="0.2">
      <c r="A962" s="6">
        <v>961</v>
      </c>
      <c r="B962" s="7">
        <v>15686164</v>
      </c>
      <c r="C962" s="6" t="s">
        <v>44</v>
      </c>
      <c r="D962" s="7">
        <v>850</v>
      </c>
      <c r="E962" s="6" t="s">
        <v>26</v>
      </c>
      <c r="F962" s="6" t="s">
        <v>16</v>
      </c>
      <c r="G962" s="7">
        <v>31</v>
      </c>
      <c r="H962" s="7">
        <v>1</v>
      </c>
      <c r="I962" s="51">
        <v>108822.39999999999</v>
      </c>
      <c r="J962" s="7">
        <v>1</v>
      </c>
      <c r="K962" s="7">
        <v>1</v>
      </c>
      <c r="L962" s="7">
        <v>1</v>
      </c>
      <c r="M962" s="53">
        <v>132173.31</v>
      </c>
      <c r="N962" s="7">
        <v>0</v>
      </c>
    </row>
    <row r="963" spans="1:14" ht="18" customHeight="1" x14ac:dyDescent="0.2">
      <c r="A963" s="6">
        <v>962</v>
      </c>
      <c r="B963" s="7">
        <v>15582797</v>
      </c>
      <c r="C963" s="6" t="s">
        <v>262</v>
      </c>
      <c r="D963" s="7">
        <v>685</v>
      </c>
      <c r="E963" s="6" t="s">
        <v>18</v>
      </c>
      <c r="F963" s="6" t="s">
        <v>23</v>
      </c>
      <c r="G963" s="7">
        <v>35</v>
      </c>
      <c r="H963" s="7">
        <v>4</v>
      </c>
      <c r="I963" s="51">
        <v>137948.51</v>
      </c>
      <c r="J963" s="7">
        <v>1</v>
      </c>
      <c r="K963" s="7">
        <v>1</v>
      </c>
      <c r="L963" s="7">
        <v>0</v>
      </c>
      <c r="M963" s="53">
        <v>113639.64</v>
      </c>
      <c r="N963" s="7">
        <v>0</v>
      </c>
    </row>
    <row r="964" spans="1:14" ht="18" customHeight="1" x14ac:dyDescent="0.2">
      <c r="A964" s="6">
        <v>963</v>
      </c>
      <c r="B964" s="7">
        <v>15753831</v>
      </c>
      <c r="C964" s="6" t="s">
        <v>648</v>
      </c>
      <c r="D964" s="7">
        <v>642</v>
      </c>
      <c r="E964" s="6" t="s">
        <v>18</v>
      </c>
      <c r="F964" s="6" t="s">
        <v>23</v>
      </c>
      <c r="G964" s="7">
        <v>32</v>
      </c>
      <c r="H964" s="7">
        <v>7</v>
      </c>
      <c r="I964" s="51">
        <v>100433.8</v>
      </c>
      <c r="J964" s="7">
        <v>1</v>
      </c>
      <c r="K964" s="7">
        <v>1</v>
      </c>
      <c r="L964" s="7">
        <v>1</v>
      </c>
      <c r="M964" s="53">
        <v>39768.589999999997</v>
      </c>
      <c r="N964" s="7">
        <v>0</v>
      </c>
    </row>
    <row r="965" spans="1:14" ht="18" customHeight="1" x14ac:dyDescent="0.2">
      <c r="A965" s="6">
        <v>964</v>
      </c>
      <c r="B965" s="7">
        <v>15731815</v>
      </c>
      <c r="C965" s="6" t="s">
        <v>737</v>
      </c>
      <c r="D965" s="7">
        <v>529</v>
      </c>
      <c r="E965" s="6" t="s">
        <v>18</v>
      </c>
      <c r="F965" s="6" t="s">
        <v>23</v>
      </c>
      <c r="G965" s="7">
        <v>63</v>
      </c>
      <c r="H965" s="7">
        <v>4</v>
      </c>
      <c r="I965" s="51">
        <v>96134.11</v>
      </c>
      <c r="J965" s="7">
        <v>3</v>
      </c>
      <c r="K965" s="7">
        <v>1</v>
      </c>
      <c r="L965" s="7">
        <v>0</v>
      </c>
      <c r="M965" s="53">
        <v>108732.96</v>
      </c>
      <c r="N965" s="7">
        <v>1</v>
      </c>
    </row>
    <row r="966" spans="1:14" ht="18" customHeight="1" x14ac:dyDescent="0.2">
      <c r="A966" s="6">
        <v>965</v>
      </c>
      <c r="B966" s="7">
        <v>15580956</v>
      </c>
      <c r="C966" s="6" t="s">
        <v>738</v>
      </c>
      <c r="D966" s="7">
        <v>683</v>
      </c>
      <c r="E966" s="6" t="s">
        <v>26</v>
      </c>
      <c r="F966" s="6" t="s">
        <v>16</v>
      </c>
      <c r="G966" s="7">
        <v>43</v>
      </c>
      <c r="H966" s="7">
        <v>4</v>
      </c>
      <c r="I966" s="51">
        <v>115888.04</v>
      </c>
      <c r="J966" s="7">
        <v>1</v>
      </c>
      <c r="K966" s="7">
        <v>1</v>
      </c>
      <c r="L966" s="7">
        <v>1</v>
      </c>
      <c r="M966" s="53">
        <v>117349.19</v>
      </c>
      <c r="N966" s="7">
        <v>1</v>
      </c>
    </row>
    <row r="967" spans="1:14" ht="18" customHeight="1" x14ac:dyDescent="0.2">
      <c r="A967" s="6">
        <v>966</v>
      </c>
      <c r="B967" s="7">
        <v>15602084</v>
      </c>
      <c r="C967" s="6" t="s">
        <v>739</v>
      </c>
      <c r="D967" s="7">
        <v>663</v>
      </c>
      <c r="E967" s="6" t="s">
        <v>15</v>
      </c>
      <c r="F967" s="6" t="s">
        <v>16</v>
      </c>
      <c r="G967" s="7">
        <v>42</v>
      </c>
      <c r="H967" s="7">
        <v>5</v>
      </c>
      <c r="I967" s="51">
        <v>124626.07</v>
      </c>
      <c r="J967" s="7">
        <v>1</v>
      </c>
      <c r="K967" s="7">
        <v>1</v>
      </c>
      <c r="L967" s="7">
        <v>1</v>
      </c>
      <c r="M967" s="53">
        <v>78004.5</v>
      </c>
      <c r="N967" s="7">
        <v>0</v>
      </c>
    </row>
    <row r="968" spans="1:14" ht="18" customHeight="1" x14ac:dyDescent="0.2">
      <c r="A968" s="6">
        <v>967</v>
      </c>
      <c r="B968" s="7">
        <v>15589805</v>
      </c>
      <c r="C968" s="6" t="s">
        <v>740</v>
      </c>
      <c r="D968" s="7">
        <v>563</v>
      </c>
      <c r="E968" s="6" t="s">
        <v>15</v>
      </c>
      <c r="F968" s="6" t="s">
        <v>16</v>
      </c>
      <c r="G968" s="7">
        <v>34</v>
      </c>
      <c r="H968" s="7">
        <v>6</v>
      </c>
      <c r="I968" s="51">
        <v>139810.34</v>
      </c>
      <c r="J968" s="7">
        <v>1</v>
      </c>
      <c r="K968" s="7">
        <v>1</v>
      </c>
      <c r="L968" s="7">
        <v>1</v>
      </c>
      <c r="M968" s="53">
        <v>152417.79</v>
      </c>
      <c r="N968" s="7">
        <v>0</v>
      </c>
    </row>
    <row r="969" spans="1:14" ht="18" customHeight="1" x14ac:dyDescent="0.2">
      <c r="A969" s="6">
        <v>968</v>
      </c>
      <c r="B969" s="7">
        <v>15720893</v>
      </c>
      <c r="C969" s="6" t="s">
        <v>741</v>
      </c>
      <c r="D969" s="7">
        <v>637</v>
      </c>
      <c r="E969" s="6" t="s">
        <v>18</v>
      </c>
      <c r="F969" s="6" t="s">
        <v>16</v>
      </c>
      <c r="G969" s="7">
        <v>34</v>
      </c>
      <c r="H969" s="7">
        <v>9</v>
      </c>
      <c r="I969" s="51">
        <v>0</v>
      </c>
      <c r="J969" s="7">
        <v>2</v>
      </c>
      <c r="K969" s="7">
        <v>0</v>
      </c>
      <c r="L969" s="7">
        <v>0</v>
      </c>
      <c r="M969" s="53">
        <v>26057.08</v>
      </c>
      <c r="N969" s="7">
        <v>0</v>
      </c>
    </row>
    <row r="970" spans="1:14" ht="18" customHeight="1" x14ac:dyDescent="0.2">
      <c r="A970" s="6">
        <v>969</v>
      </c>
      <c r="B970" s="7">
        <v>15641009</v>
      </c>
      <c r="C970" s="6" t="s">
        <v>742</v>
      </c>
      <c r="D970" s="7">
        <v>544</v>
      </c>
      <c r="E970" s="6" t="s">
        <v>15</v>
      </c>
      <c r="F970" s="6" t="s">
        <v>23</v>
      </c>
      <c r="G970" s="7">
        <v>37</v>
      </c>
      <c r="H970" s="7">
        <v>3</v>
      </c>
      <c r="I970" s="51">
        <v>84496.71</v>
      </c>
      <c r="J970" s="7">
        <v>1</v>
      </c>
      <c r="K970" s="7">
        <v>0</v>
      </c>
      <c r="L970" s="7">
        <v>0</v>
      </c>
      <c r="M970" s="53">
        <v>79972.09</v>
      </c>
      <c r="N970" s="7">
        <v>0</v>
      </c>
    </row>
    <row r="971" spans="1:14" ht="18" customHeight="1" x14ac:dyDescent="0.2">
      <c r="A971" s="6">
        <v>970</v>
      </c>
      <c r="B971" s="7">
        <v>15605926</v>
      </c>
      <c r="C971" s="6" t="s">
        <v>743</v>
      </c>
      <c r="D971" s="7">
        <v>649</v>
      </c>
      <c r="E971" s="6" t="s">
        <v>26</v>
      </c>
      <c r="F971" s="6" t="s">
        <v>23</v>
      </c>
      <c r="G971" s="7">
        <v>70</v>
      </c>
      <c r="H971" s="7">
        <v>9</v>
      </c>
      <c r="I971" s="51">
        <v>116854.71</v>
      </c>
      <c r="J971" s="7">
        <v>2</v>
      </c>
      <c r="K971" s="7">
        <v>0</v>
      </c>
      <c r="L971" s="7">
        <v>1</v>
      </c>
      <c r="M971" s="53">
        <v>107125.79</v>
      </c>
      <c r="N971" s="7">
        <v>0</v>
      </c>
    </row>
    <row r="972" spans="1:14" ht="18" customHeight="1" x14ac:dyDescent="0.2">
      <c r="A972" s="6">
        <v>971</v>
      </c>
      <c r="B972" s="7">
        <v>15805955</v>
      </c>
      <c r="C972" s="6" t="s">
        <v>859</v>
      </c>
      <c r="D972" s="7">
        <v>638</v>
      </c>
      <c r="E972" s="6" t="s">
        <v>15</v>
      </c>
      <c r="F972" s="6" t="s">
        <v>16</v>
      </c>
      <c r="G972" s="7">
        <v>48</v>
      </c>
      <c r="H972" s="7">
        <v>10</v>
      </c>
      <c r="I972" s="51">
        <v>138333.03</v>
      </c>
      <c r="J972" s="7">
        <v>1</v>
      </c>
      <c r="K972" s="7">
        <v>1</v>
      </c>
      <c r="L972" s="7">
        <v>1</v>
      </c>
      <c r="M972" s="53">
        <v>47679.14</v>
      </c>
      <c r="N972" s="7">
        <v>0</v>
      </c>
    </row>
    <row r="973" spans="1:14" ht="18" customHeight="1" x14ac:dyDescent="0.2">
      <c r="A973" s="6">
        <v>972</v>
      </c>
      <c r="B973" s="7">
        <v>15801488</v>
      </c>
      <c r="C973" s="6" t="s">
        <v>744</v>
      </c>
      <c r="D973" s="7">
        <v>723</v>
      </c>
      <c r="E973" s="6" t="s">
        <v>15</v>
      </c>
      <c r="F973" s="6" t="s">
        <v>23</v>
      </c>
      <c r="G973" s="7">
        <v>25</v>
      </c>
      <c r="H973" s="7">
        <v>3</v>
      </c>
      <c r="I973" s="51">
        <v>0</v>
      </c>
      <c r="J973" s="7">
        <v>2</v>
      </c>
      <c r="K973" s="7">
        <v>1</v>
      </c>
      <c r="L973" s="7">
        <v>1</v>
      </c>
      <c r="M973" s="53">
        <v>134509.47</v>
      </c>
      <c r="N973" s="7">
        <v>0</v>
      </c>
    </row>
    <row r="974" spans="1:14" ht="18" customHeight="1" x14ac:dyDescent="0.2">
      <c r="A974" s="6">
        <v>973</v>
      </c>
      <c r="B974" s="7">
        <v>15605918</v>
      </c>
      <c r="C974" s="6" t="s">
        <v>745</v>
      </c>
      <c r="D974" s="7">
        <v>635</v>
      </c>
      <c r="E974" s="6" t="s">
        <v>26</v>
      </c>
      <c r="F974" s="6" t="s">
        <v>23</v>
      </c>
      <c r="G974" s="7">
        <v>43</v>
      </c>
      <c r="H974" s="7">
        <v>5</v>
      </c>
      <c r="I974" s="51">
        <v>78992.75</v>
      </c>
      <c r="J974" s="7">
        <v>2</v>
      </c>
      <c r="K974" s="7">
        <v>0</v>
      </c>
      <c r="L974" s="7">
        <v>0</v>
      </c>
      <c r="M974" s="53">
        <v>153265.31</v>
      </c>
      <c r="N974" s="7">
        <v>0</v>
      </c>
    </row>
    <row r="975" spans="1:14" ht="18" customHeight="1" x14ac:dyDescent="0.2">
      <c r="A975" s="6">
        <v>974</v>
      </c>
      <c r="B975" s="7">
        <v>15779711</v>
      </c>
      <c r="C975" s="6" t="s">
        <v>485</v>
      </c>
      <c r="D975" s="7">
        <v>750</v>
      </c>
      <c r="E975" s="6" t="s">
        <v>18</v>
      </c>
      <c r="F975" s="6" t="s">
        <v>16</v>
      </c>
      <c r="G975" s="7">
        <v>38</v>
      </c>
      <c r="H975" s="7">
        <v>7</v>
      </c>
      <c r="I975" s="51">
        <v>97257.41</v>
      </c>
      <c r="J975" s="7">
        <v>2</v>
      </c>
      <c r="K975" s="7">
        <v>0</v>
      </c>
      <c r="L975" s="7">
        <v>1</v>
      </c>
      <c r="M975" s="53">
        <v>179883.04</v>
      </c>
      <c r="N975" s="7">
        <v>0</v>
      </c>
    </row>
    <row r="976" spans="1:14" ht="18" customHeight="1" x14ac:dyDescent="0.2">
      <c r="A976" s="6">
        <v>975</v>
      </c>
      <c r="B976" s="7">
        <v>15705620</v>
      </c>
      <c r="C976" s="6" t="s">
        <v>456</v>
      </c>
      <c r="D976" s="7">
        <v>730</v>
      </c>
      <c r="E976" s="6" t="s">
        <v>15</v>
      </c>
      <c r="F976" s="6" t="s">
        <v>23</v>
      </c>
      <c r="G976" s="7">
        <v>34</v>
      </c>
      <c r="H976" s="7">
        <v>5</v>
      </c>
      <c r="I976" s="51">
        <v>122453.37</v>
      </c>
      <c r="J976" s="7">
        <v>2</v>
      </c>
      <c r="K976" s="7">
        <v>1</v>
      </c>
      <c r="L976" s="7">
        <v>0</v>
      </c>
      <c r="M976" s="53">
        <v>138882.98000000001</v>
      </c>
      <c r="N976" s="7">
        <v>0</v>
      </c>
    </row>
    <row r="977" spans="1:14" ht="18" customHeight="1" x14ac:dyDescent="0.2">
      <c r="A977" s="6">
        <v>976</v>
      </c>
      <c r="B977" s="7">
        <v>15685357</v>
      </c>
      <c r="C977" s="6" t="s">
        <v>698</v>
      </c>
      <c r="D977" s="7">
        <v>750</v>
      </c>
      <c r="E977" s="6" t="s">
        <v>18</v>
      </c>
      <c r="F977" s="6" t="s">
        <v>16</v>
      </c>
      <c r="G977" s="7">
        <v>36</v>
      </c>
      <c r="H977" s="7">
        <v>8</v>
      </c>
      <c r="I977" s="51">
        <v>112940.07</v>
      </c>
      <c r="J977" s="7">
        <v>1</v>
      </c>
      <c r="K977" s="7">
        <v>0</v>
      </c>
      <c r="L977" s="7">
        <v>1</v>
      </c>
      <c r="M977" s="53">
        <v>9855.81</v>
      </c>
      <c r="N977" s="7">
        <v>0</v>
      </c>
    </row>
    <row r="978" spans="1:14" ht="18" customHeight="1" x14ac:dyDescent="0.2">
      <c r="A978" s="6">
        <v>977</v>
      </c>
      <c r="B978" s="7">
        <v>15570060</v>
      </c>
      <c r="C978" s="6" t="s">
        <v>746</v>
      </c>
      <c r="D978" s="7">
        <v>663</v>
      </c>
      <c r="E978" s="6" t="s">
        <v>15</v>
      </c>
      <c r="F978" s="6" t="s">
        <v>16</v>
      </c>
      <c r="G978" s="7">
        <v>43</v>
      </c>
      <c r="H978" s="7">
        <v>8</v>
      </c>
      <c r="I978" s="51">
        <v>132558.26</v>
      </c>
      <c r="J978" s="7">
        <v>1</v>
      </c>
      <c r="K978" s="7">
        <v>1</v>
      </c>
      <c r="L978" s="7">
        <v>0</v>
      </c>
      <c r="M978" s="53">
        <v>67046.83</v>
      </c>
      <c r="N978" s="7">
        <v>1</v>
      </c>
    </row>
    <row r="979" spans="1:14" ht="18" customHeight="1" x14ac:dyDescent="0.2">
      <c r="A979" s="6">
        <v>978</v>
      </c>
      <c r="B979" s="7">
        <v>15582616</v>
      </c>
      <c r="C979" s="6" t="s">
        <v>859</v>
      </c>
      <c r="D979" s="7">
        <v>520</v>
      </c>
      <c r="E979" s="6" t="s">
        <v>15</v>
      </c>
      <c r="F979" s="6" t="s">
        <v>16</v>
      </c>
      <c r="G979" s="7">
        <v>38</v>
      </c>
      <c r="H979" s="7">
        <v>4</v>
      </c>
      <c r="I979" s="51">
        <v>0</v>
      </c>
      <c r="J979" s="7">
        <v>2</v>
      </c>
      <c r="K979" s="7">
        <v>1</v>
      </c>
      <c r="L979" s="7">
        <v>0</v>
      </c>
      <c r="M979" s="53">
        <v>56388.63</v>
      </c>
      <c r="N979" s="7">
        <v>0</v>
      </c>
    </row>
    <row r="980" spans="1:14" ht="18" customHeight="1" x14ac:dyDescent="0.2">
      <c r="A980" s="6">
        <v>979</v>
      </c>
      <c r="B980" s="7">
        <v>15799515</v>
      </c>
      <c r="C980" s="6" t="s">
        <v>171</v>
      </c>
      <c r="D980" s="7">
        <v>652</v>
      </c>
      <c r="E980" s="6" t="s">
        <v>15</v>
      </c>
      <c r="F980" s="6" t="s">
        <v>16</v>
      </c>
      <c r="G980" s="7">
        <v>48</v>
      </c>
      <c r="H980" s="7">
        <v>8</v>
      </c>
      <c r="I980" s="51">
        <v>133297.24</v>
      </c>
      <c r="J980" s="7">
        <v>1</v>
      </c>
      <c r="K980" s="7">
        <v>1</v>
      </c>
      <c r="L980" s="7">
        <v>0</v>
      </c>
      <c r="M980" s="53">
        <v>77764.37</v>
      </c>
      <c r="N980" s="7">
        <v>0</v>
      </c>
    </row>
    <row r="981" spans="1:14" ht="18" customHeight="1" x14ac:dyDescent="0.2">
      <c r="A981" s="6">
        <v>980</v>
      </c>
      <c r="B981" s="7">
        <v>15642937</v>
      </c>
      <c r="C981" s="6" t="s">
        <v>745</v>
      </c>
      <c r="D981" s="7">
        <v>550</v>
      </c>
      <c r="E981" s="6" t="s">
        <v>15</v>
      </c>
      <c r="F981" s="6" t="s">
        <v>16</v>
      </c>
      <c r="G981" s="7">
        <v>46</v>
      </c>
      <c r="H981" s="7">
        <v>7</v>
      </c>
      <c r="I981" s="51">
        <v>0</v>
      </c>
      <c r="J981" s="7">
        <v>2</v>
      </c>
      <c r="K981" s="7">
        <v>1</v>
      </c>
      <c r="L981" s="7">
        <v>0</v>
      </c>
      <c r="M981" s="53">
        <v>130590.35</v>
      </c>
      <c r="N981" s="7">
        <v>0</v>
      </c>
    </row>
    <row r="982" spans="1:14" ht="18" customHeight="1" x14ac:dyDescent="0.2">
      <c r="A982" s="6">
        <v>981</v>
      </c>
      <c r="B982" s="7">
        <v>15624729</v>
      </c>
      <c r="C982" s="6" t="s">
        <v>75</v>
      </c>
      <c r="D982" s="7">
        <v>594</v>
      </c>
      <c r="E982" s="6" t="s">
        <v>15</v>
      </c>
      <c r="F982" s="6" t="s">
        <v>23</v>
      </c>
      <c r="G982" s="7">
        <v>27</v>
      </c>
      <c r="H982" s="7">
        <v>0</v>
      </c>
      <c r="I982" s="51">
        <v>197041.8</v>
      </c>
      <c r="J982" s="7">
        <v>1</v>
      </c>
      <c r="K982" s="7">
        <v>0</v>
      </c>
      <c r="L982" s="7">
        <v>0</v>
      </c>
      <c r="M982" s="53">
        <v>151912.49</v>
      </c>
      <c r="N982" s="7">
        <v>0</v>
      </c>
    </row>
    <row r="983" spans="1:14" ht="18" customHeight="1" x14ac:dyDescent="0.2">
      <c r="A983" s="6">
        <v>982</v>
      </c>
      <c r="B983" s="7">
        <v>15566156</v>
      </c>
      <c r="C983" s="6" t="s">
        <v>369</v>
      </c>
      <c r="D983" s="7">
        <v>749</v>
      </c>
      <c r="E983" s="6" t="s">
        <v>26</v>
      </c>
      <c r="F983" s="6" t="s">
        <v>16</v>
      </c>
      <c r="G983" s="7">
        <v>44</v>
      </c>
      <c r="H983" s="7">
        <v>0</v>
      </c>
      <c r="I983" s="51">
        <v>71497.789999999994</v>
      </c>
      <c r="J983" s="7">
        <v>2</v>
      </c>
      <c r="K983" s="7">
        <v>0</v>
      </c>
      <c r="L983" s="7">
        <v>0</v>
      </c>
      <c r="M983" s="53">
        <v>151083.79999999999</v>
      </c>
      <c r="N983" s="7">
        <v>0</v>
      </c>
    </row>
    <row r="984" spans="1:14" ht="18" customHeight="1" x14ac:dyDescent="0.2">
      <c r="A984" s="6">
        <v>983</v>
      </c>
      <c r="B984" s="7">
        <v>15792360</v>
      </c>
      <c r="C984" s="6" t="s">
        <v>80</v>
      </c>
      <c r="D984" s="7">
        <v>668</v>
      </c>
      <c r="E984" s="6" t="s">
        <v>15</v>
      </c>
      <c r="F984" s="6" t="s">
        <v>23</v>
      </c>
      <c r="G984" s="7">
        <v>32</v>
      </c>
      <c r="H984" s="7">
        <v>7</v>
      </c>
      <c r="I984" s="51">
        <v>0</v>
      </c>
      <c r="J984" s="7">
        <v>2</v>
      </c>
      <c r="K984" s="7">
        <v>1</v>
      </c>
      <c r="L984" s="7">
        <v>1</v>
      </c>
      <c r="M984" s="53">
        <v>777.37</v>
      </c>
      <c r="N984" s="7">
        <v>0</v>
      </c>
    </row>
    <row r="985" spans="1:14" ht="18" customHeight="1" x14ac:dyDescent="0.2">
      <c r="A985" s="6">
        <v>984</v>
      </c>
      <c r="B985" s="7">
        <v>15807008</v>
      </c>
      <c r="C985" s="6" t="s">
        <v>679</v>
      </c>
      <c r="D985" s="7">
        <v>614</v>
      </c>
      <c r="E985" s="6" t="s">
        <v>26</v>
      </c>
      <c r="F985" s="6" t="s">
        <v>16</v>
      </c>
      <c r="G985" s="7">
        <v>35</v>
      </c>
      <c r="H985" s="7">
        <v>6</v>
      </c>
      <c r="I985" s="51">
        <v>128100.28</v>
      </c>
      <c r="J985" s="7">
        <v>1</v>
      </c>
      <c r="K985" s="7">
        <v>0</v>
      </c>
      <c r="L985" s="7">
        <v>0</v>
      </c>
      <c r="M985" s="53">
        <v>69454.240000000005</v>
      </c>
      <c r="N985" s="7">
        <v>1</v>
      </c>
    </row>
    <row r="986" spans="1:14" ht="18" customHeight="1" x14ac:dyDescent="0.2">
      <c r="A986" s="6">
        <v>985</v>
      </c>
      <c r="B986" s="7">
        <v>15704770</v>
      </c>
      <c r="C986" s="6" t="s">
        <v>747</v>
      </c>
      <c r="D986" s="7">
        <v>773</v>
      </c>
      <c r="E986" s="6" t="s">
        <v>15</v>
      </c>
      <c r="F986" s="6" t="s">
        <v>23</v>
      </c>
      <c r="G986" s="7">
        <v>25</v>
      </c>
      <c r="H986" s="7">
        <v>1</v>
      </c>
      <c r="I986" s="51">
        <v>124532.78</v>
      </c>
      <c r="J986" s="7">
        <v>2</v>
      </c>
      <c r="K986" s="7">
        <v>0</v>
      </c>
      <c r="L986" s="7">
        <v>1</v>
      </c>
      <c r="M986" s="53">
        <v>11723.57</v>
      </c>
      <c r="N986" s="7">
        <v>0</v>
      </c>
    </row>
    <row r="987" spans="1:14" ht="18" customHeight="1" x14ac:dyDescent="0.2">
      <c r="A987" s="6">
        <v>986</v>
      </c>
      <c r="B987" s="7">
        <v>15756475</v>
      </c>
      <c r="C987" s="6" t="s">
        <v>748</v>
      </c>
      <c r="D987" s="7">
        <v>551</v>
      </c>
      <c r="E987" s="6" t="s">
        <v>26</v>
      </c>
      <c r="F987" s="6" t="s">
        <v>23</v>
      </c>
      <c r="G987" s="7">
        <v>31</v>
      </c>
      <c r="H987" s="7">
        <v>9</v>
      </c>
      <c r="I987" s="51">
        <v>82293.820000000007</v>
      </c>
      <c r="J987" s="7">
        <v>2</v>
      </c>
      <c r="K987" s="7">
        <v>1</v>
      </c>
      <c r="L987" s="7">
        <v>1</v>
      </c>
      <c r="M987" s="53">
        <v>91565.25</v>
      </c>
      <c r="N987" s="7">
        <v>0</v>
      </c>
    </row>
    <row r="988" spans="1:14" ht="18" customHeight="1" x14ac:dyDescent="0.2">
      <c r="A988" s="6">
        <v>987</v>
      </c>
      <c r="B988" s="7">
        <v>15655339</v>
      </c>
      <c r="C988" s="6" t="s">
        <v>749</v>
      </c>
      <c r="D988" s="7">
        <v>566</v>
      </c>
      <c r="E988" s="6" t="s">
        <v>15</v>
      </c>
      <c r="F988" s="6" t="s">
        <v>23</v>
      </c>
      <c r="G988" s="7">
        <v>36</v>
      </c>
      <c r="H988" s="7">
        <v>1</v>
      </c>
      <c r="I988" s="51">
        <v>142120.91</v>
      </c>
      <c r="J988" s="7">
        <v>1</v>
      </c>
      <c r="K988" s="7">
        <v>1</v>
      </c>
      <c r="L988" s="7">
        <v>0</v>
      </c>
      <c r="M988" s="53">
        <v>79616.37</v>
      </c>
      <c r="N988" s="7">
        <v>0</v>
      </c>
    </row>
    <row r="989" spans="1:14" ht="18" customHeight="1" x14ac:dyDescent="0.2">
      <c r="A989" s="6">
        <v>988</v>
      </c>
      <c r="B989" s="7">
        <v>15613749</v>
      </c>
      <c r="C989" s="6" t="s">
        <v>750</v>
      </c>
      <c r="D989" s="7">
        <v>569</v>
      </c>
      <c r="E989" s="6" t="s">
        <v>18</v>
      </c>
      <c r="F989" s="6" t="s">
        <v>23</v>
      </c>
      <c r="G989" s="7">
        <v>34</v>
      </c>
      <c r="H989" s="7">
        <v>0</v>
      </c>
      <c r="I989" s="51">
        <v>151839.26</v>
      </c>
      <c r="J989" s="7">
        <v>1</v>
      </c>
      <c r="K989" s="7">
        <v>1</v>
      </c>
      <c r="L989" s="7">
        <v>0</v>
      </c>
      <c r="M989" s="53">
        <v>102299.81</v>
      </c>
      <c r="N989" s="7">
        <v>1</v>
      </c>
    </row>
    <row r="990" spans="1:14" ht="18" customHeight="1" x14ac:dyDescent="0.2">
      <c r="A990" s="6">
        <v>989</v>
      </c>
      <c r="B990" s="7">
        <v>15664521</v>
      </c>
      <c r="C990" s="6" t="s">
        <v>751</v>
      </c>
      <c r="D990" s="7">
        <v>659</v>
      </c>
      <c r="E990" s="6" t="s">
        <v>18</v>
      </c>
      <c r="F990" s="6" t="s">
        <v>23</v>
      </c>
      <c r="G990" s="7">
        <v>31</v>
      </c>
      <c r="H990" s="7">
        <v>7</v>
      </c>
      <c r="I990" s="51">
        <v>149620.88</v>
      </c>
      <c r="J990" s="7">
        <v>2</v>
      </c>
      <c r="K990" s="7">
        <v>1</v>
      </c>
      <c r="L990" s="7">
        <v>1</v>
      </c>
      <c r="M990" s="53">
        <v>104533.51</v>
      </c>
      <c r="N990" s="7">
        <v>0</v>
      </c>
    </row>
    <row r="991" spans="1:14" ht="18" customHeight="1" x14ac:dyDescent="0.2">
      <c r="A991" s="6">
        <v>990</v>
      </c>
      <c r="B991" s="7">
        <v>15681206</v>
      </c>
      <c r="C991" s="6" t="s">
        <v>752</v>
      </c>
      <c r="D991" s="7">
        <v>722</v>
      </c>
      <c r="E991" s="6" t="s">
        <v>15</v>
      </c>
      <c r="F991" s="6" t="s">
        <v>16</v>
      </c>
      <c r="G991" s="7">
        <v>49</v>
      </c>
      <c r="H991" s="7">
        <v>3</v>
      </c>
      <c r="I991" s="51">
        <v>168197.66</v>
      </c>
      <c r="J991" s="7">
        <v>1</v>
      </c>
      <c r="K991" s="7">
        <v>1</v>
      </c>
      <c r="L991" s="7">
        <v>0</v>
      </c>
      <c r="M991" s="53">
        <v>140765.57</v>
      </c>
      <c r="N991" s="7">
        <v>1</v>
      </c>
    </row>
    <row r="992" spans="1:14" ht="18" customHeight="1" x14ac:dyDescent="0.2">
      <c r="A992" s="6">
        <v>991</v>
      </c>
      <c r="B992" s="7">
        <v>15745527</v>
      </c>
      <c r="C992" s="6" t="s">
        <v>506</v>
      </c>
      <c r="D992" s="7">
        <v>655</v>
      </c>
      <c r="E992" s="6" t="s">
        <v>15</v>
      </c>
      <c r="F992" s="6" t="s">
        <v>23</v>
      </c>
      <c r="G992" s="7">
        <v>37</v>
      </c>
      <c r="H992" s="7">
        <v>5</v>
      </c>
      <c r="I992" s="51">
        <v>93147</v>
      </c>
      <c r="J992" s="7">
        <v>2</v>
      </c>
      <c r="K992" s="7">
        <v>1</v>
      </c>
      <c r="L992" s="7">
        <v>0</v>
      </c>
      <c r="M992" s="53">
        <v>66214.13</v>
      </c>
      <c r="N992" s="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90FE-4E3F-2647-AAA9-E81A6C9FD308}">
  <dimension ref="B2:H32"/>
  <sheetViews>
    <sheetView showGridLines="0" workbookViewId="0">
      <selection activeCell="I11" sqref="I11"/>
    </sheetView>
  </sheetViews>
  <sheetFormatPr baseColWidth="10" defaultRowHeight="15" x14ac:dyDescent="0.2"/>
  <cols>
    <col min="1" max="1" width="13.6640625" customWidth="1"/>
    <col min="2" max="2" width="18" customWidth="1"/>
    <col min="3" max="3" width="20.5" bestFit="1" customWidth="1"/>
    <col min="4" max="5" width="21.5" bestFit="1" customWidth="1"/>
    <col min="6" max="6" width="28.5" bestFit="1" customWidth="1"/>
  </cols>
  <sheetData>
    <row r="2" spans="2:6" ht="21" x14ac:dyDescent="0.2">
      <c r="B2" s="146" t="s">
        <v>861</v>
      </c>
      <c r="C2" s="147"/>
      <c r="D2" s="147"/>
      <c r="E2" s="147"/>
      <c r="F2" s="148"/>
    </row>
    <row r="3" spans="2:6" ht="16" x14ac:dyDescent="0.2">
      <c r="B3" s="13"/>
      <c r="C3" s="13"/>
      <c r="D3" s="13"/>
      <c r="E3" s="13"/>
      <c r="F3" s="13"/>
    </row>
    <row r="4" spans="2:6" ht="16" x14ac:dyDescent="0.2">
      <c r="B4" s="19" t="s">
        <v>761</v>
      </c>
      <c r="C4" s="158" t="s">
        <v>862</v>
      </c>
      <c r="D4" s="158"/>
      <c r="E4" s="158"/>
      <c r="F4" s="158"/>
    </row>
    <row r="5" spans="2:6" s="46" customFormat="1" ht="171" customHeight="1" x14ac:dyDescent="0.2">
      <c r="B5" s="54" t="s">
        <v>800</v>
      </c>
      <c r="C5" s="154" t="s">
        <v>872</v>
      </c>
      <c r="D5" s="154"/>
      <c r="E5" s="154"/>
      <c r="F5" s="154"/>
    </row>
    <row r="6" spans="2:6" s="46" customFormat="1" ht="33" customHeight="1" x14ac:dyDescent="0.2">
      <c r="B6" s="54" t="s">
        <v>864</v>
      </c>
      <c r="C6" s="154" t="s">
        <v>811</v>
      </c>
      <c r="D6" s="154"/>
      <c r="E6" s="154"/>
      <c r="F6" s="154"/>
    </row>
    <row r="7" spans="2:6" s="46" customFormat="1" ht="33" customHeight="1" x14ac:dyDescent="0.2"/>
    <row r="8" spans="2:6" ht="21" x14ac:dyDescent="0.2">
      <c r="B8" s="32" t="s">
        <v>869</v>
      </c>
      <c r="C8" s="55"/>
      <c r="D8" s="55"/>
      <c r="E8" s="55"/>
      <c r="F8" s="55"/>
    </row>
    <row r="10" spans="2:6" x14ac:dyDescent="0.2">
      <c r="B10" t="s">
        <v>868</v>
      </c>
    </row>
    <row r="14" spans="2:6" ht="21" x14ac:dyDescent="0.2">
      <c r="B14" s="146" t="s">
        <v>759</v>
      </c>
      <c r="C14" s="147"/>
      <c r="D14" s="147"/>
      <c r="E14" s="147"/>
      <c r="F14" s="148"/>
    </row>
    <row r="15" spans="2:6" ht="21" x14ac:dyDescent="0.2">
      <c r="B15" s="20"/>
      <c r="C15" s="20"/>
      <c r="D15" s="20"/>
      <c r="E15" s="20"/>
      <c r="F15" s="20"/>
    </row>
    <row r="17" spans="2:8" x14ac:dyDescent="0.2">
      <c r="C17" s="155" t="s">
        <v>760</v>
      </c>
      <c r="D17" s="156"/>
      <c r="E17" s="156"/>
      <c r="F17" s="157"/>
    </row>
    <row r="18" spans="2:8" ht="32" x14ac:dyDescent="0.2">
      <c r="B18" s="19" t="s">
        <v>761</v>
      </c>
      <c r="C18" s="11" t="s">
        <v>762</v>
      </c>
      <c r="D18" s="11" t="s">
        <v>763</v>
      </c>
      <c r="E18" s="11" t="s">
        <v>764</v>
      </c>
      <c r="F18" s="11" t="s">
        <v>765</v>
      </c>
    </row>
    <row r="19" spans="2:8" ht="16" x14ac:dyDescent="0.2">
      <c r="B19" s="3" t="s">
        <v>798</v>
      </c>
      <c r="C19" s="12" t="s">
        <v>766</v>
      </c>
      <c r="D19" s="12" t="s">
        <v>767</v>
      </c>
      <c r="E19" s="21" t="s">
        <v>768</v>
      </c>
      <c r="F19" s="22" t="s">
        <v>769</v>
      </c>
    </row>
    <row r="20" spans="2:8" ht="16" x14ac:dyDescent="0.2">
      <c r="B20" s="4" t="s">
        <v>799</v>
      </c>
      <c r="C20" s="23" t="s">
        <v>766</v>
      </c>
      <c r="D20" s="23" t="s">
        <v>767</v>
      </c>
      <c r="E20" s="22" t="s">
        <v>768</v>
      </c>
      <c r="F20" s="23" t="s">
        <v>769</v>
      </c>
    </row>
    <row r="21" spans="2:8" ht="16" x14ac:dyDescent="0.2">
      <c r="B21" s="3" t="s">
        <v>800</v>
      </c>
      <c r="C21" s="23" t="s">
        <v>766</v>
      </c>
      <c r="D21" s="23" t="s">
        <v>767</v>
      </c>
      <c r="E21" s="22" t="s">
        <v>768</v>
      </c>
      <c r="F21" s="23" t="s">
        <v>769</v>
      </c>
      <c r="G21" s="24"/>
      <c r="H21" s="24"/>
    </row>
    <row r="22" spans="2:8" ht="16" x14ac:dyDescent="0.2">
      <c r="B22" s="4" t="s">
        <v>801</v>
      </c>
      <c r="C22" s="23" t="s">
        <v>766</v>
      </c>
      <c r="D22" s="23" t="s">
        <v>767</v>
      </c>
      <c r="E22" s="23" t="s">
        <v>771</v>
      </c>
      <c r="F22" s="23" t="s">
        <v>772</v>
      </c>
      <c r="G22" s="24"/>
      <c r="H22" s="24"/>
    </row>
    <row r="23" spans="2:8" ht="16" x14ac:dyDescent="0.2">
      <c r="B23" s="3" t="s">
        <v>802</v>
      </c>
      <c r="C23" s="23" t="s">
        <v>766</v>
      </c>
      <c r="D23" s="23" t="s">
        <v>767</v>
      </c>
      <c r="E23" s="22" t="s">
        <v>768</v>
      </c>
      <c r="F23" s="22" t="s">
        <v>769</v>
      </c>
      <c r="G23" s="24"/>
      <c r="H23" s="24"/>
    </row>
    <row r="24" spans="2:8" ht="16" x14ac:dyDescent="0.2">
      <c r="B24" s="3" t="s">
        <v>803</v>
      </c>
      <c r="C24" s="23" t="s">
        <v>766</v>
      </c>
      <c r="D24" s="23" t="s">
        <v>767</v>
      </c>
      <c r="E24" s="22" t="s">
        <v>768</v>
      </c>
      <c r="F24" s="22" t="s">
        <v>769</v>
      </c>
      <c r="G24" s="24"/>
      <c r="H24" s="24"/>
    </row>
    <row r="25" spans="2:8" ht="16" x14ac:dyDescent="0.2">
      <c r="B25" s="4" t="s">
        <v>804</v>
      </c>
      <c r="C25" s="22" t="s">
        <v>766</v>
      </c>
      <c r="D25" s="23" t="s">
        <v>767</v>
      </c>
      <c r="E25" s="23" t="s">
        <v>771</v>
      </c>
      <c r="F25" s="22" t="s">
        <v>772</v>
      </c>
      <c r="G25" s="56" t="s">
        <v>870</v>
      </c>
      <c r="H25" s="24"/>
    </row>
    <row r="26" spans="2:8" ht="16" x14ac:dyDescent="0.2">
      <c r="B26" s="4" t="s">
        <v>805</v>
      </c>
      <c r="C26" s="22" t="s">
        <v>766</v>
      </c>
      <c r="D26" s="23" t="s">
        <v>767</v>
      </c>
      <c r="E26" s="23" t="s">
        <v>771</v>
      </c>
      <c r="F26" s="22" t="s">
        <v>772</v>
      </c>
      <c r="G26" s="24"/>
      <c r="H26" s="24"/>
    </row>
    <row r="27" spans="2:8" ht="16" x14ac:dyDescent="0.2">
      <c r="B27" s="5" t="s">
        <v>806</v>
      </c>
      <c r="C27" s="22" t="s">
        <v>770</v>
      </c>
      <c r="D27" s="23" t="s">
        <v>767</v>
      </c>
      <c r="E27" s="23" t="s">
        <v>771</v>
      </c>
      <c r="F27" s="22" t="s">
        <v>773</v>
      </c>
      <c r="G27" s="56"/>
      <c r="H27" s="24"/>
    </row>
    <row r="28" spans="2:8" ht="16" x14ac:dyDescent="0.2">
      <c r="B28" s="4" t="s">
        <v>807</v>
      </c>
      <c r="C28" s="22" t="s">
        <v>770</v>
      </c>
      <c r="D28" s="23" t="s">
        <v>767</v>
      </c>
      <c r="E28" s="23" t="s">
        <v>771</v>
      </c>
      <c r="F28" s="22" t="s">
        <v>772</v>
      </c>
      <c r="G28" s="56"/>
      <c r="H28" s="24"/>
    </row>
    <row r="29" spans="2:8" ht="16" x14ac:dyDescent="0.2">
      <c r="B29" s="4" t="s">
        <v>865</v>
      </c>
      <c r="C29" s="22" t="s">
        <v>766</v>
      </c>
      <c r="D29" s="23" t="s">
        <v>767</v>
      </c>
      <c r="E29" s="22" t="s">
        <v>768</v>
      </c>
      <c r="F29" s="22" t="s">
        <v>834</v>
      </c>
      <c r="G29" s="24"/>
      <c r="H29" s="24"/>
    </row>
    <row r="30" spans="2:8" ht="16" x14ac:dyDescent="0.2">
      <c r="B30" s="4" t="s">
        <v>866</v>
      </c>
      <c r="C30" s="22" t="s">
        <v>770</v>
      </c>
      <c r="D30" s="23" t="s">
        <v>767</v>
      </c>
      <c r="E30" s="22" t="s">
        <v>768</v>
      </c>
      <c r="F30" s="22" t="s">
        <v>834</v>
      </c>
      <c r="G30" s="56"/>
      <c r="H30" s="24"/>
    </row>
    <row r="31" spans="2:8" ht="16" x14ac:dyDescent="0.2">
      <c r="B31" s="3" t="s">
        <v>808</v>
      </c>
      <c r="C31" s="23" t="s">
        <v>766</v>
      </c>
      <c r="D31" s="23" t="s">
        <v>767</v>
      </c>
      <c r="E31" s="23" t="s">
        <v>771</v>
      </c>
      <c r="F31" s="23" t="s">
        <v>773</v>
      </c>
      <c r="G31" s="24"/>
      <c r="H31" s="24"/>
    </row>
    <row r="32" spans="2:8" ht="16" x14ac:dyDescent="0.2">
      <c r="B32" s="4" t="s">
        <v>867</v>
      </c>
      <c r="C32" s="23" t="s">
        <v>766</v>
      </c>
      <c r="D32" s="23" t="s">
        <v>767</v>
      </c>
      <c r="E32" s="22" t="s">
        <v>768</v>
      </c>
      <c r="F32" s="23" t="s">
        <v>834</v>
      </c>
      <c r="G32" s="24"/>
      <c r="H32" s="24"/>
    </row>
  </sheetData>
  <mergeCells count="6">
    <mergeCell ref="C5:F5"/>
    <mergeCell ref="C6:F6"/>
    <mergeCell ref="B14:F14"/>
    <mergeCell ref="C17:F17"/>
    <mergeCell ref="B2:F2"/>
    <mergeCell ref="C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D207-FAC9-2841-834B-63965AE78739}">
  <dimension ref="B2:AP1025"/>
  <sheetViews>
    <sheetView showGridLines="0" workbookViewId="0">
      <selection activeCell="L19" sqref="L19"/>
    </sheetView>
  </sheetViews>
  <sheetFormatPr baseColWidth="10" defaultRowHeight="15" x14ac:dyDescent="0.2"/>
  <cols>
    <col min="2" max="2" width="17.1640625" bestFit="1" customWidth="1"/>
    <col min="3" max="3" width="18.1640625" bestFit="1" customWidth="1"/>
    <col min="4" max="4" width="12.83203125" customWidth="1"/>
    <col min="5" max="5" width="12.1640625" bestFit="1" customWidth="1"/>
    <col min="6" max="6" width="17.83203125" bestFit="1" customWidth="1"/>
    <col min="7" max="7" width="10.83203125" customWidth="1"/>
    <col min="8" max="8" width="17.1640625" bestFit="1" customWidth="1"/>
    <col min="9" max="9" width="15.83203125" bestFit="1" customWidth="1"/>
    <col min="11" max="11" width="12.1640625" bestFit="1" customWidth="1"/>
    <col min="12" max="12" width="17.83203125" bestFit="1" customWidth="1"/>
    <col min="14" max="14" width="12.1640625" bestFit="1" customWidth="1"/>
    <col min="15" max="15" width="14" bestFit="1" customWidth="1"/>
    <col min="17" max="17" width="12.1640625" bestFit="1" customWidth="1"/>
    <col min="18" max="18" width="13.5" bestFit="1" customWidth="1"/>
    <col min="20" max="20" width="12.1640625" bestFit="1" customWidth="1"/>
    <col min="21" max="21" width="10.6640625" bestFit="1" customWidth="1"/>
    <col min="23" max="23" width="12.1640625" bestFit="1" customWidth="1"/>
    <col min="24" max="24" width="13.33203125" bestFit="1" customWidth="1"/>
    <col min="26" max="26" width="12.1640625" bestFit="1" customWidth="1"/>
    <col min="27" max="27" width="14" bestFit="1" customWidth="1"/>
    <col min="29" max="29" width="12.1640625" bestFit="1" customWidth="1"/>
    <col min="30" max="30" width="21.83203125" bestFit="1" customWidth="1"/>
    <col min="32" max="32" width="12.1640625" bestFit="1" customWidth="1"/>
    <col min="33" max="33" width="20.33203125" bestFit="1" customWidth="1"/>
    <col min="35" max="35" width="12.1640625" bestFit="1" customWidth="1"/>
    <col min="36" max="36" width="22.5" bestFit="1" customWidth="1"/>
    <col min="38" max="38" width="12.1640625" bestFit="1" customWidth="1"/>
    <col min="39" max="39" width="21.1640625" bestFit="1" customWidth="1"/>
    <col min="41" max="41" width="12.1640625" bestFit="1" customWidth="1"/>
    <col min="42" max="42" width="22.33203125" bestFit="1" customWidth="1"/>
  </cols>
  <sheetData>
    <row r="2" spans="2:13" ht="21" x14ac:dyDescent="0.2">
      <c r="B2" s="146" t="s">
        <v>774</v>
      </c>
      <c r="C2" s="147"/>
      <c r="D2" s="147"/>
      <c r="E2" s="148"/>
    </row>
    <row r="4" spans="2:13" ht="31" customHeight="1" x14ac:dyDescent="0.2">
      <c r="B4" s="33" t="s">
        <v>775</v>
      </c>
      <c r="C4" s="33" t="s">
        <v>776</v>
      </c>
      <c r="D4" s="33" t="s">
        <v>777</v>
      </c>
      <c r="E4" s="33" t="s">
        <v>778</v>
      </c>
    </row>
    <row r="5" spans="2:13" ht="16" x14ac:dyDescent="0.2">
      <c r="B5" s="3" t="s">
        <v>801</v>
      </c>
      <c r="C5" s="29">
        <f>MIN('05 - Cleaned data'!D2:D992)</f>
        <v>376</v>
      </c>
      <c r="D5" s="29">
        <f>MAX('05 - Cleaned data'!D2:D992)</f>
        <v>850</v>
      </c>
      <c r="E5" s="29">
        <f>AVERAGE('05 - Cleaned data'!D2:D992)</f>
        <v>648.6074672048436</v>
      </c>
    </row>
    <row r="6" spans="2:13" ht="16" x14ac:dyDescent="0.2">
      <c r="B6" s="3" t="s">
        <v>804</v>
      </c>
      <c r="C6" s="29">
        <f>MIN('05 - Cleaned data'!G2:G992)</f>
        <v>18</v>
      </c>
      <c r="D6" s="29">
        <f>MAX('05 - Cleaned data'!G2:G992)</f>
        <v>82</v>
      </c>
      <c r="E6" s="29">
        <f>AVERAGE('05 - Cleaned data'!G2:G992)</f>
        <v>38.883955600403631</v>
      </c>
    </row>
    <row r="7" spans="2:13" ht="16" x14ac:dyDescent="0.2">
      <c r="B7" s="3" t="s">
        <v>805</v>
      </c>
      <c r="C7" s="29">
        <f>MIN('05 - Cleaned data'!H2:H992)</f>
        <v>0</v>
      </c>
      <c r="D7" s="29">
        <f>MAX('05 - Cleaned data'!H2:H992)</f>
        <v>10</v>
      </c>
      <c r="E7" s="29">
        <f>AVERAGE('05 - Cleaned data'!H2:H992)</f>
        <v>5.0665993945509582</v>
      </c>
    </row>
    <row r="8" spans="2:13" ht="16" x14ac:dyDescent="0.2">
      <c r="B8" s="3" t="s">
        <v>806</v>
      </c>
      <c r="C8" s="30">
        <f>MIN('05 - Cleaned data'!I2:I992)</f>
        <v>0</v>
      </c>
      <c r="D8" s="30">
        <f>MAX('05 - Cleaned data'!I2:I992)</f>
        <v>213146.2</v>
      </c>
      <c r="E8" s="30">
        <f>AVERAGE('05 - Cleaned data'!I2:I992)</f>
        <v>78002.718062563014</v>
      </c>
    </row>
    <row r="9" spans="2:13" ht="16" x14ac:dyDescent="0.2">
      <c r="B9" s="3" t="s">
        <v>807</v>
      </c>
      <c r="C9" s="29">
        <f>MIN('05 - Cleaned data'!J2:J992)</f>
        <v>1</v>
      </c>
      <c r="D9" s="29">
        <f>MAX('05 - Cleaned data'!J2:J992)</f>
        <v>4</v>
      </c>
      <c r="E9" s="29">
        <f>AVERAGE('05 - Cleaned data'!J2:J992)</f>
        <v>1.5227043390514632</v>
      </c>
      <c r="M9" s="14"/>
    </row>
    <row r="10" spans="2:13" ht="16" x14ac:dyDescent="0.2">
      <c r="B10" s="3" t="s">
        <v>808</v>
      </c>
      <c r="C10" s="30">
        <f>MIN('05 - Cleaned data'!M2:M992)</f>
        <v>371.05</v>
      </c>
      <c r="D10" s="30">
        <f>MAX('05 - Cleaned data'!M2:M992)</f>
        <v>199725.39</v>
      </c>
      <c r="E10" s="30">
        <f>AVERAGE('05 - Cleaned data'!M2:M992)</f>
        <v>98555.138496468251</v>
      </c>
      <c r="M10" s="13"/>
    </row>
    <row r="11" spans="2:13" ht="16" x14ac:dyDescent="0.2">
      <c r="M11" s="13"/>
    </row>
    <row r="12" spans="2:13" ht="16" x14ac:dyDescent="0.2">
      <c r="M12" s="13"/>
    </row>
    <row r="13" spans="2:13" ht="21" x14ac:dyDescent="0.2">
      <c r="B13" s="146" t="s">
        <v>779</v>
      </c>
      <c r="C13" s="147"/>
      <c r="D13" s="147"/>
      <c r="E13" s="147"/>
      <c r="F13" s="148"/>
    </row>
    <row r="15" spans="2:13" ht="37" customHeight="1" x14ac:dyDescent="0.2">
      <c r="B15" s="33" t="s">
        <v>761</v>
      </c>
      <c r="C15" s="33" t="s">
        <v>780</v>
      </c>
      <c r="D15" s="150" t="s">
        <v>812</v>
      </c>
      <c r="E15" s="150"/>
      <c r="F15" s="150"/>
    </row>
    <row r="16" spans="2:13" x14ac:dyDescent="0.2">
      <c r="B16" s="3" t="s">
        <v>798</v>
      </c>
      <c r="C16" s="35">
        <v>991</v>
      </c>
      <c r="D16" s="159" t="s">
        <v>877</v>
      </c>
      <c r="E16" s="160"/>
      <c r="F16" s="161"/>
    </row>
    <row r="17" spans="2:6" x14ac:dyDescent="0.2">
      <c r="B17" s="4" t="s">
        <v>799</v>
      </c>
      <c r="C17" s="35">
        <v>991</v>
      </c>
      <c r="D17" s="162"/>
      <c r="E17" s="163"/>
      <c r="F17" s="164"/>
    </row>
    <row r="18" spans="2:6" x14ac:dyDescent="0.2">
      <c r="B18" s="3" t="s">
        <v>800</v>
      </c>
      <c r="C18" s="35">
        <v>991</v>
      </c>
      <c r="D18" s="162"/>
      <c r="E18" s="163"/>
      <c r="F18" s="164"/>
    </row>
    <row r="19" spans="2:6" x14ac:dyDescent="0.2">
      <c r="B19" s="4" t="s">
        <v>801</v>
      </c>
      <c r="C19" s="35">
        <v>991</v>
      </c>
      <c r="D19" s="162"/>
      <c r="E19" s="163"/>
      <c r="F19" s="164"/>
    </row>
    <row r="20" spans="2:6" x14ac:dyDescent="0.2">
      <c r="B20" s="3" t="s">
        <v>802</v>
      </c>
      <c r="C20" s="35">
        <v>991</v>
      </c>
      <c r="D20" s="162"/>
      <c r="E20" s="163"/>
      <c r="F20" s="164"/>
    </row>
    <row r="21" spans="2:6" x14ac:dyDescent="0.2">
      <c r="B21" s="3" t="s">
        <v>803</v>
      </c>
      <c r="C21" s="35">
        <v>991</v>
      </c>
      <c r="D21" s="162"/>
      <c r="E21" s="163"/>
      <c r="F21" s="164"/>
    </row>
    <row r="22" spans="2:6" x14ac:dyDescent="0.2">
      <c r="B22" s="4" t="s">
        <v>804</v>
      </c>
      <c r="C22" s="35">
        <v>991</v>
      </c>
      <c r="D22" s="162"/>
      <c r="E22" s="163"/>
      <c r="F22" s="164"/>
    </row>
    <row r="23" spans="2:6" x14ac:dyDescent="0.2">
      <c r="B23" s="4" t="s">
        <v>805</v>
      </c>
      <c r="C23" s="35">
        <v>991</v>
      </c>
      <c r="D23" s="162"/>
      <c r="E23" s="163"/>
      <c r="F23" s="164"/>
    </row>
    <row r="24" spans="2:6" x14ac:dyDescent="0.2">
      <c r="B24" s="5" t="s">
        <v>806</v>
      </c>
      <c r="C24" s="35">
        <v>991</v>
      </c>
      <c r="D24" s="162"/>
      <c r="E24" s="163"/>
      <c r="F24" s="164"/>
    </row>
    <row r="25" spans="2:6" x14ac:dyDescent="0.2">
      <c r="B25" s="4" t="s">
        <v>807</v>
      </c>
      <c r="C25" s="35">
        <v>991</v>
      </c>
      <c r="D25" s="162"/>
      <c r="E25" s="163"/>
      <c r="F25" s="164"/>
    </row>
    <row r="26" spans="2:6" x14ac:dyDescent="0.2">
      <c r="B26" s="4" t="s">
        <v>865</v>
      </c>
      <c r="C26" s="35">
        <v>991</v>
      </c>
      <c r="D26" s="162"/>
      <c r="E26" s="163"/>
      <c r="F26" s="164"/>
    </row>
    <row r="27" spans="2:6" x14ac:dyDescent="0.2">
      <c r="B27" s="4" t="s">
        <v>866</v>
      </c>
      <c r="C27" s="35">
        <v>991</v>
      </c>
      <c r="D27" s="162"/>
      <c r="E27" s="163"/>
      <c r="F27" s="164"/>
    </row>
    <row r="28" spans="2:6" x14ac:dyDescent="0.2">
      <c r="B28" s="3" t="s">
        <v>808</v>
      </c>
      <c r="C28" s="35">
        <v>991</v>
      </c>
      <c r="D28" s="162"/>
      <c r="E28" s="163"/>
      <c r="F28" s="164"/>
    </row>
    <row r="29" spans="2:6" x14ac:dyDescent="0.2">
      <c r="B29" s="4" t="s">
        <v>867</v>
      </c>
      <c r="C29" s="35">
        <v>991</v>
      </c>
      <c r="D29" s="165"/>
      <c r="E29" s="166"/>
      <c r="F29" s="167"/>
    </row>
    <row r="31" spans="2:6" x14ac:dyDescent="0.2">
      <c r="B31" s="44" t="s">
        <v>843</v>
      </c>
    </row>
    <row r="33" spans="2:42" x14ac:dyDescent="0.2">
      <c r="B33" s="34" t="s">
        <v>781</v>
      </c>
      <c r="C33" t="s">
        <v>813</v>
      </c>
      <c r="E33" s="34" t="s">
        <v>781</v>
      </c>
      <c r="F33" t="s">
        <v>814</v>
      </c>
      <c r="H33" s="34" t="s">
        <v>781</v>
      </c>
      <c r="I33" t="s">
        <v>815</v>
      </c>
      <c r="K33" s="34" t="s">
        <v>781</v>
      </c>
      <c r="L33" t="s">
        <v>816</v>
      </c>
      <c r="N33" s="34" t="s">
        <v>781</v>
      </c>
      <c r="O33" t="s">
        <v>817</v>
      </c>
      <c r="Q33" s="34" t="s">
        <v>781</v>
      </c>
      <c r="R33" t="s">
        <v>818</v>
      </c>
      <c r="T33" s="34" t="s">
        <v>781</v>
      </c>
      <c r="U33" t="s">
        <v>819</v>
      </c>
      <c r="W33" s="34" t="s">
        <v>781</v>
      </c>
      <c r="X33" t="s">
        <v>820</v>
      </c>
      <c r="Z33" s="34" t="s">
        <v>781</v>
      </c>
      <c r="AA33" t="s">
        <v>821</v>
      </c>
      <c r="AC33" s="34" t="s">
        <v>781</v>
      </c>
      <c r="AD33" t="s">
        <v>822</v>
      </c>
      <c r="AF33" s="34" t="s">
        <v>781</v>
      </c>
      <c r="AG33" t="s">
        <v>873</v>
      </c>
      <c r="AI33" s="34" t="s">
        <v>781</v>
      </c>
      <c r="AJ33" t="s">
        <v>874</v>
      </c>
      <c r="AL33" s="34" t="s">
        <v>781</v>
      </c>
      <c r="AM33" t="s">
        <v>823</v>
      </c>
      <c r="AO33" s="34" t="s">
        <v>781</v>
      </c>
      <c r="AP33" t="s">
        <v>876</v>
      </c>
    </row>
    <row r="34" spans="2:42" x14ac:dyDescent="0.2">
      <c r="B34" s="15">
        <v>1</v>
      </c>
      <c r="C34">
        <v>1</v>
      </c>
      <c r="E34" s="16">
        <v>15566091</v>
      </c>
      <c r="F34" s="1">
        <v>1</v>
      </c>
      <c r="H34" s="15" t="s">
        <v>691</v>
      </c>
      <c r="I34">
        <v>1</v>
      </c>
      <c r="K34" s="16">
        <v>376</v>
      </c>
      <c r="L34" s="1">
        <v>2</v>
      </c>
      <c r="N34" s="15" t="s">
        <v>15</v>
      </c>
      <c r="O34">
        <v>480</v>
      </c>
      <c r="Q34" s="15" t="s">
        <v>16</v>
      </c>
      <c r="R34">
        <v>462</v>
      </c>
      <c r="T34" s="16">
        <v>18</v>
      </c>
      <c r="U34" s="1">
        <v>1</v>
      </c>
      <c r="W34" s="16">
        <v>0</v>
      </c>
      <c r="X34" s="1">
        <v>38</v>
      </c>
      <c r="Z34" s="17">
        <v>0</v>
      </c>
      <c r="AA34" s="37">
        <v>349</v>
      </c>
      <c r="AC34" s="16">
        <v>1</v>
      </c>
      <c r="AD34" s="1">
        <v>510</v>
      </c>
      <c r="AF34" s="16">
        <v>0</v>
      </c>
      <c r="AG34" s="1">
        <v>291</v>
      </c>
      <c r="AI34" s="16">
        <v>0</v>
      </c>
      <c r="AJ34" s="1">
        <v>488</v>
      </c>
      <c r="AL34" s="58">
        <v>371.05</v>
      </c>
      <c r="AM34" s="57">
        <v>1</v>
      </c>
      <c r="AO34" s="16">
        <v>0</v>
      </c>
      <c r="AP34" s="1">
        <v>787</v>
      </c>
    </row>
    <row r="35" spans="2:42" x14ac:dyDescent="0.2">
      <c r="B35" s="15">
        <v>2</v>
      </c>
      <c r="C35">
        <v>1</v>
      </c>
      <c r="E35" s="16">
        <v>15566111</v>
      </c>
      <c r="F35" s="1">
        <v>1</v>
      </c>
      <c r="H35" s="15" t="s">
        <v>180</v>
      </c>
      <c r="I35">
        <v>2</v>
      </c>
      <c r="K35" s="16">
        <v>411</v>
      </c>
      <c r="L35" s="1">
        <v>1</v>
      </c>
      <c r="N35" s="15" t="s">
        <v>26</v>
      </c>
      <c r="O35">
        <v>257</v>
      </c>
      <c r="Q35" s="15" t="s">
        <v>23</v>
      </c>
      <c r="R35">
        <v>529</v>
      </c>
      <c r="T35" s="16">
        <v>19</v>
      </c>
      <c r="U35" s="1">
        <v>2</v>
      </c>
      <c r="W35" s="16">
        <v>1</v>
      </c>
      <c r="X35" s="1">
        <v>103</v>
      </c>
      <c r="Z35" s="17">
        <v>34013.629999999997</v>
      </c>
      <c r="AA35" s="37">
        <v>1</v>
      </c>
      <c r="AC35" s="16">
        <v>2</v>
      </c>
      <c r="AD35" s="1">
        <v>446</v>
      </c>
      <c r="AF35" s="16">
        <v>1</v>
      </c>
      <c r="AG35" s="1">
        <v>700</v>
      </c>
      <c r="AI35" s="16">
        <v>1</v>
      </c>
      <c r="AJ35" s="1">
        <v>503</v>
      </c>
      <c r="AL35" s="58">
        <v>417.41</v>
      </c>
      <c r="AM35" s="57">
        <v>1</v>
      </c>
      <c r="AO35" s="16">
        <v>1</v>
      </c>
      <c r="AP35" s="1">
        <v>204</v>
      </c>
    </row>
    <row r="36" spans="2:42" x14ac:dyDescent="0.2">
      <c r="B36" s="15">
        <v>3</v>
      </c>
      <c r="C36">
        <v>1</v>
      </c>
      <c r="E36" s="16">
        <v>15566156</v>
      </c>
      <c r="F36" s="1">
        <v>1</v>
      </c>
      <c r="H36" s="15" t="s">
        <v>668</v>
      </c>
      <c r="I36">
        <v>1</v>
      </c>
      <c r="K36" s="16">
        <v>413</v>
      </c>
      <c r="L36" s="1">
        <v>1</v>
      </c>
      <c r="N36" s="15" t="s">
        <v>18</v>
      </c>
      <c r="O36">
        <v>254</v>
      </c>
      <c r="Q36" s="15" t="s">
        <v>796</v>
      </c>
      <c r="R36">
        <v>991</v>
      </c>
      <c r="T36" s="16">
        <v>20</v>
      </c>
      <c r="U36" s="1">
        <v>12</v>
      </c>
      <c r="W36" s="16">
        <v>2</v>
      </c>
      <c r="X36" s="1">
        <v>110</v>
      </c>
      <c r="Z36" s="17">
        <v>37266.67</v>
      </c>
      <c r="AA36" s="37">
        <v>1</v>
      </c>
      <c r="AC36" s="16">
        <v>3</v>
      </c>
      <c r="AD36" s="1">
        <v>33</v>
      </c>
      <c r="AF36" s="16" t="s">
        <v>796</v>
      </c>
      <c r="AG36" s="1">
        <v>991</v>
      </c>
      <c r="AI36" s="16" t="s">
        <v>796</v>
      </c>
      <c r="AJ36" s="1">
        <v>991</v>
      </c>
      <c r="AL36" s="58">
        <v>447.73</v>
      </c>
      <c r="AM36" s="57">
        <v>1</v>
      </c>
      <c r="AO36" s="16" t="s">
        <v>796</v>
      </c>
      <c r="AP36" s="1">
        <v>991</v>
      </c>
    </row>
    <row r="37" spans="2:42" x14ac:dyDescent="0.2">
      <c r="B37" s="15">
        <v>4</v>
      </c>
      <c r="C37">
        <v>1</v>
      </c>
      <c r="E37" s="16">
        <v>15566292</v>
      </c>
      <c r="F37" s="1">
        <v>1</v>
      </c>
      <c r="H37" s="15" t="s">
        <v>565</v>
      </c>
      <c r="I37">
        <v>1</v>
      </c>
      <c r="K37" s="16">
        <v>416</v>
      </c>
      <c r="L37" s="1">
        <v>2</v>
      </c>
      <c r="N37" s="15" t="s">
        <v>796</v>
      </c>
      <c r="O37">
        <v>991</v>
      </c>
      <c r="T37" s="16">
        <v>21</v>
      </c>
      <c r="U37" s="1">
        <v>6</v>
      </c>
      <c r="W37" s="16">
        <v>3</v>
      </c>
      <c r="X37" s="1">
        <v>101</v>
      </c>
      <c r="Z37" s="17">
        <v>40105.51</v>
      </c>
      <c r="AA37" s="37">
        <v>1</v>
      </c>
      <c r="AC37" s="16">
        <v>4</v>
      </c>
      <c r="AD37" s="1">
        <v>2</v>
      </c>
      <c r="AL37" s="58">
        <v>600.36</v>
      </c>
      <c r="AM37" s="57">
        <v>1</v>
      </c>
    </row>
    <row r="38" spans="2:42" x14ac:dyDescent="0.2">
      <c r="B38" s="15">
        <v>5</v>
      </c>
      <c r="C38">
        <v>1</v>
      </c>
      <c r="E38" s="16">
        <v>15566594</v>
      </c>
      <c r="F38" s="1">
        <v>1</v>
      </c>
      <c r="H38" s="15" t="s">
        <v>282</v>
      </c>
      <c r="I38">
        <v>1</v>
      </c>
      <c r="K38" s="16">
        <v>417</v>
      </c>
      <c r="L38" s="1">
        <v>1</v>
      </c>
      <c r="T38" s="16">
        <v>22</v>
      </c>
      <c r="U38" s="1">
        <v>7</v>
      </c>
      <c r="W38" s="16">
        <v>4</v>
      </c>
      <c r="X38" s="1">
        <v>86</v>
      </c>
      <c r="Z38" s="17">
        <v>40685.919999999998</v>
      </c>
      <c r="AA38" s="37">
        <v>1</v>
      </c>
      <c r="AC38" s="16" t="s">
        <v>796</v>
      </c>
      <c r="AD38" s="1">
        <v>991</v>
      </c>
      <c r="AL38" s="58">
        <v>705.18</v>
      </c>
      <c r="AM38" s="57">
        <v>1</v>
      </c>
    </row>
    <row r="39" spans="2:42" x14ac:dyDescent="0.2">
      <c r="B39" s="15">
        <v>6</v>
      </c>
      <c r="C39">
        <v>1</v>
      </c>
      <c r="E39" s="16">
        <v>15567367</v>
      </c>
      <c r="F39" s="1">
        <v>1</v>
      </c>
      <c r="H39" s="15" t="s">
        <v>550</v>
      </c>
      <c r="I39">
        <v>1</v>
      </c>
      <c r="K39" s="16">
        <v>421</v>
      </c>
      <c r="L39" s="1">
        <v>1</v>
      </c>
      <c r="T39" s="16">
        <v>23</v>
      </c>
      <c r="U39" s="1">
        <v>4</v>
      </c>
      <c r="W39" s="16">
        <v>5</v>
      </c>
      <c r="X39" s="1">
        <v>100</v>
      </c>
      <c r="Z39" s="17">
        <v>40915.550000000003</v>
      </c>
      <c r="AA39" s="37">
        <v>1</v>
      </c>
      <c r="AL39" s="58">
        <v>777.37</v>
      </c>
      <c r="AM39" s="57">
        <v>1</v>
      </c>
    </row>
    <row r="40" spans="2:42" x14ac:dyDescent="0.2">
      <c r="B40" s="15">
        <v>7</v>
      </c>
      <c r="C40">
        <v>1</v>
      </c>
      <c r="E40" s="16">
        <v>15567446</v>
      </c>
      <c r="F40" s="1">
        <v>1</v>
      </c>
      <c r="H40" s="15" t="s">
        <v>521</v>
      </c>
      <c r="I40">
        <v>1</v>
      </c>
      <c r="K40" s="16">
        <v>427</v>
      </c>
      <c r="L40" s="1">
        <v>1</v>
      </c>
      <c r="T40" s="16">
        <v>24</v>
      </c>
      <c r="U40" s="1">
        <v>15</v>
      </c>
      <c r="W40" s="16">
        <v>6</v>
      </c>
      <c r="X40" s="1">
        <v>94</v>
      </c>
      <c r="Z40" s="17">
        <v>42157.08</v>
      </c>
      <c r="AA40" s="37">
        <v>1</v>
      </c>
      <c r="AL40" s="58">
        <v>823.36</v>
      </c>
      <c r="AM40" s="57">
        <v>1</v>
      </c>
    </row>
    <row r="41" spans="2:42" x14ac:dyDescent="0.2">
      <c r="B41" s="15">
        <v>8</v>
      </c>
      <c r="C41">
        <v>1</v>
      </c>
      <c r="E41" s="16">
        <v>15567832</v>
      </c>
      <c r="F41" s="1">
        <v>1</v>
      </c>
      <c r="H41" s="15" t="s">
        <v>145</v>
      </c>
      <c r="I41">
        <v>1</v>
      </c>
      <c r="K41" s="16">
        <v>429</v>
      </c>
      <c r="L41" s="1">
        <v>1</v>
      </c>
      <c r="T41" s="16">
        <v>25</v>
      </c>
      <c r="U41" s="1">
        <v>22</v>
      </c>
      <c r="W41" s="16">
        <v>7</v>
      </c>
      <c r="X41" s="1">
        <v>93</v>
      </c>
      <c r="Z41" s="17">
        <v>45144.43</v>
      </c>
      <c r="AA41" s="37">
        <v>1</v>
      </c>
      <c r="AL41" s="58">
        <v>878.87</v>
      </c>
      <c r="AM41" s="57">
        <v>1</v>
      </c>
    </row>
    <row r="42" spans="2:42" x14ac:dyDescent="0.2">
      <c r="B42" s="15">
        <v>9</v>
      </c>
      <c r="C42">
        <v>1</v>
      </c>
      <c r="E42" s="16">
        <v>15568240</v>
      </c>
      <c r="F42" s="1">
        <v>1</v>
      </c>
      <c r="H42" s="15" t="s">
        <v>200</v>
      </c>
      <c r="I42">
        <v>1</v>
      </c>
      <c r="K42" s="16">
        <v>432</v>
      </c>
      <c r="L42" s="1">
        <v>1</v>
      </c>
      <c r="T42" s="16">
        <v>26</v>
      </c>
      <c r="U42" s="1">
        <v>22</v>
      </c>
      <c r="W42" s="16">
        <v>8</v>
      </c>
      <c r="X42" s="1">
        <v>108</v>
      </c>
      <c r="Z42" s="17">
        <v>47134.75</v>
      </c>
      <c r="AA42" s="37">
        <v>1</v>
      </c>
      <c r="AL42" s="58">
        <v>1002.39</v>
      </c>
      <c r="AM42" s="57">
        <v>1</v>
      </c>
    </row>
    <row r="43" spans="2:42" x14ac:dyDescent="0.2">
      <c r="B43" s="15">
        <v>10</v>
      </c>
      <c r="C43">
        <v>1</v>
      </c>
      <c r="E43" s="16">
        <v>15568506</v>
      </c>
      <c r="F43" s="1">
        <v>1</v>
      </c>
      <c r="H43" s="15" t="s">
        <v>650</v>
      </c>
      <c r="I43">
        <v>1</v>
      </c>
      <c r="K43" s="16">
        <v>435</v>
      </c>
      <c r="L43" s="1">
        <v>2</v>
      </c>
      <c r="T43" s="16">
        <v>27</v>
      </c>
      <c r="U43" s="1">
        <v>16</v>
      </c>
      <c r="W43" s="16">
        <v>9</v>
      </c>
      <c r="X43" s="1">
        <v>108</v>
      </c>
      <c r="Z43" s="17">
        <v>49512.55</v>
      </c>
      <c r="AA43" s="37">
        <v>1</v>
      </c>
      <c r="AL43" s="58">
        <v>1299.75</v>
      </c>
      <c r="AM43" s="57">
        <v>1</v>
      </c>
    </row>
    <row r="44" spans="2:42" x14ac:dyDescent="0.2">
      <c r="B44" s="15">
        <v>11</v>
      </c>
      <c r="C44">
        <v>1</v>
      </c>
      <c r="E44" s="16">
        <v>15568595</v>
      </c>
      <c r="F44" s="1">
        <v>1</v>
      </c>
      <c r="H44" s="15" t="s">
        <v>502</v>
      </c>
      <c r="I44">
        <v>1</v>
      </c>
      <c r="K44" s="16">
        <v>438</v>
      </c>
      <c r="L44" s="1">
        <v>3</v>
      </c>
      <c r="T44" s="16">
        <v>28</v>
      </c>
      <c r="U44" s="1">
        <v>21</v>
      </c>
      <c r="W44" s="16">
        <v>10</v>
      </c>
      <c r="X44" s="1">
        <v>50</v>
      </c>
      <c r="Z44" s="17">
        <v>52436.2</v>
      </c>
      <c r="AA44" s="37">
        <v>1</v>
      </c>
      <c r="AL44" s="58">
        <v>1643.11</v>
      </c>
      <c r="AM44" s="57">
        <v>1</v>
      </c>
    </row>
    <row r="45" spans="2:42" x14ac:dyDescent="0.2">
      <c r="B45" s="15">
        <v>12</v>
      </c>
      <c r="C45">
        <v>1</v>
      </c>
      <c r="E45" s="16">
        <v>15568748</v>
      </c>
      <c r="F45" s="1">
        <v>1</v>
      </c>
      <c r="H45" s="15" t="s">
        <v>163</v>
      </c>
      <c r="I45">
        <v>1</v>
      </c>
      <c r="K45" s="16">
        <v>439</v>
      </c>
      <c r="L45" s="1">
        <v>1</v>
      </c>
      <c r="T45" s="16">
        <v>29</v>
      </c>
      <c r="U45" s="1">
        <v>32</v>
      </c>
      <c r="W45" s="16" t="s">
        <v>796</v>
      </c>
      <c r="X45" s="1">
        <v>991</v>
      </c>
      <c r="Z45" s="17">
        <v>54503.55</v>
      </c>
      <c r="AA45" s="37">
        <v>1</v>
      </c>
      <c r="AL45" s="58">
        <v>1907.66</v>
      </c>
      <c r="AM45" s="57">
        <v>1</v>
      </c>
    </row>
    <row r="46" spans="2:42" x14ac:dyDescent="0.2">
      <c r="B46" s="15">
        <v>13</v>
      </c>
      <c r="C46">
        <v>1</v>
      </c>
      <c r="E46" s="16">
        <v>15568982</v>
      </c>
      <c r="F46" s="1">
        <v>1</v>
      </c>
      <c r="H46" s="15" t="s">
        <v>115</v>
      </c>
      <c r="I46">
        <v>1</v>
      </c>
      <c r="K46" s="16">
        <v>443</v>
      </c>
      <c r="L46" s="1">
        <v>2</v>
      </c>
      <c r="T46" s="16">
        <v>30</v>
      </c>
      <c r="U46" s="1">
        <v>32</v>
      </c>
      <c r="Z46" s="17">
        <v>54901.01</v>
      </c>
      <c r="AA46" s="37">
        <v>1</v>
      </c>
      <c r="AL46" s="58">
        <v>2010.98</v>
      </c>
      <c r="AM46" s="57">
        <v>1</v>
      </c>
    </row>
    <row r="47" spans="2:42" x14ac:dyDescent="0.2">
      <c r="B47" s="15">
        <v>14</v>
      </c>
      <c r="C47">
        <v>1</v>
      </c>
      <c r="E47" s="16">
        <v>15569590</v>
      </c>
      <c r="F47" s="1">
        <v>1</v>
      </c>
      <c r="H47" s="15" t="s">
        <v>273</v>
      </c>
      <c r="I47">
        <v>1</v>
      </c>
      <c r="K47" s="16">
        <v>445</v>
      </c>
      <c r="L47" s="1">
        <v>1</v>
      </c>
      <c r="T47" s="16">
        <v>31</v>
      </c>
      <c r="U47" s="1">
        <v>43</v>
      </c>
      <c r="Z47" s="17">
        <v>56084.69</v>
      </c>
      <c r="AA47" s="37">
        <v>1</v>
      </c>
      <c r="AL47" s="58">
        <v>2079.1999999999998</v>
      </c>
      <c r="AM47" s="57">
        <v>1</v>
      </c>
    </row>
    <row r="48" spans="2:42" x14ac:dyDescent="0.2">
      <c r="B48" s="15">
        <v>15</v>
      </c>
      <c r="C48">
        <v>1</v>
      </c>
      <c r="E48" s="16">
        <v>15569807</v>
      </c>
      <c r="F48" s="1">
        <v>1</v>
      </c>
      <c r="H48" s="15" t="s">
        <v>645</v>
      </c>
      <c r="I48">
        <v>1</v>
      </c>
      <c r="K48" s="16">
        <v>450</v>
      </c>
      <c r="L48" s="1">
        <v>1</v>
      </c>
      <c r="T48" s="16">
        <v>32</v>
      </c>
      <c r="U48" s="1">
        <v>37</v>
      </c>
      <c r="Z48" s="17">
        <v>56214.85</v>
      </c>
      <c r="AA48" s="37">
        <v>1</v>
      </c>
      <c r="AL48" s="58">
        <v>2319.96</v>
      </c>
      <c r="AM48" s="57">
        <v>1</v>
      </c>
    </row>
    <row r="49" spans="2:39" x14ac:dyDescent="0.2">
      <c r="B49" s="15">
        <v>16</v>
      </c>
      <c r="C49">
        <v>1</v>
      </c>
      <c r="E49" s="16">
        <v>15570060</v>
      </c>
      <c r="F49" s="1">
        <v>1</v>
      </c>
      <c r="H49" s="15" t="s">
        <v>329</v>
      </c>
      <c r="I49">
        <v>1</v>
      </c>
      <c r="K49" s="16">
        <v>456</v>
      </c>
      <c r="L49" s="1">
        <v>1</v>
      </c>
      <c r="T49" s="16">
        <v>33</v>
      </c>
      <c r="U49" s="1">
        <v>34</v>
      </c>
      <c r="Z49" s="17">
        <v>57017.06</v>
      </c>
      <c r="AA49" s="37">
        <v>1</v>
      </c>
      <c r="AL49" s="58">
        <v>2383.59</v>
      </c>
      <c r="AM49" s="57">
        <v>1</v>
      </c>
    </row>
    <row r="50" spans="2:39" x14ac:dyDescent="0.2">
      <c r="B50" s="15">
        <v>17</v>
      </c>
      <c r="C50">
        <v>1</v>
      </c>
      <c r="E50" s="16">
        <v>15570134</v>
      </c>
      <c r="F50" s="1">
        <v>1</v>
      </c>
      <c r="H50" s="15" t="s">
        <v>540</v>
      </c>
      <c r="I50">
        <v>2</v>
      </c>
      <c r="K50" s="16">
        <v>459</v>
      </c>
      <c r="L50" s="1">
        <v>2</v>
      </c>
      <c r="T50" s="16">
        <v>34</v>
      </c>
      <c r="U50" s="1">
        <v>46</v>
      </c>
      <c r="Z50" s="17">
        <v>57929.81</v>
      </c>
      <c r="AA50" s="37">
        <v>1</v>
      </c>
      <c r="AL50" s="58">
        <v>3710.34</v>
      </c>
      <c r="AM50" s="57">
        <v>1</v>
      </c>
    </row>
    <row r="51" spans="2:39" x14ac:dyDescent="0.2">
      <c r="B51" s="15">
        <v>18</v>
      </c>
      <c r="C51">
        <v>1</v>
      </c>
      <c r="E51" s="16">
        <v>15571002</v>
      </c>
      <c r="F51" s="1">
        <v>1</v>
      </c>
      <c r="H51" s="15" t="s">
        <v>30</v>
      </c>
      <c r="I51">
        <v>2</v>
      </c>
      <c r="K51" s="16">
        <v>460</v>
      </c>
      <c r="L51" s="1">
        <v>2</v>
      </c>
      <c r="T51" s="16">
        <v>35</v>
      </c>
      <c r="U51" s="1">
        <v>55</v>
      </c>
      <c r="Z51" s="17">
        <v>58469.37</v>
      </c>
      <c r="AA51" s="37">
        <v>1</v>
      </c>
      <c r="AL51" s="58">
        <v>3937.37</v>
      </c>
      <c r="AM51" s="57">
        <v>1</v>
      </c>
    </row>
    <row r="52" spans="2:39" x14ac:dyDescent="0.2">
      <c r="B52" s="15">
        <v>19</v>
      </c>
      <c r="C52">
        <v>1</v>
      </c>
      <c r="E52" s="16">
        <v>15571221</v>
      </c>
      <c r="F52" s="1">
        <v>1</v>
      </c>
      <c r="H52" s="15" t="s">
        <v>547</v>
      </c>
      <c r="I52">
        <v>1</v>
      </c>
      <c r="K52" s="16">
        <v>461</v>
      </c>
      <c r="L52" s="1">
        <v>1</v>
      </c>
      <c r="T52" s="16">
        <v>36</v>
      </c>
      <c r="U52" s="1">
        <v>59</v>
      </c>
      <c r="Z52" s="17">
        <v>58629.97</v>
      </c>
      <c r="AA52" s="37">
        <v>1</v>
      </c>
      <c r="AL52" s="58">
        <v>4389.3999999999996</v>
      </c>
      <c r="AM52" s="57">
        <v>1</v>
      </c>
    </row>
    <row r="53" spans="2:39" x14ac:dyDescent="0.2">
      <c r="B53" s="15">
        <v>20</v>
      </c>
      <c r="C53">
        <v>1</v>
      </c>
      <c r="E53" s="16">
        <v>15571816</v>
      </c>
      <c r="F53" s="1">
        <v>1</v>
      </c>
      <c r="H53" s="15" t="s">
        <v>343</v>
      </c>
      <c r="I53">
        <v>1</v>
      </c>
      <c r="K53" s="16">
        <v>464</v>
      </c>
      <c r="L53" s="1">
        <v>2</v>
      </c>
      <c r="T53" s="16">
        <v>37</v>
      </c>
      <c r="U53" s="1">
        <v>45</v>
      </c>
      <c r="Z53" s="17">
        <v>58641.43</v>
      </c>
      <c r="AA53" s="37">
        <v>1</v>
      </c>
      <c r="AL53" s="58">
        <v>4400.32</v>
      </c>
      <c r="AM53" s="57">
        <v>1</v>
      </c>
    </row>
    <row r="54" spans="2:39" x14ac:dyDescent="0.2">
      <c r="B54" s="15">
        <v>21</v>
      </c>
      <c r="C54">
        <v>1</v>
      </c>
      <c r="E54" s="16">
        <v>15571928</v>
      </c>
      <c r="F54" s="1">
        <v>1</v>
      </c>
      <c r="H54" s="15" t="s">
        <v>419</v>
      </c>
      <c r="I54">
        <v>1</v>
      </c>
      <c r="K54" s="16">
        <v>465</v>
      </c>
      <c r="L54" s="1">
        <v>1</v>
      </c>
      <c r="T54" s="16">
        <v>38</v>
      </c>
      <c r="U54" s="1">
        <v>43</v>
      </c>
      <c r="Z54" s="17">
        <v>59408.63</v>
      </c>
      <c r="AA54" s="37">
        <v>1</v>
      </c>
      <c r="AL54" s="58">
        <v>4861.72</v>
      </c>
      <c r="AM54" s="57">
        <v>1</v>
      </c>
    </row>
    <row r="55" spans="2:39" x14ac:dyDescent="0.2">
      <c r="B55" s="15">
        <v>22</v>
      </c>
      <c r="C55">
        <v>1</v>
      </c>
      <c r="E55" s="16">
        <v>15571973</v>
      </c>
      <c r="F55" s="1">
        <v>1</v>
      </c>
      <c r="H55" s="15" t="s">
        <v>628</v>
      </c>
      <c r="I55">
        <v>1</v>
      </c>
      <c r="K55" s="16">
        <v>468</v>
      </c>
      <c r="L55" s="1">
        <v>3</v>
      </c>
      <c r="T55" s="16">
        <v>39</v>
      </c>
      <c r="U55" s="1">
        <v>41</v>
      </c>
      <c r="Z55" s="17">
        <v>59697.17</v>
      </c>
      <c r="AA55" s="37">
        <v>1</v>
      </c>
      <c r="AL55" s="58">
        <v>5097.67</v>
      </c>
      <c r="AM55" s="57">
        <v>1</v>
      </c>
    </row>
    <row r="56" spans="2:39" x14ac:dyDescent="0.2">
      <c r="B56" s="15">
        <v>23</v>
      </c>
      <c r="C56">
        <v>1</v>
      </c>
      <c r="E56" s="16">
        <v>15572265</v>
      </c>
      <c r="F56" s="1">
        <v>1</v>
      </c>
      <c r="H56" s="15" t="s">
        <v>57</v>
      </c>
      <c r="I56">
        <v>1</v>
      </c>
      <c r="K56" s="16">
        <v>472</v>
      </c>
      <c r="L56" s="1">
        <v>1</v>
      </c>
      <c r="T56" s="16">
        <v>40</v>
      </c>
      <c r="U56" s="1">
        <v>32</v>
      </c>
      <c r="Z56" s="17">
        <v>61710.44</v>
      </c>
      <c r="AA56" s="37">
        <v>1</v>
      </c>
      <c r="AL56" s="58">
        <v>5472.7</v>
      </c>
      <c r="AM56" s="57">
        <v>1</v>
      </c>
    </row>
    <row r="57" spans="2:39" x14ac:dyDescent="0.2">
      <c r="B57" s="15">
        <v>24</v>
      </c>
      <c r="C57">
        <v>1</v>
      </c>
      <c r="E57" s="16">
        <v>15573112</v>
      </c>
      <c r="F57" s="1">
        <v>1</v>
      </c>
      <c r="H57" s="15" t="s">
        <v>666</v>
      </c>
      <c r="I57">
        <v>1</v>
      </c>
      <c r="K57" s="16">
        <v>474</v>
      </c>
      <c r="L57" s="1">
        <v>2</v>
      </c>
      <c r="T57" s="16">
        <v>41</v>
      </c>
      <c r="U57" s="1">
        <v>37</v>
      </c>
      <c r="Z57" s="17">
        <v>61825.5</v>
      </c>
      <c r="AA57" s="37">
        <v>1</v>
      </c>
      <c r="AL57" s="58">
        <v>5597.94</v>
      </c>
      <c r="AM57" s="57">
        <v>1</v>
      </c>
    </row>
    <row r="58" spans="2:39" x14ac:dyDescent="0.2">
      <c r="B58" s="15">
        <v>25</v>
      </c>
      <c r="C58">
        <v>1</v>
      </c>
      <c r="E58" s="16">
        <v>15573152</v>
      </c>
      <c r="F58" s="1">
        <v>1</v>
      </c>
      <c r="H58" s="15" t="s">
        <v>696</v>
      </c>
      <c r="I58">
        <v>1</v>
      </c>
      <c r="K58" s="16">
        <v>475</v>
      </c>
      <c r="L58" s="1">
        <v>3</v>
      </c>
      <c r="T58" s="16">
        <v>42</v>
      </c>
      <c r="U58" s="1">
        <v>39</v>
      </c>
      <c r="Z58" s="17">
        <v>62276.99</v>
      </c>
      <c r="AA58" s="37">
        <v>1</v>
      </c>
      <c r="AL58" s="58">
        <v>5684.17</v>
      </c>
      <c r="AM58" s="57">
        <v>1</v>
      </c>
    </row>
    <row r="59" spans="2:39" x14ac:dyDescent="0.2">
      <c r="B59" s="15">
        <v>26</v>
      </c>
      <c r="C59">
        <v>1</v>
      </c>
      <c r="E59" s="16">
        <v>15573318</v>
      </c>
      <c r="F59" s="1">
        <v>1</v>
      </c>
      <c r="H59" s="15" t="s">
        <v>147</v>
      </c>
      <c r="I59">
        <v>1</v>
      </c>
      <c r="K59" s="16">
        <v>476</v>
      </c>
      <c r="L59" s="1">
        <v>1</v>
      </c>
      <c r="T59" s="16">
        <v>43</v>
      </c>
      <c r="U59" s="1">
        <v>29</v>
      </c>
      <c r="Z59" s="17">
        <v>63095.01</v>
      </c>
      <c r="AA59" s="37">
        <v>1</v>
      </c>
      <c r="AL59" s="58">
        <v>5907.11</v>
      </c>
      <c r="AM59" s="57">
        <v>1</v>
      </c>
    </row>
    <row r="60" spans="2:39" x14ac:dyDescent="0.2">
      <c r="B60" s="15">
        <v>27</v>
      </c>
      <c r="C60">
        <v>1</v>
      </c>
      <c r="E60" s="16">
        <v>15573456</v>
      </c>
      <c r="F60" s="1">
        <v>1</v>
      </c>
      <c r="H60" s="15" t="s">
        <v>187</v>
      </c>
      <c r="I60">
        <v>1</v>
      </c>
      <c r="K60" s="16">
        <v>477</v>
      </c>
      <c r="L60" s="1">
        <v>1</v>
      </c>
      <c r="T60" s="16">
        <v>44</v>
      </c>
      <c r="U60" s="1">
        <v>25</v>
      </c>
      <c r="Z60" s="17">
        <v>63227</v>
      </c>
      <c r="AA60" s="37">
        <v>1</v>
      </c>
      <c r="AL60" s="58">
        <v>5978.2</v>
      </c>
      <c r="AM60" s="57">
        <v>1</v>
      </c>
    </row>
    <row r="61" spans="2:39" x14ac:dyDescent="0.2">
      <c r="B61" s="15">
        <v>28</v>
      </c>
      <c r="C61">
        <v>1</v>
      </c>
      <c r="E61" s="16">
        <v>15574012</v>
      </c>
      <c r="F61" s="1">
        <v>1</v>
      </c>
      <c r="H61" s="15" t="s">
        <v>615</v>
      </c>
      <c r="I61">
        <v>1</v>
      </c>
      <c r="K61" s="16">
        <v>479</v>
      </c>
      <c r="L61" s="1">
        <v>4</v>
      </c>
      <c r="T61" s="16">
        <v>45</v>
      </c>
      <c r="U61" s="1">
        <v>26</v>
      </c>
      <c r="Z61" s="17">
        <v>63349.75</v>
      </c>
      <c r="AA61" s="37">
        <v>1</v>
      </c>
      <c r="AL61" s="58">
        <v>6057.81</v>
      </c>
      <c r="AM61" s="57">
        <v>1</v>
      </c>
    </row>
    <row r="62" spans="2:39" x14ac:dyDescent="0.2">
      <c r="B62" s="15">
        <v>29</v>
      </c>
      <c r="C62">
        <v>1</v>
      </c>
      <c r="E62" s="16">
        <v>15574692</v>
      </c>
      <c r="F62" s="1">
        <v>1</v>
      </c>
      <c r="H62" s="15" t="s">
        <v>421</v>
      </c>
      <c r="I62">
        <v>1</v>
      </c>
      <c r="K62" s="16">
        <v>480</v>
      </c>
      <c r="L62" s="1">
        <v>1</v>
      </c>
      <c r="T62" s="16">
        <v>46</v>
      </c>
      <c r="U62" s="1">
        <v>25</v>
      </c>
      <c r="Z62" s="17">
        <v>63663.93</v>
      </c>
      <c r="AA62" s="37">
        <v>1</v>
      </c>
      <c r="AL62" s="58">
        <v>6078.46</v>
      </c>
      <c r="AM62" s="57">
        <v>1</v>
      </c>
    </row>
    <row r="63" spans="2:39" x14ac:dyDescent="0.2">
      <c r="B63" s="15">
        <v>30</v>
      </c>
      <c r="C63">
        <v>1</v>
      </c>
      <c r="E63" s="16">
        <v>15575024</v>
      </c>
      <c r="F63" s="1">
        <v>1</v>
      </c>
      <c r="H63" s="15" t="s">
        <v>301</v>
      </c>
      <c r="I63">
        <v>1</v>
      </c>
      <c r="K63" s="16">
        <v>482</v>
      </c>
      <c r="L63" s="1">
        <v>1</v>
      </c>
      <c r="T63" s="16">
        <v>47</v>
      </c>
      <c r="U63" s="1">
        <v>12</v>
      </c>
      <c r="Z63" s="17">
        <v>63669.42</v>
      </c>
      <c r="AA63" s="37">
        <v>1</v>
      </c>
      <c r="AL63" s="58">
        <v>6232.31</v>
      </c>
      <c r="AM63" s="57">
        <v>1</v>
      </c>
    </row>
    <row r="64" spans="2:39" x14ac:dyDescent="0.2">
      <c r="B64" s="15">
        <v>31</v>
      </c>
      <c r="C64">
        <v>1</v>
      </c>
      <c r="E64" s="16">
        <v>15575185</v>
      </c>
      <c r="F64" s="1">
        <v>1</v>
      </c>
      <c r="H64" s="15" t="s">
        <v>721</v>
      </c>
      <c r="I64">
        <v>1</v>
      </c>
      <c r="K64" s="16">
        <v>483</v>
      </c>
      <c r="L64" s="1">
        <v>1</v>
      </c>
      <c r="T64" s="16">
        <v>48</v>
      </c>
      <c r="U64" s="1">
        <v>22</v>
      </c>
      <c r="Z64" s="17">
        <v>64097.75</v>
      </c>
      <c r="AA64" s="37">
        <v>1</v>
      </c>
      <c r="AL64" s="58">
        <v>6534.18</v>
      </c>
      <c r="AM64" s="57">
        <v>1</v>
      </c>
    </row>
    <row r="65" spans="2:39" x14ac:dyDescent="0.2">
      <c r="B65" s="15">
        <v>32</v>
      </c>
      <c r="C65">
        <v>1</v>
      </c>
      <c r="E65" s="16">
        <v>15575492</v>
      </c>
      <c r="F65" s="1">
        <v>1</v>
      </c>
      <c r="H65" s="15" t="s">
        <v>512</v>
      </c>
      <c r="I65">
        <v>1</v>
      </c>
      <c r="K65" s="16">
        <v>484</v>
      </c>
      <c r="L65" s="1">
        <v>3</v>
      </c>
      <c r="T65" s="16">
        <v>49</v>
      </c>
      <c r="U65" s="1">
        <v>15</v>
      </c>
      <c r="Z65" s="17">
        <v>64119.38</v>
      </c>
      <c r="AA65" s="37">
        <v>1</v>
      </c>
      <c r="AL65" s="58">
        <v>7222.92</v>
      </c>
      <c r="AM65" s="57">
        <v>1</v>
      </c>
    </row>
    <row r="66" spans="2:39" x14ac:dyDescent="0.2">
      <c r="B66" s="15">
        <v>33</v>
      </c>
      <c r="C66">
        <v>1</v>
      </c>
      <c r="E66" s="16">
        <v>15575883</v>
      </c>
      <c r="F66" s="1">
        <v>1</v>
      </c>
      <c r="H66" s="15" t="s">
        <v>661</v>
      </c>
      <c r="I66">
        <v>1</v>
      </c>
      <c r="K66" s="16">
        <v>485</v>
      </c>
      <c r="L66" s="1">
        <v>2</v>
      </c>
      <c r="T66" s="16">
        <v>50</v>
      </c>
      <c r="U66" s="1">
        <v>10</v>
      </c>
      <c r="Z66" s="17">
        <v>64740.12</v>
      </c>
      <c r="AA66" s="37">
        <v>1</v>
      </c>
      <c r="AL66" s="58">
        <v>7330.59</v>
      </c>
      <c r="AM66" s="57">
        <v>1</v>
      </c>
    </row>
    <row r="67" spans="2:39" x14ac:dyDescent="0.2">
      <c r="B67" s="15">
        <v>34</v>
      </c>
      <c r="C67">
        <v>1</v>
      </c>
      <c r="E67" s="16">
        <v>15576256</v>
      </c>
      <c r="F67" s="1">
        <v>1</v>
      </c>
      <c r="H67" s="15" t="s">
        <v>669</v>
      </c>
      <c r="I67">
        <v>1</v>
      </c>
      <c r="K67" s="16">
        <v>486</v>
      </c>
      <c r="L67" s="1">
        <v>2</v>
      </c>
      <c r="T67" s="16">
        <v>51</v>
      </c>
      <c r="U67" s="1">
        <v>13</v>
      </c>
      <c r="Z67" s="17">
        <v>65253.07</v>
      </c>
      <c r="AA67" s="37">
        <v>1</v>
      </c>
      <c r="AL67" s="58">
        <v>7666.73</v>
      </c>
      <c r="AM67" s="57">
        <v>1</v>
      </c>
    </row>
    <row r="68" spans="2:39" x14ac:dyDescent="0.2">
      <c r="B68" s="15">
        <v>35</v>
      </c>
      <c r="C68">
        <v>1</v>
      </c>
      <c r="E68" s="16">
        <v>15576269</v>
      </c>
      <c r="F68" s="1">
        <v>1</v>
      </c>
      <c r="H68" s="15" t="s">
        <v>49</v>
      </c>
      <c r="I68">
        <v>1</v>
      </c>
      <c r="K68" s="16">
        <v>487</v>
      </c>
      <c r="L68" s="1">
        <v>1</v>
      </c>
      <c r="T68" s="16">
        <v>52</v>
      </c>
      <c r="U68" s="1">
        <v>7</v>
      </c>
      <c r="Z68" s="17">
        <v>66392.639999999999</v>
      </c>
      <c r="AA68" s="37">
        <v>1</v>
      </c>
      <c r="AL68" s="58">
        <v>7698.6</v>
      </c>
      <c r="AM68" s="57">
        <v>1</v>
      </c>
    </row>
    <row r="69" spans="2:39" x14ac:dyDescent="0.2">
      <c r="B69" s="15">
        <v>36</v>
      </c>
      <c r="C69">
        <v>1</v>
      </c>
      <c r="E69" s="16">
        <v>15576313</v>
      </c>
      <c r="F69" s="1">
        <v>1</v>
      </c>
      <c r="H69" s="15" t="s">
        <v>613</v>
      </c>
      <c r="I69">
        <v>2</v>
      </c>
      <c r="K69" s="16">
        <v>488</v>
      </c>
      <c r="L69" s="1">
        <v>1</v>
      </c>
      <c r="T69" s="16">
        <v>53</v>
      </c>
      <c r="U69" s="1">
        <v>8</v>
      </c>
      <c r="Z69" s="17">
        <v>67226.37</v>
      </c>
      <c r="AA69" s="37">
        <v>1</v>
      </c>
      <c r="AL69" s="58">
        <v>7797.01</v>
      </c>
      <c r="AM69" s="57">
        <v>1</v>
      </c>
    </row>
    <row r="70" spans="2:39" x14ac:dyDescent="0.2">
      <c r="B70" s="15">
        <v>37</v>
      </c>
      <c r="C70">
        <v>1</v>
      </c>
      <c r="E70" s="16">
        <v>15576352</v>
      </c>
      <c r="F70" s="1">
        <v>1</v>
      </c>
      <c r="H70" s="15" t="s">
        <v>225</v>
      </c>
      <c r="I70">
        <v>1</v>
      </c>
      <c r="K70" s="16">
        <v>490</v>
      </c>
      <c r="L70" s="1">
        <v>2</v>
      </c>
      <c r="T70" s="16">
        <v>54</v>
      </c>
      <c r="U70" s="1">
        <v>6</v>
      </c>
      <c r="Z70" s="17">
        <v>67238.98</v>
      </c>
      <c r="AA70" s="37">
        <v>1</v>
      </c>
      <c r="AL70" s="58">
        <v>8080.85</v>
      </c>
      <c r="AM70" s="57">
        <v>1</v>
      </c>
    </row>
    <row r="71" spans="2:39" x14ac:dyDescent="0.2">
      <c r="B71" s="15">
        <v>38</v>
      </c>
      <c r="C71">
        <v>1</v>
      </c>
      <c r="E71" s="16">
        <v>15576368</v>
      </c>
      <c r="F71" s="1">
        <v>1</v>
      </c>
      <c r="H71" s="15" t="s">
        <v>295</v>
      </c>
      <c r="I71">
        <v>1</v>
      </c>
      <c r="K71" s="16">
        <v>492</v>
      </c>
      <c r="L71" s="1">
        <v>2</v>
      </c>
      <c r="T71" s="16">
        <v>55</v>
      </c>
      <c r="U71" s="1">
        <v>4</v>
      </c>
      <c r="Z71" s="17">
        <v>67996.23</v>
      </c>
      <c r="AA71" s="37">
        <v>1</v>
      </c>
      <c r="AL71" s="58">
        <v>8128.32</v>
      </c>
      <c r="AM71" s="57">
        <v>1</v>
      </c>
    </row>
    <row r="72" spans="2:39" x14ac:dyDescent="0.2">
      <c r="B72" s="15">
        <v>39</v>
      </c>
      <c r="C72">
        <v>1</v>
      </c>
      <c r="E72" s="16">
        <v>15576623</v>
      </c>
      <c r="F72" s="1">
        <v>1</v>
      </c>
      <c r="H72" s="15" t="s">
        <v>459</v>
      </c>
      <c r="I72">
        <v>1</v>
      </c>
      <c r="K72" s="16">
        <v>493</v>
      </c>
      <c r="L72" s="1">
        <v>1</v>
      </c>
      <c r="T72" s="16">
        <v>56</v>
      </c>
      <c r="U72" s="1">
        <v>7</v>
      </c>
      <c r="Z72" s="17">
        <v>68065.8</v>
      </c>
      <c r="AA72" s="37">
        <v>1</v>
      </c>
      <c r="AL72" s="58">
        <v>8404.73</v>
      </c>
      <c r="AM72" s="57">
        <v>1</v>
      </c>
    </row>
    <row r="73" spans="2:39" x14ac:dyDescent="0.2">
      <c r="B73" s="15">
        <v>40</v>
      </c>
      <c r="C73">
        <v>1</v>
      </c>
      <c r="E73" s="16">
        <v>15577657</v>
      </c>
      <c r="F73" s="1">
        <v>1</v>
      </c>
      <c r="H73" s="15" t="s">
        <v>640</v>
      </c>
      <c r="I73">
        <v>2</v>
      </c>
      <c r="K73" s="16">
        <v>494</v>
      </c>
      <c r="L73" s="1">
        <v>1</v>
      </c>
      <c r="T73" s="16">
        <v>57</v>
      </c>
      <c r="U73" s="1">
        <v>13</v>
      </c>
      <c r="Z73" s="17">
        <v>68598.559999999998</v>
      </c>
      <c r="AA73" s="37">
        <v>1</v>
      </c>
      <c r="AL73" s="58">
        <v>8487.75</v>
      </c>
      <c r="AM73" s="57">
        <v>1</v>
      </c>
    </row>
    <row r="74" spans="2:39" x14ac:dyDescent="0.2">
      <c r="B74" s="15">
        <v>41</v>
      </c>
      <c r="C74">
        <v>1</v>
      </c>
      <c r="E74" s="16">
        <v>15578045</v>
      </c>
      <c r="F74" s="1">
        <v>1</v>
      </c>
      <c r="H74" s="15" t="s">
        <v>92</v>
      </c>
      <c r="I74">
        <v>1</v>
      </c>
      <c r="K74" s="16">
        <v>495</v>
      </c>
      <c r="L74" s="1">
        <v>1</v>
      </c>
      <c r="T74" s="16">
        <v>58</v>
      </c>
      <c r="U74" s="1">
        <v>11</v>
      </c>
      <c r="Z74" s="17">
        <v>70302.48</v>
      </c>
      <c r="AA74" s="37">
        <v>1</v>
      </c>
      <c r="AL74" s="58">
        <v>8546.8700000000008</v>
      </c>
      <c r="AM74" s="57">
        <v>1</v>
      </c>
    </row>
    <row r="75" spans="2:39" x14ac:dyDescent="0.2">
      <c r="B75" s="15">
        <v>42</v>
      </c>
      <c r="C75">
        <v>1</v>
      </c>
      <c r="E75" s="16">
        <v>15578186</v>
      </c>
      <c r="F75" s="1">
        <v>1</v>
      </c>
      <c r="H75" s="15" t="s">
        <v>675</v>
      </c>
      <c r="I75">
        <v>1</v>
      </c>
      <c r="K75" s="16">
        <v>497</v>
      </c>
      <c r="L75" s="1">
        <v>3</v>
      </c>
      <c r="T75" s="16">
        <v>59</v>
      </c>
      <c r="U75" s="1">
        <v>3</v>
      </c>
      <c r="Z75" s="17">
        <v>70349.48</v>
      </c>
      <c r="AA75" s="37">
        <v>1</v>
      </c>
      <c r="AL75" s="58">
        <v>8590.83</v>
      </c>
      <c r="AM75" s="57">
        <v>1</v>
      </c>
    </row>
    <row r="76" spans="2:39" x14ac:dyDescent="0.2">
      <c r="B76" s="15">
        <v>43</v>
      </c>
      <c r="C76">
        <v>1</v>
      </c>
      <c r="E76" s="16">
        <v>15578761</v>
      </c>
      <c r="F76" s="1">
        <v>1</v>
      </c>
      <c r="H76" s="15" t="s">
        <v>241</v>
      </c>
      <c r="I76">
        <v>1</v>
      </c>
      <c r="K76" s="16">
        <v>498</v>
      </c>
      <c r="L76" s="1">
        <v>2</v>
      </c>
      <c r="T76" s="16">
        <v>60</v>
      </c>
      <c r="U76" s="1">
        <v>6</v>
      </c>
      <c r="Z76" s="17">
        <v>70438.009999999995</v>
      </c>
      <c r="AA76" s="37">
        <v>1</v>
      </c>
      <c r="AL76" s="58">
        <v>8636.0499999999993</v>
      </c>
      <c r="AM76" s="57">
        <v>1</v>
      </c>
    </row>
    <row r="77" spans="2:39" x14ac:dyDescent="0.2">
      <c r="B77" s="15">
        <v>44</v>
      </c>
      <c r="C77">
        <v>1</v>
      </c>
      <c r="E77" s="16">
        <v>15578977</v>
      </c>
      <c r="F77" s="1">
        <v>1</v>
      </c>
      <c r="H77" s="15" t="s">
        <v>434</v>
      </c>
      <c r="I77">
        <v>2</v>
      </c>
      <c r="K77" s="16">
        <v>499</v>
      </c>
      <c r="L77" s="1">
        <v>1</v>
      </c>
      <c r="T77" s="16">
        <v>61</v>
      </c>
      <c r="U77" s="1">
        <v>8</v>
      </c>
      <c r="Z77" s="17">
        <v>71264.02</v>
      </c>
      <c r="AA77" s="37">
        <v>1</v>
      </c>
      <c r="AL77" s="58">
        <v>8996.9699999999993</v>
      </c>
      <c r="AM77" s="57">
        <v>1</v>
      </c>
    </row>
    <row r="78" spans="2:39" x14ac:dyDescent="0.2">
      <c r="B78" s="15">
        <v>45</v>
      </c>
      <c r="C78">
        <v>1</v>
      </c>
      <c r="E78" s="16">
        <v>15578980</v>
      </c>
      <c r="F78" s="1">
        <v>1</v>
      </c>
      <c r="H78" s="15" t="s">
        <v>24</v>
      </c>
      <c r="I78">
        <v>1</v>
      </c>
      <c r="K78" s="16">
        <v>501</v>
      </c>
      <c r="L78" s="1">
        <v>5</v>
      </c>
      <c r="T78" s="16">
        <v>62</v>
      </c>
      <c r="U78" s="1">
        <v>5</v>
      </c>
      <c r="Z78" s="17">
        <v>71340.09</v>
      </c>
      <c r="AA78" s="37">
        <v>1</v>
      </c>
      <c r="AL78" s="58">
        <v>9200.5400000000009</v>
      </c>
      <c r="AM78" s="57">
        <v>1</v>
      </c>
    </row>
    <row r="79" spans="2:39" x14ac:dyDescent="0.2">
      <c r="B79" s="15">
        <v>46</v>
      </c>
      <c r="C79">
        <v>1</v>
      </c>
      <c r="E79" s="16">
        <v>15579334</v>
      </c>
      <c r="F79" s="1">
        <v>1</v>
      </c>
      <c r="H79" s="15" t="s">
        <v>697</v>
      </c>
      <c r="I79">
        <v>1</v>
      </c>
      <c r="K79" s="16">
        <v>502</v>
      </c>
      <c r="L79" s="1">
        <v>2</v>
      </c>
      <c r="T79" s="16">
        <v>63</v>
      </c>
      <c r="U79" s="1">
        <v>3</v>
      </c>
      <c r="Z79" s="17">
        <v>71497.789999999994</v>
      </c>
      <c r="AA79" s="37">
        <v>1</v>
      </c>
      <c r="AL79" s="58">
        <v>9217.5499999999993</v>
      </c>
      <c r="AM79" s="57">
        <v>1</v>
      </c>
    </row>
    <row r="80" spans="2:39" x14ac:dyDescent="0.2">
      <c r="B80" s="15">
        <v>47</v>
      </c>
      <c r="C80">
        <v>1</v>
      </c>
      <c r="E80" s="16">
        <v>15580146</v>
      </c>
      <c r="F80" s="1">
        <v>1</v>
      </c>
      <c r="H80" s="15" t="s">
        <v>719</v>
      </c>
      <c r="I80">
        <v>1</v>
      </c>
      <c r="K80" s="16">
        <v>503</v>
      </c>
      <c r="L80" s="1">
        <v>1</v>
      </c>
      <c r="T80" s="16">
        <v>64</v>
      </c>
      <c r="U80" s="1">
        <v>3</v>
      </c>
      <c r="Z80" s="17">
        <v>72392.41</v>
      </c>
      <c r="AA80" s="37">
        <v>1</v>
      </c>
      <c r="AL80" s="58">
        <v>9221.7800000000007</v>
      </c>
      <c r="AM80" s="57">
        <v>1</v>
      </c>
    </row>
    <row r="81" spans="2:39" x14ac:dyDescent="0.2">
      <c r="B81" s="15">
        <v>48</v>
      </c>
      <c r="C81">
        <v>1</v>
      </c>
      <c r="E81" s="16">
        <v>15580148</v>
      </c>
      <c r="F81" s="1">
        <v>1</v>
      </c>
      <c r="H81" s="15" t="s">
        <v>312</v>
      </c>
      <c r="I81">
        <v>1</v>
      </c>
      <c r="K81" s="16">
        <v>504</v>
      </c>
      <c r="L81" s="1">
        <v>1</v>
      </c>
      <c r="T81" s="16">
        <v>65</v>
      </c>
      <c r="U81" s="1">
        <v>4</v>
      </c>
      <c r="Z81" s="17">
        <v>73309.38</v>
      </c>
      <c r="AA81" s="37">
        <v>1</v>
      </c>
      <c r="AL81" s="58">
        <v>9262.77</v>
      </c>
      <c r="AM81" s="57">
        <v>1</v>
      </c>
    </row>
    <row r="82" spans="2:39" x14ac:dyDescent="0.2">
      <c r="B82" s="15">
        <v>49</v>
      </c>
      <c r="C82">
        <v>1</v>
      </c>
      <c r="E82" s="16">
        <v>15580203</v>
      </c>
      <c r="F82" s="1">
        <v>1</v>
      </c>
      <c r="H82" s="15" t="s">
        <v>29</v>
      </c>
      <c r="I82">
        <v>1</v>
      </c>
      <c r="K82" s="16">
        <v>505</v>
      </c>
      <c r="L82" s="1">
        <v>1</v>
      </c>
      <c r="T82" s="16">
        <v>66</v>
      </c>
      <c r="U82" s="1">
        <v>4</v>
      </c>
      <c r="Z82" s="17">
        <v>74596.149999999994</v>
      </c>
      <c r="AA82" s="37">
        <v>1</v>
      </c>
      <c r="AL82" s="58">
        <v>9468.64</v>
      </c>
      <c r="AM82" s="57">
        <v>1</v>
      </c>
    </row>
    <row r="83" spans="2:39" x14ac:dyDescent="0.2">
      <c r="B83" s="15">
        <v>50</v>
      </c>
      <c r="C83">
        <v>1</v>
      </c>
      <c r="E83" s="16">
        <v>15580684</v>
      </c>
      <c r="F83" s="1">
        <v>1</v>
      </c>
      <c r="H83" s="15" t="s">
        <v>689</v>
      </c>
      <c r="I83">
        <v>1</v>
      </c>
      <c r="K83" s="16">
        <v>506</v>
      </c>
      <c r="L83" s="1">
        <v>3</v>
      </c>
      <c r="T83" s="16">
        <v>67</v>
      </c>
      <c r="U83" s="1">
        <v>5</v>
      </c>
      <c r="Z83" s="17">
        <v>75263.16</v>
      </c>
      <c r="AA83" s="37">
        <v>1</v>
      </c>
      <c r="AL83" s="58">
        <v>9567.39</v>
      </c>
      <c r="AM83" s="57">
        <v>1</v>
      </c>
    </row>
    <row r="84" spans="2:39" x14ac:dyDescent="0.2">
      <c r="B84" s="15">
        <v>51</v>
      </c>
      <c r="C84">
        <v>1</v>
      </c>
      <c r="E84" s="16">
        <v>15580956</v>
      </c>
      <c r="F84" s="1">
        <v>1</v>
      </c>
      <c r="H84" s="15" t="s">
        <v>492</v>
      </c>
      <c r="I84">
        <v>1</v>
      </c>
      <c r="K84" s="16">
        <v>507</v>
      </c>
      <c r="L84" s="1">
        <v>1</v>
      </c>
      <c r="T84" s="16">
        <v>68</v>
      </c>
      <c r="U84" s="1">
        <v>1</v>
      </c>
      <c r="Z84" s="17">
        <v>75592.429999999993</v>
      </c>
      <c r="AA84" s="37">
        <v>1</v>
      </c>
      <c r="AL84" s="58">
        <v>9677</v>
      </c>
      <c r="AM84" s="57">
        <v>1</v>
      </c>
    </row>
    <row r="85" spans="2:39" x14ac:dyDescent="0.2">
      <c r="B85" s="15">
        <v>52</v>
      </c>
      <c r="C85">
        <v>1</v>
      </c>
      <c r="E85" s="16">
        <v>15581197</v>
      </c>
      <c r="F85" s="1">
        <v>1</v>
      </c>
      <c r="H85" s="15" t="s">
        <v>103</v>
      </c>
      <c r="I85">
        <v>1</v>
      </c>
      <c r="K85" s="16">
        <v>508</v>
      </c>
      <c r="L85" s="1">
        <v>1</v>
      </c>
      <c r="T85" s="16">
        <v>69</v>
      </c>
      <c r="U85" s="1">
        <v>2</v>
      </c>
      <c r="Z85" s="17">
        <v>75888.2</v>
      </c>
      <c r="AA85" s="37">
        <v>1</v>
      </c>
      <c r="AL85" s="58">
        <v>9679.2800000000007</v>
      </c>
      <c r="AM85" s="57">
        <v>1</v>
      </c>
    </row>
    <row r="86" spans="2:39" x14ac:dyDescent="0.2">
      <c r="B86" s="15">
        <v>53</v>
      </c>
      <c r="C86">
        <v>1</v>
      </c>
      <c r="E86" s="16">
        <v>15581229</v>
      </c>
      <c r="F86" s="1">
        <v>1</v>
      </c>
      <c r="H86" s="15" t="s">
        <v>528</v>
      </c>
      <c r="I86">
        <v>1</v>
      </c>
      <c r="K86" s="16">
        <v>509</v>
      </c>
      <c r="L86" s="1">
        <v>2</v>
      </c>
      <c r="T86" s="16">
        <v>70</v>
      </c>
      <c r="U86" s="1">
        <v>2</v>
      </c>
      <c r="Z86" s="17">
        <v>76190.48</v>
      </c>
      <c r="AA86" s="37">
        <v>1</v>
      </c>
      <c r="AL86" s="58">
        <v>9855.81</v>
      </c>
      <c r="AM86" s="57">
        <v>1</v>
      </c>
    </row>
    <row r="87" spans="2:39" x14ac:dyDescent="0.2">
      <c r="B87" s="15">
        <v>54</v>
      </c>
      <c r="C87">
        <v>1</v>
      </c>
      <c r="E87" s="16">
        <v>15581539</v>
      </c>
      <c r="F87" s="1">
        <v>1</v>
      </c>
      <c r="H87" s="15" t="s">
        <v>509</v>
      </c>
      <c r="I87">
        <v>2</v>
      </c>
      <c r="K87" s="16">
        <v>510</v>
      </c>
      <c r="L87" s="1">
        <v>3</v>
      </c>
      <c r="T87" s="16">
        <v>72</v>
      </c>
      <c r="U87" s="1">
        <v>2</v>
      </c>
      <c r="Z87" s="17">
        <v>76408.850000000006</v>
      </c>
      <c r="AA87" s="37">
        <v>1</v>
      </c>
      <c r="AL87" s="58">
        <v>9983.8799999999992</v>
      </c>
      <c r="AM87" s="57">
        <v>1</v>
      </c>
    </row>
    <row r="88" spans="2:39" x14ac:dyDescent="0.2">
      <c r="B88" s="15">
        <v>55</v>
      </c>
      <c r="C88">
        <v>1</v>
      </c>
      <c r="E88" s="16">
        <v>15582616</v>
      </c>
      <c r="F88" s="1">
        <v>1</v>
      </c>
      <c r="H88" s="15" t="s">
        <v>447</v>
      </c>
      <c r="I88">
        <v>1</v>
      </c>
      <c r="K88" s="16">
        <v>511</v>
      </c>
      <c r="L88" s="1">
        <v>4</v>
      </c>
      <c r="T88" s="16">
        <v>73</v>
      </c>
      <c r="U88" s="1">
        <v>1</v>
      </c>
      <c r="Z88" s="17">
        <v>76548.600000000006</v>
      </c>
      <c r="AA88" s="37">
        <v>1</v>
      </c>
      <c r="AL88" s="58">
        <v>10054.530000000001</v>
      </c>
      <c r="AM88" s="57">
        <v>1</v>
      </c>
    </row>
    <row r="89" spans="2:39" x14ac:dyDescent="0.2">
      <c r="B89" s="15">
        <v>56</v>
      </c>
      <c r="C89">
        <v>1</v>
      </c>
      <c r="E89" s="16">
        <v>15582741</v>
      </c>
      <c r="F89" s="1">
        <v>1</v>
      </c>
      <c r="H89" s="15" t="s">
        <v>618</v>
      </c>
      <c r="I89">
        <v>1</v>
      </c>
      <c r="K89" s="16">
        <v>512</v>
      </c>
      <c r="L89" s="1">
        <v>4</v>
      </c>
      <c r="T89" s="16">
        <v>74</v>
      </c>
      <c r="U89" s="1">
        <v>1</v>
      </c>
      <c r="Z89" s="17">
        <v>76968.12</v>
      </c>
      <c r="AA89" s="37">
        <v>1</v>
      </c>
      <c r="AL89" s="58">
        <v>10062.799999999999</v>
      </c>
      <c r="AM89" s="57">
        <v>1</v>
      </c>
    </row>
    <row r="90" spans="2:39" x14ac:dyDescent="0.2">
      <c r="B90" s="15">
        <v>57</v>
      </c>
      <c r="C90">
        <v>1</v>
      </c>
      <c r="E90" s="16">
        <v>15582797</v>
      </c>
      <c r="F90" s="1">
        <v>1</v>
      </c>
      <c r="H90" s="15" t="s">
        <v>573</v>
      </c>
      <c r="I90">
        <v>1</v>
      </c>
      <c r="K90" s="16">
        <v>514</v>
      </c>
      <c r="L90" s="1">
        <v>3</v>
      </c>
      <c r="T90" s="16">
        <v>75</v>
      </c>
      <c r="U90" s="1">
        <v>2</v>
      </c>
      <c r="Z90" s="17">
        <v>77168.87</v>
      </c>
      <c r="AA90" s="37">
        <v>1</v>
      </c>
      <c r="AL90" s="58">
        <v>10334.049999999999</v>
      </c>
      <c r="AM90" s="57">
        <v>1</v>
      </c>
    </row>
    <row r="91" spans="2:39" x14ac:dyDescent="0.2">
      <c r="B91" s="15">
        <v>58</v>
      </c>
      <c r="C91">
        <v>1</v>
      </c>
      <c r="E91" s="16">
        <v>15583212</v>
      </c>
      <c r="F91" s="1">
        <v>1</v>
      </c>
      <c r="H91" s="15" t="s">
        <v>158</v>
      </c>
      <c r="I91">
        <v>1</v>
      </c>
      <c r="K91" s="16">
        <v>515</v>
      </c>
      <c r="L91" s="1">
        <v>2</v>
      </c>
      <c r="T91" s="16">
        <v>79</v>
      </c>
      <c r="U91" s="1">
        <v>1</v>
      </c>
      <c r="Z91" s="17">
        <v>77253.22</v>
      </c>
      <c r="AA91" s="37">
        <v>1</v>
      </c>
      <c r="AL91" s="58">
        <v>10350.74</v>
      </c>
      <c r="AM91" s="57">
        <v>1</v>
      </c>
    </row>
    <row r="92" spans="2:39" x14ac:dyDescent="0.2">
      <c r="B92" s="15">
        <v>59</v>
      </c>
      <c r="C92">
        <v>1</v>
      </c>
      <c r="E92" s="16">
        <v>15583303</v>
      </c>
      <c r="F92" s="1">
        <v>1</v>
      </c>
      <c r="H92" s="15" t="s">
        <v>708</v>
      </c>
      <c r="I92">
        <v>1</v>
      </c>
      <c r="K92" s="16">
        <v>516</v>
      </c>
      <c r="L92" s="1">
        <v>4</v>
      </c>
      <c r="T92" s="16">
        <v>80</v>
      </c>
      <c r="U92" s="1">
        <v>1</v>
      </c>
      <c r="Z92" s="17">
        <v>77253.5</v>
      </c>
      <c r="AA92" s="37">
        <v>1</v>
      </c>
      <c r="AL92" s="58">
        <v>10357.030000000001</v>
      </c>
      <c r="AM92" s="57">
        <v>1</v>
      </c>
    </row>
    <row r="93" spans="2:39" x14ac:dyDescent="0.2">
      <c r="B93" s="15">
        <v>60</v>
      </c>
      <c r="C93">
        <v>1</v>
      </c>
      <c r="E93" s="16">
        <v>15583456</v>
      </c>
      <c r="F93" s="1">
        <v>1</v>
      </c>
      <c r="H93" s="15" t="s">
        <v>740</v>
      </c>
      <c r="I93">
        <v>1</v>
      </c>
      <c r="K93" s="16">
        <v>517</v>
      </c>
      <c r="L93" s="1">
        <v>1</v>
      </c>
      <c r="T93" s="16">
        <v>82</v>
      </c>
      <c r="U93" s="1">
        <v>1</v>
      </c>
      <c r="Z93" s="17">
        <v>77637.350000000006</v>
      </c>
      <c r="AA93" s="37">
        <v>1</v>
      </c>
      <c r="AL93" s="58">
        <v>10488.44</v>
      </c>
      <c r="AM93" s="57">
        <v>1</v>
      </c>
    </row>
    <row r="94" spans="2:39" x14ac:dyDescent="0.2">
      <c r="B94" s="15">
        <v>61</v>
      </c>
      <c r="C94">
        <v>1</v>
      </c>
      <c r="E94" s="16">
        <v>15583725</v>
      </c>
      <c r="F94" s="1">
        <v>1</v>
      </c>
      <c r="H94" s="15" t="s">
        <v>634</v>
      </c>
      <c r="I94">
        <v>1</v>
      </c>
      <c r="K94" s="16">
        <v>518</v>
      </c>
      <c r="L94" s="1">
        <v>1</v>
      </c>
      <c r="T94" s="16" t="s">
        <v>796</v>
      </c>
      <c r="U94" s="1">
        <v>991</v>
      </c>
      <c r="Z94" s="17">
        <v>77780.289999999994</v>
      </c>
      <c r="AA94" s="37">
        <v>1</v>
      </c>
      <c r="AL94" s="58">
        <v>10553.31</v>
      </c>
      <c r="AM94" s="57">
        <v>1</v>
      </c>
    </row>
    <row r="95" spans="2:39" x14ac:dyDescent="0.2">
      <c r="B95" s="15">
        <v>62</v>
      </c>
      <c r="C95">
        <v>1</v>
      </c>
      <c r="E95" s="16">
        <v>15584091</v>
      </c>
      <c r="F95" s="1">
        <v>1</v>
      </c>
      <c r="H95" s="15" t="s">
        <v>266</v>
      </c>
      <c r="I95">
        <v>1</v>
      </c>
      <c r="K95" s="16">
        <v>519</v>
      </c>
      <c r="L95" s="1">
        <v>3</v>
      </c>
      <c r="Z95" s="17">
        <v>77846.899999999994</v>
      </c>
      <c r="AA95" s="37">
        <v>1</v>
      </c>
      <c r="AL95" s="58">
        <v>10598.29</v>
      </c>
      <c r="AM95" s="57">
        <v>1</v>
      </c>
    </row>
    <row r="96" spans="2:39" x14ac:dyDescent="0.2">
      <c r="B96" s="15">
        <v>63</v>
      </c>
      <c r="C96">
        <v>1</v>
      </c>
      <c r="E96" s="16">
        <v>15584518</v>
      </c>
      <c r="F96" s="1">
        <v>1</v>
      </c>
      <c r="H96" s="15" t="s">
        <v>63</v>
      </c>
      <c r="I96">
        <v>3</v>
      </c>
      <c r="K96" s="16">
        <v>520</v>
      </c>
      <c r="L96" s="1">
        <v>4</v>
      </c>
      <c r="Z96" s="17">
        <v>78398.69</v>
      </c>
      <c r="AA96" s="37">
        <v>1</v>
      </c>
      <c r="AL96" s="58">
        <v>10643.38</v>
      </c>
      <c r="AM96" s="57">
        <v>1</v>
      </c>
    </row>
    <row r="97" spans="2:39" x14ac:dyDescent="0.2">
      <c r="B97" s="15">
        <v>64</v>
      </c>
      <c r="C97">
        <v>1</v>
      </c>
      <c r="E97" s="16">
        <v>15584766</v>
      </c>
      <c r="F97" s="1">
        <v>1</v>
      </c>
      <c r="H97" s="15" t="s">
        <v>478</v>
      </c>
      <c r="I97">
        <v>1</v>
      </c>
      <c r="K97" s="16">
        <v>521</v>
      </c>
      <c r="L97" s="1">
        <v>2</v>
      </c>
      <c r="Z97" s="17">
        <v>78653.84</v>
      </c>
      <c r="AA97" s="37">
        <v>1</v>
      </c>
      <c r="AL97" s="58">
        <v>10656.89</v>
      </c>
      <c r="AM97" s="57">
        <v>1</v>
      </c>
    </row>
    <row r="98" spans="2:39" x14ac:dyDescent="0.2">
      <c r="B98" s="15">
        <v>65</v>
      </c>
      <c r="C98">
        <v>1</v>
      </c>
      <c r="E98" s="16">
        <v>15585036</v>
      </c>
      <c r="F98" s="1">
        <v>1</v>
      </c>
      <c r="H98" s="15" t="s">
        <v>731</v>
      </c>
      <c r="I98">
        <v>1</v>
      </c>
      <c r="K98" s="16">
        <v>522</v>
      </c>
      <c r="L98" s="1">
        <v>1</v>
      </c>
      <c r="Z98" s="17">
        <v>78707.16</v>
      </c>
      <c r="AA98" s="37">
        <v>1</v>
      </c>
      <c r="AL98" s="58">
        <v>10940.4</v>
      </c>
      <c r="AM98" s="57">
        <v>1</v>
      </c>
    </row>
    <row r="99" spans="2:39" x14ac:dyDescent="0.2">
      <c r="B99" s="15">
        <v>66</v>
      </c>
      <c r="C99">
        <v>1</v>
      </c>
      <c r="E99" s="16">
        <v>15585215</v>
      </c>
      <c r="F99" s="1">
        <v>1</v>
      </c>
      <c r="H99" s="15" t="s">
        <v>350</v>
      </c>
      <c r="I99">
        <v>2</v>
      </c>
      <c r="K99" s="16">
        <v>523</v>
      </c>
      <c r="L99" s="1">
        <v>3</v>
      </c>
      <c r="Z99" s="17">
        <v>78992.75</v>
      </c>
      <c r="AA99" s="37">
        <v>1</v>
      </c>
      <c r="AL99" s="58">
        <v>11199.04</v>
      </c>
      <c r="AM99" s="57">
        <v>1</v>
      </c>
    </row>
    <row r="100" spans="2:39" x14ac:dyDescent="0.2">
      <c r="B100" s="15">
        <v>67</v>
      </c>
      <c r="C100">
        <v>1</v>
      </c>
      <c r="E100" s="16">
        <v>15585255</v>
      </c>
      <c r="F100" s="1">
        <v>1</v>
      </c>
      <c r="H100" s="15" t="s">
        <v>729</v>
      </c>
      <c r="I100">
        <v>1</v>
      </c>
      <c r="K100" s="16">
        <v>524</v>
      </c>
      <c r="L100" s="1">
        <v>3</v>
      </c>
      <c r="Z100" s="17">
        <v>79019.8</v>
      </c>
      <c r="AA100" s="37">
        <v>1</v>
      </c>
      <c r="AL100" s="58">
        <v>11384.45</v>
      </c>
      <c r="AM100" s="57">
        <v>1</v>
      </c>
    </row>
    <row r="101" spans="2:39" x14ac:dyDescent="0.2">
      <c r="B101" s="15">
        <v>68</v>
      </c>
      <c r="C101">
        <v>1</v>
      </c>
      <c r="E101" s="16">
        <v>15585362</v>
      </c>
      <c r="F101" s="1">
        <v>1</v>
      </c>
      <c r="H101" s="15" t="s">
        <v>338</v>
      </c>
      <c r="I101">
        <v>1</v>
      </c>
      <c r="K101" s="16">
        <v>525</v>
      </c>
      <c r="L101" s="1">
        <v>4</v>
      </c>
      <c r="Z101" s="17">
        <v>79731.91</v>
      </c>
      <c r="AA101" s="37">
        <v>1</v>
      </c>
      <c r="AL101" s="58">
        <v>11723.57</v>
      </c>
      <c r="AM101" s="57">
        <v>1</v>
      </c>
    </row>
    <row r="102" spans="2:39" x14ac:dyDescent="0.2">
      <c r="B102" s="15">
        <v>69</v>
      </c>
      <c r="C102">
        <v>1</v>
      </c>
      <c r="E102" s="16">
        <v>15585388</v>
      </c>
      <c r="F102" s="1">
        <v>1</v>
      </c>
      <c r="H102" s="15" t="s">
        <v>562</v>
      </c>
      <c r="I102">
        <v>1</v>
      </c>
      <c r="K102" s="16">
        <v>526</v>
      </c>
      <c r="L102" s="1">
        <v>1</v>
      </c>
      <c r="Z102" s="17">
        <v>79871.02</v>
      </c>
      <c r="AA102" s="37">
        <v>1</v>
      </c>
      <c r="AL102" s="58">
        <v>12120.79</v>
      </c>
      <c r="AM102" s="57">
        <v>1</v>
      </c>
    </row>
    <row r="103" spans="2:39" x14ac:dyDescent="0.2">
      <c r="B103" s="15">
        <v>70</v>
      </c>
      <c r="C103">
        <v>1</v>
      </c>
      <c r="E103" s="16">
        <v>15585595</v>
      </c>
      <c r="F103" s="1">
        <v>1</v>
      </c>
      <c r="H103" s="15" t="s">
        <v>554</v>
      </c>
      <c r="I103">
        <v>1</v>
      </c>
      <c r="K103" s="16">
        <v>527</v>
      </c>
      <c r="L103" s="1">
        <v>1</v>
      </c>
      <c r="Z103" s="17">
        <v>80001.23</v>
      </c>
      <c r="AA103" s="37">
        <v>1</v>
      </c>
      <c r="AL103" s="58">
        <v>12182.15</v>
      </c>
      <c r="AM103" s="57">
        <v>1</v>
      </c>
    </row>
    <row r="104" spans="2:39" x14ac:dyDescent="0.2">
      <c r="B104" s="15">
        <v>71</v>
      </c>
      <c r="C104">
        <v>1</v>
      </c>
      <c r="E104" s="16">
        <v>15585768</v>
      </c>
      <c r="F104" s="1">
        <v>1</v>
      </c>
      <c r="H104" s="15" t="s">
        <v>620</v>
      </c>
      <c r="I104">
        <v>1</v>
      </c>
      <c r="K104" s="16">
        <v>528</v>
      </c>
      <c r="L104" s="1">
        <v>2</v>
      </c>
      <c r="Z104" s="17">
        <v>80262.600000000006</v>
      </c>
      <c r="AA104" s="37">
        <v>1</v>
      </c>
      <c r="AL104" s="58">
        <v>12796.43</v>
      </c>
      <c r="AM104" s="57">
        <v>1</v>
      </c>
    </row>
    <row r="105" spans="2:39" x14ac:dyDescent="0.2">
      <c r="B105" s="15">
        <v>72</v>
      </c>
      <c r="C105">
        <v>1</v>
      </c>
      <c r="E105" s="16">
        <v>15585865</v>
      </c>
      <c r="F105" s="1">
        <v>1</v>
      </c>
      <c r="H105" s="15" t="s">
        <v>20</v>
      </c>
      <c r="I105">
        <v>1</v>
      </c>
      <c r="K105" s="16">
        <v>529</v>
      </c>
      <c r="L105" s="1">
        <v>2</v>
      </c>
      <c r="Z105" s="17">
        <v>80613.929999999993</v>
      </c>
      <c r="AA105" s="37">
        <v>1</v>
      </c>
      <c r="AL105" s="58">
        <v>13107.24</v>
      </c>
      <c r="AM105" s="57">
        <v>1</v>
      </c>
    </row>
    <row r="106" spans="2:39" x14ac:dyDescent="0.2">
      <c r="B106" s="15">
        <v>73</v>
      </c>
      <c r="C106">
        <v>1</v>
      </c>
      <c r="E106" s="16">
        <v>15585888</v>
      </c>
      <c r="F106" s="1">
        <v>1</v>
      </c>
      <c r="H106" s="15" t="s">
        <v>283</v>
      </c>
      <c r="I106">
        <v>1</v>
      </c>
      <c r="K106" s="16">
        <v>531</v>
      </c>
      <c r="L106" s="1">
        <v>4</v>
      </c>
      <c r="Z106" s="17">
        <v>80793.58</v>
      </c>
      <c r="AA106" s="37">
        <v>1</v>
      </c>
      <c r="AL106" s="58">
        <v>13601.79</v>
      </c>
      <c r="AM106" s="57">
        <v>1</v>
      </c>
    </row>
    <row r="107" spans="2:39" x14ac:dyDescent="0.2">
      <c r="B107" s="15">
        <v>74</v>
      </c>
      <c r="C107">
        <v>1</v>
      </c>
      <c r="E107" s="16">
        <v>15586310</v>
      </c>
      <c r="F107" s="1">
        <v>1</v>
      </c>
      <c r="H107" s="15" t="s">
        <v>269</v>
      </c>
      <c r="I107">
        <v>1</v>
      </c>
      <c r="K107" s="16">
        <v>533</v>
      </c>
      <c r="L107" s="1">
        <v>1</v>
      </c>
      <c r="Z107" s="17">
        <v>81173.83</v>
      </c>
      <c r="AA107" s="37">
        <v>1</v>
      </c>
      <c r="AL107" s="58">
        <v>13898.31</v>
      </c>
      <c r="AM107" s="57">
        <v>1</v>
      </c>
    </row>
    <row r="108" spans="2:39" x14ac:dyDescent="0.2">
      <c r="B108" s="15">
        <v>75</v>
      </c>
      <c r="C108">
        <v>1</v>
      </c>
      <c r="E108" s="16">
        <v>15586585</v>
      </c>
      <c r="F108" s="1">
        <v>1</v>
      </c>
      <c r="H108" s="15" t="s">
        <v>348</v>
      </c>
      <c r="I108">
        <v>1</v>
      </c>
      <c r="K108" s="16">
        <v>534</v>
      </c>
      <c r="L108" s="1">
        <v>1</v>
      </c>
      <c r="Z108" s="17">
        <v>81273.13</v>
      </c>
      <c r="AA108" s="37">
        <v>1</v>
      </c>
      <c r="AL108" s="58">
        <v>14109.85</v>
      </c>
      <c r="AM108" s="57">
        <v>1</v>
      </c>
    </row>
    <row r="109" spans="2:39" x14ac:dyDescent="0.2">
      <c r="B109" s="15">
        <v>76</v>
      </c>
      <c r="C109">
        <v>1</v>
      </c>
      <c r="E109" s="16">
        <v>15586959</v>
      </c>
      <c r="F109" s="1">
        <v>1</v>
      </c>
      <c r="H109" s="15" t="s">
        <v>267</v>
      </c>
      <c r="I109">
        <v>3</v>
      </c>
      <c r="K109" s="16">
        <v>535</v>
      </c>
      <c r="L109" s="1">
        <v>4</v>
      </c>
      <c r="Z109" s="17">
        <v>81550.94</v>
      </c>
      <c r="AA109" s="37">
        <v>1</v>
      </c>
      <c r="AL109" s="58">
        <v>14279.44</v>
      </c>
      <c r="AM109" s="57">
        <v>1</v>
      </c>
    </row>
    <row r="110" spans="2:39" x14ac:dyDescent="0.2">
      <c r="B110" s="15">
        <v>77</v>
      </c>
      <c r="C110">
        <v>1</v>
      </c>
      <c r="E110" s="16">
        <v>15587421</v>
      </c>
      <c r="F110" s="1">
        <v>1</v>
      </c>
      <c r="H110" s="15" t="s">
        <v>119</v>
      </c>
      <c r="I110">
        <v>1</v>
      </c>
      <c r="K110" s="16">
        <v>536</v>
      </c>
      <c r="L110" s="1">
        <v>1</v>
      </c>
      <c r="Z110" s="17">
        <v>81623.67</v>
      </c>
      <c r="AA110" s="37">
        <v>1</v>
      </c>
      <c r="AL110" s="58">
        <v>14353.43</v>
      </c>
      <c r="AM110" s="57">
        <v>1</v>
      </c>
    </row>
    <row r="111" spans="2:39" x14ac:dyDescent="0.2">
      <c r="B111" s="15">
        <v>78</v>
      </c>
      <c r="C111">
        <v>1</v>
      </c>
      <c r="E111" s="16">
        <v>15587535</v>
      </c>
      <c r="F111" s="1">
        <v>1</v>
      </c>
      <c r="H111" s="15" t="s">
        <v>589</v>
      </c>
      <c r="I111">
        <v>1</v>
      </c>
      <c r="K111" s="16">
        <v>537</v>
      </c>
      <c r="L111" s="1">
        <v>1</v>
      </c>
      <c r="Z111" s="17">
        <v>81877.38</v>
      </c>
      <c r="AA111" s="37">
        <v>1</v>
      </c>
      <c r="AL111" s="58">
        <v>14374.86</v>
      </c>
      <c r="AM111" s="57">
        <v>1</v>
      </c>
    </row>
    <row r="112" spans="2:39" x14ac:dyDescent="0.2">
      <c r="B112" s="15">
        <v>79</v>
      </c>
      <c r="C112">
        <v>1</v>
      </c>
      <c r="E112" s="16">
        <v>15587562</v>
      </c>
      <c r="F112" s="1">
        <v>1</v>
      </c>
      <c r="H112" s="15" t="s">
        <v>292</v>
      </c>
      <c r="I112">
        <v>2</v>
      </c>
      <c r="K112" s="16">
        <v>538</v>
      </c>
      <c r="L112" s="1">
        <v>2</v>
      </c>
      <c r="Z112" s="17">
        <v>82034</v>
      </c>
      <c r="AA112" s="37">
        <v>1</v>
      </c>
      <c r="AL112" s="58">
        <v>14406.41</v>
      </c>
      <c r="AM112" s="57">
        <v>1</v>
      </c>
    </row>
    <row r="113" spans="2:39" x14ac:dyDescent="0.2">
      <c r="B113" s="15">
        <v>80</v>
      </c>
      <c r="C113">
        <v>1</v>
      </c>
      <c r="E113" s="16">
        <v>15588350</v>
      </c>
      <c r="F113" s="1">
        <v>1</v>
      </c>
      <c r="H113" s="15" t="s">
        <v>341</v>
      </c>
      <c r="I113">
        <v>1</v>
      </c>
      <c r="K113" s="16">
        <v>539</v>
      </c>
      <c r="L113" s="1">
        <v>4</v>
      </c>
      <c r="Z113" s="17">
        <v>82259.289999999994</v>
      </c>
      <c r="AA113" s="37">
        <v>1</v>
      </c>
      <c r="AL113" s="58">
        <v>14679.81</v>
      </c>
      <c r="AM113" s="57">
        <v>1</v>
      </c>
    </row>
    <row r="114" spans="2:39" x14ac:dyDescent="0.2">
      <c r="B114" s="15">
        <v>81</v>
      </c>
      <c r="C114">
        <v>1</v>
      </c>
      <c r="E114" s="16">
        <v>15588537</v>
      </c>
      <c r="F114" s="1">
        <v>1</v>
      </c>
      <c r="H114" s="15" t="s">
        <v>732</v>
      </c>
      <c r="I114">
        <v>1</v>
      </c>
      <c r="K114" s="16">
        <v>540</v>
      </c>
      <c r="L114" s="1">
        <v>3</v>
      </c>
      <c r="Z114" s="17">
        <v>82275.350000000006</v>
      </c>
      <c r="AA114" s="37">
        <v>1</v>
      </c>
      <c r="AL114" s="58">
        <v>14781.12</v>
      </c>
      <c r="AM114" s="57">
        <v>1</v>
      </c>
    </row>
    <row r="115" spans="2:39" x14ac:dyDescent="0.2">
      <c r="B115" s="15">
        <v>82</v>
      </c>
      <c r="C115">
        <v>1</v>
      </c>
      <c r="E115" s="16">
        <v>15589030</v>
      </c>
      <c r="F115" s="1">
        <v>1</v>
      </c>
      <c r="H115" s="15" t="s">
        <v>414</v>
      </c>
      <c r="I115">
        <v>2</v>
      </c>
      <c r="K115" s="16">
        <v>542</v>
      </c>
      <c r="L115" s="1">
        <v>2</v>
      </c>
      <c r="Z115" s="17">
        <v>82293.820000000007</v>
      </c>
      <c r="AA115" s="37">
        <v>1</v>
      </c>
      <c r="AL115" s="58">
        <v>14858.1</v>
      </c>
      <c r="AM115" s="57">
        <v>1</v>
      </c>
    </row>
    <row r="116" spans="2:39" x14ac:dyDescent="0.2">
      <c r="B116" s="15">
        <v>83</v>
      </c>
      <c r="C116">
        <v>1</v>
      </c>
      <c r="E116" s="16">
        <v>15589475</v>
      </c>
      <c r="F116" s="1">
        <v>1</v>
      </c>
      <c r="H116" s="15" t="s">
        <v>322</v>
      </c>
      <c r="I116">
        <v>1</v>
      </c>
      <c r="K116" s="16">
        <v>543</v>
      </c>
      <c r="L116" s="1">
        <v>6</v>
      </c>
      <c r="Z116" s="17">
        <v>82674.149999999994</v>
      </c>
      <c r="AA116" s="37">
        <v>1</v>
      </c>
      <c r="AL116" s="58">
        <v>14956.44</v>
      </c>
      <c r="AM116" s="57">
        <v>1</v>
      </c>
    </row>
    <row r="117" spans="2:39" x14ac:dyDescent="0.2">
      <c r="B117" s="15">
        <v>84</v>
      </c>
      <c r="C117">
        <v>1</v>
      </c>
      <c r="E117" s="16">
        <v>15589488</v>
      </c>
      <c r="F117" s="1">
        <v>1</v>
      </c>
      <c r="H117" s="15" t="s">
        <v>85</v>
      </c>
      <c r="I117">
        <v>1</v>
      </c>
      <c r="K117" s="16">
        <v>544</v>
      </c>
      <c r="L117" s="1">
        <v>4</v>
      </c>
      <c r="Z117" s="17">
        <v>82931.850000000006</v>
      </c>
      <c r="AA117" s="37">
        <v>1</v>
      </c>
      <c r="AL117" s="58">
        <v>15068.18</v>
      </c>
      <c r="AM117" s="57">
        <v>1</v>
      </c>
    </row>
    <row r="118" spans="2:39" x14ac:dyDescent="0.2">
      <c r="B118" s="15">
        <v>85</v>
      </c>
      <c r="C118">
        <v>1</v>
      </c>
      <c r="E118" s="16">
        <v>15589493</v>
      </c>
      <c r="F118" s="1">
        <v>1</v>
      </c>
      <c r="H118" s="15" t="s">
        <v>472</v>
      </c>
      <c r="I118">
        <v>1</v>
      </c>
      <c r="K118" s="16">
        <v>545</v>
      </c>
      <c r="L118" s="1">
        <v>6</v>
      </c>
      <c r="Z118" s="17">
        <v>83543.37</v>
      </c>
      <c r="AA118" s="37">
        <v>1</v>
      </c>
      <c r="AL118" s="58">
        <v>15304.08</v>
      </c>
      <c r="AM118" s="57">
        <v>1</v>
      </c>
    </row>
    <row r="119" spans="2:39" x14ac:dyDescent="0.2">
      <c r="B119" s="15">
        <v>86</v>
      </c>
      <c r="C119">
        <v>1</v>
      </c>
      <c r="E119" s="16">
        <v>15589805</v>
      </c>
      <c r="F119" s="1">
        <v>1</v>
      </c>
      <c r="H119" s="15" t="s">
        <v>68</v>
      </c>
      <c r="I119">
        <v>2</v>
      </c>
      <c r="K119" s="16">
        <v>546</v>
      </c>
      <c r="L119" s="1">
        <v>3</v>
      </c>
      <c r="Z119" s="17">
        <v>83807.86</v>
      </c>
      <c r="AA119" s="37">
        <v>1</v>
      </c>
      <c r="AL119" s="58">
        <v>15462.84</v>
      </c>
      <c r="AM119" s="57">
        <v>1</v>
      </c>
    </row>
    <row r="120" spans="2:39" x14ac:dyDescent="0.2">
      <c r="B120" s="15">
        <v>87</v>
      </c>
      <c r="C120">
        <v>1</v>
      </c>
      <c r="E120" s="16">
        <v>15589975</v>
      </c>
      <c r="F120" s="1">
        <v>1</v>
      </c>
      <c r="H120" s="15" t="s">
        <v>723</v>
      </c>
      <c r="I120">
        <v>1</v>
      </c>
      <c r="K120" s="16">
        <v>547</v>
      </c>
      <c r="L120" s="1">
        <v>3</v>
      </c>
      <c r="Z120" s="17">
        <v>84026.86</v>
      </c>
      <c r="AA120" s="37">
        <v>1</v>
      </c>
      <c r="AL120" s="58">
        <v>15650.73</v>
      </c>
      <c r="AM120" s="57">
        <v>1</v>
      </c>
    </row>
    <row r="121" spans="2:39" x14ac:dyDescent="0.2">
      <c r="B121" s="15">
        <v>88</v>
      </c>
      <c r="C121">
        <v>1</v>
      </c>
      <c r="E121" s="16">
        <v>15590241</v>
      </c>
      <c r="F121" s="1">
        <v>1</v>
      </c>
      <c r="H121" s="15" t="s">
        <v>498</v>
      </c>
      <c r="I121">
        <v>1</v>
      </c>
      <c r="K121" s="16">
        <v>548</v>
      </c>
      <c r="L121" s="1">
        <v>2</v>
      </c>
      <c r="Z121" s="17">
        <v>84327.77</v>
      </c>
      <c r="AA121" s="37">
        <v>1</v>
      </c>
      <c r="AL121" s="58">
        <v>15766.1</v>
      </c>
      <c r="AM121" s="57">
        <v>1</v>
      </c>
    </row>
    <row r="122" spans="2:39" x14ac:dyDescent="0.2">
      <c r="B122" s="15">
        <v>89</v>
      </c>
      <c r="C122">
        <v>1</v>
      </c>
      <c r="E122" s="16">
        <v>15590876</v>
      </c>
      <c r="F122" s="1">
        <v>1</v>
      </c>
      <c r="H122" s="15" t="s">
        <v>744</v>
      </c>
      <c r="I122">
        <v>1</v>
      </c>
      <c r="K122" s="16">
        <v>549</v>
      </c>
      <c r="L122" s="1">
        <v>5</v>
      </c>
      <c r="Z122" s="17">
        <v>84496.71</v>
      </c>
      <c r="AA122" s="37">
        <v>1</v>
      </c>
      <c r="AL122" s="58">
        <v>15928.49</v>
      </c>
      <c r="AM122" s="57">
        <v>1</v>
      </c>
    </row>
    <row r="123" spans="2:39" x14ac:dyDescent="0.2">
      <c r="B123" s="15">
        <v>90</v>
      </c>
      <c r="C123">
        <v>1</v>
      </c>
      <c r="E123" s="16">
        <v>15591047</v>
      </c>
      <c r="F123" s="1">
        <v>1</v>
      </c>
      <c r="H123" s="15" t="s">
        <v>99</v>
      </c>
      <c r="I123">
        <v>1</v>
      </c>
      <c r="K123" s="16">
        <v>550</v>
      </c>
      <c r="L123" s="1">
        <v>4</v>
      </c>
      <c r="Z123" s="17">
        <v>84745.03</v>
      </c>
      <c r="AA123" s="37">
        <v>1</v>
      </c>
      <c r="AL123" s="58">
        <v>16064.25</v>
      </c>
      <c r="AM123" s="57">
        <v>1</v>
      </c>
    </row>
    <row r="124" spans="2:39" x14ac:dyDescent="0.2">
      <c r="B124" s="15">
        <v>91</v>
      </c>
      <c r="C124">
        <v>1</v>
      </c>
      <c r="E124" s="16">
        <v>15591100</v>
      </c>
      <c r="F124" s="1">
        <v>1</v>
      </c>
      <c r="H124" s="15" t="s">
        <v>506</v>
      </c>
      <c r="I124">
        <v>2</v>
      </c>
      <c r="K124" s="16">
        <v>551</v>
      </c>
      <c r="L124" s="1">
        <v>1</v>
      </c>
      <c r="Z124" s="17">
        <v>85311.7</v>
      </c>
      <c r="AA124" s="37">
        <v>1</v>
      </c>
      <c r="AL124" s="58">
        <v>16161.82</v>
      </c>
      <c r="AM124" s="57">
        <v>1</v>
      </c>
    </row>
    <row r="125" spans="2:39" x14ac:dyDescent="0.2">
      <c r="B125" s="15">
        <v>92</v>
      </c>
      <c r="C125">
        <v>1</v>
      </c>
      <c r="E125" s="16">
        <v>15591509</v>
      </c>
      <c r="F125" s="1">
        <v>1</v>
      </c>
      <c r="H125" s="15" t="s">
        <v>422</v>
      </c>
      <c r="I125">
        <v>4</v>
      </c>
      <c r="K125" s="16">
        <v>552</v>
      </c>
      <c r="L125" s="1">
        <v>1</v>
      </c>
      <c r="Z125" s="17">
        <v>85679.25</v>
      </c>
      <c r="AA125" s="37">
        <v>1</v>
      </c>
      <c r="AL125" s="58">
        <v>16278.97</v>
      </c>
      <c r="AM125" s="57">
        <v>1</v>
      </c>
    </row>
    <row r="126" spans="2:39" x14ac:dyDescent="0.2">
      <c r="B126" s="15">
        <v>93</v>
      </c>
      <c r="C126">
        <v>1</v>
      </c>
      <c r="E126" s="16">
        <v>15591607</v>
      </c>
      <c r="F126" s="1">
        <v>1</v>
      </c>
      <c r="H126" s="15" t="s">
        <v>97</v>
      </c>
      <c r="I126">
        <v>1</v>
      </c>
      <c r="K126" s="16">
        <v>553</v>
      </c>
      <c r="L126" s="1">
        <v>4</v>
      </c>
      <c r="Z126" s="17">
        <v>85891.55</v>
      </c>
      <c r="AA126" s="37">
        <v>1</v>
      </c>
      <c r="AL126" s="58">
        <v>16436.560000000001</v>
      </c>
      <c r="AM126" s="57">
        <v>1</v>
      </c>
    </row>
    <row r="127" spans="2:39" x14ac:dyDescent="0.2">
      <c r="B127" s="15">
        <v>94</v>
      </c>
      <c r="C127">
        <v>1</v>
      </c>
      <c r="E127" s="16">
        <v>15591711</v>
      </c>
      <c r="F127" s="1">
        <v>1</v>
      </c>
      <c r="H127" s="15" t="s">
        <v>290</v>
      </c>
      <c r="I127">
        <v>1</v>
      </c>
      <c r="K127" s="16">
        <v>554</v>
      </c>
      <c r="L127" s="1">
        <v>1</v>
      </c>
      <c r="Z127" s="17">
        <v>86402.52</v>
      </c>
      <c r="AA127" s="37">
        <v>1</v>
      </c>
      <c r="AL127" s="58">
        <v>16459.37</v>
      </c>
      <c r="AM127" s="57">
        <v>1</v>
      </c>
    </row>
    <row r="128" spans="2:39" x14ac:dyDescent="0.2">
      <c r="B128" s="15">
        <v>95</v>
      </c>
      <c r="C128">
        <v>1</v>
      </c>
      <c r="E128" s="16">
        <v>15591969</v>
      </c>
      <c r="F128" s="1">
        <v>1</v>
      </c>
      <c r="H128" s="15" t="s">
        <v>137</v>
      </c>
      <c r="I128">
        <v>2</v>
      </c>
      <c r="K128" s="16">
        <v>555</v>
      </c>
      <c r="L128" s="1">
        <v>3</v>
      </c>
      <c r="Z128" s="17">
        <v>86569.76</v>
      </c>
      <c r="AA128" s="37">
        <v>1</v>
      </c>
      <c r="AL128" s="58">
        <v>16649.310000000001</v>
      </c>
      <c r="AM128" s="57">
        <v>1</v>
      </c>
    </row>
    <row r="129" spans="2:39" x14ac:dyDescent="0.2">
      <c r="B129" s="15">
        <v>96</v>
      </c>
      <c r="C129">
        <v>1</v>
      </c>
      <c r="E129" s="16">
        <v>15591986</v>
      </c>
      <c r="F129" s="1">
        <v>1</v>
      </c>
      <c r="H129" s="15" t="s">
        <v>58</v>
      </c>
      <c r="I129">
        <v>4</v>
      </c>
      <c r="K129" s="16">
        <v>556</v>
      </c>
      <c r="L129" s="1">
        <v>3</v>
      </c>
      <c r="Z129" s="17">
        <v>86605.5</v>
      </c>
      <c r="AA129" s="37">
        <v>1</v>
      </c>
      <c r="AL129" s="58">
        <v>17603.810000000001</v>
      </c>
      <c r="AM129" s="57">
        <v>1</v>
      </c>
    </row>
    <row r="130" spans="2:39" x14ac:dyDescent="0.2">
      <c r="B130" s="15">
        <v>97</v>
      </c>
      <c r="C130">
        <v>1</v>
      </c>
      <c r="E130" s="16">
        <v>15591995</v>
      </c>
      <c r="F130" s="1">
        <v>1</v>
      </c>
      <c r="H130" s="15" t="s">
        <v>186</v>
      </c>
      <c r="I130">
        <v>4</v>
      </c>
      <c r="K130" s="16">
        <v>557</v>
      </c>
      <c r="L130" s="1">
        <v>2</v>
      </c>
      <c r="Z130" s="17">
        <v>87202.38</v>
      </c>
      <c r="AA130" s="37">
        <v>1</v>
      </c>
      <c r="AL130" s="58">
        <v>17675.36</v>
      </c>
      <c r="AM130" s="57">
        <v>1</v>
      </c>
    </row>
    <row r="131" spans="2:39" x14ac:dyDescent="0.2">
      <c r="B131" s="15">
        <v>98</v>
      </c>
      <c r="C131">
        <v>1</v>
      </c>
      <c r="E131" s="16">
        <v>15592222</v>
      </c>
      <c r="F131" s="1">
        <v>1</v>
      </c>
      <c r="H131" s="15" t="s">
        <v>111</v>
      </c>
      <c r="I131">
        <v>2</v>
      </c>
      <c r="K131" s="16">
        <v>559</v>
      </c>
      <c r="L131" s="1">
        <v>3</v>
      </c>
      <c r="Z131" s="17">
        <v>87271.41</v>
      </c>
      <c r="AA131" s="37">
        <v>1</v>
      </c>
      <c r="AL131" s="58">
        <v>17941.16</v>
      </c>
      <c r="AM131" s="57">
        <v>1</v>
      </c>
    </row>
    <row r="132" spans="2:39" x14ac:dyDescent="0.2">
      <c r="B132" s="15">
        <v>99</v>
      </c>
      <c r="C132">
        <v>1</v>
      </c>
      <c r="E132" s="16">
        <v>15592300</v>
      </c>
      <c r="F132" s="1">
        <v>1</v>
      </c>
      <c r="H132" s="15" t="s">
        <v>365</v>
      </c>
      <c r="I132">
        <v>2</v>
      </c>
      <c r="K132" s="16">
        <v>560</v>
      </c>
      <c r="L132" s="1">
        <v>1</v>
      </c>
      <c r="Z132" s="17">
        <v>88109.81</v>
      </c>
      <c r="AA132" s="37">
        <v>1</v>
      </c>
      <c r="AL132" s="58">
        <v>17978.68</v>
      </c>
      <c r="AM132" s="57">
        <v>1</v>
      </c>
    </row>
    <row r="133" spans="2:39" x14ac:dyDescent="0.2">
      <c r="B133" s="15">
        <v>100</v>
      </c>
      <c r="C133">
        <v>1</v>
      </c>
      <c r="E133" s="16">
        <v>15592386</v>
      </c>
      <c r="F133" s="1">
        <v>1</v>
      </c>
      <c r="H133" s="15" t="s">
        <v>389</v>
      </c>
      <c r="I133">
        <v>1</v>
      </c>
      <c r="K133" s="16">
        <v>561</v>
      </c>
      <c r="L133" s="1">
        <v>1</v>
      </c>
      <c r="Z133" s="17">
        <v>88293.13</v>
      </c>
      <c r="AA133" s="37">
        <v>1</v>
      </c>
      <c r="AL133" s="58">
        <v>18203</v>
      </c>
      <c r="AM133" s="57">
        <v>1</v>
      </c>
    </row>
    <row r="134" spans="2:39" x14ac:dyDescent="0.2">
      <c r="B134" s="15">
        <v>101</v>
      </c>
      <c r="C134">
        <v>1</v>
      </c>
      <c r="E134" s="16">
        <v>15592387</v>
      </c>
      <c r="F134" s="1">
        <v>1</v>
      </c>
      <c r="H134" s="15" t="s">
        <v>427</v>
      </c>
      <c r="I134">
        <v>2</v>
      </c>
      <c r="K134" s="16">
        <v>562</v>
      </c>
      <c r="L134" s="1">
        <v>2</v>
      </c>
      <c r="Z134" s="17">
        <v>88736.44</v>
      </c>
      <c r="AA134" s="37">
        <v>1</v>
      </c>
      <c r="AL134" s="58">
        <v>18260.98</v>
      </c>
      <c r="AM134" s="57">
        <v>1</v>
      </c>
    </row>
    <row r="135" spans="2:39" x14ac:dyDescent="0.2">
      <c r="B135" s="15">
        <v>102</v>
      </c>
      <c r="C135">
        <v>1</v>
      </c>
      <c r="E135" s="16">
        <v>15592389</v>
      </c>
      <c r="F135" s="1">
        <v>1</v>
      </c>
      <c r="H135" s="15" t="s">
        <v>623</v>
      </c>
      <c r="I135">
        <v>1</v>
      </c>
      <c r="K135" s="16">
        <v>563</v>
      </c>
      <c r="L135" s="1">
        <v>2</v>
      </c>
      <c r="Z135" s="17">
        <v>88915.37</v>
      </c>
      <c r="AA135" s="37">
        <v>1</v>
      </c>
      <c r="AL135" s="58">
        <v>18461.900000000001</v>
      </c>
      <c r="AM135" s="57">
        <v>1</v>
      </c>
    </row>
    <row r="136" spans="2:39" x14ac:dyDescent="0.2">
      <c r="B136" s="15">
        <v>103</v>
      </c>
      <c r="C136">
        <v>1</v>
      </c>
      <c r="E136" s="16">
        <v>15592461</v>
      </c>
      <c r="F136" s="1">
        <v>1</v>
      </c>
      <c r="H136" s="15" t="s">
        <v>684</v>
      </c>
      <c r="I136">
        <v>1</v>
      </c>
      <c r="K136" s="16">
        <v>564</v>
      </c>
      <c r="L136" s="1">
        <v>2</v>
      </c>
      <c r="Z136" s="17">
        <v>88938.62</v>
      </c>
      <c r="AA136" s="37">
        <v>1</v>
      </c>
      <c r="AL136" s="58">
        <v>18606.23</v>
      </c>
      <c r="AM136" s="57">
        <v>1</v>
      </c>
    </row>
    <row r="137" spans="2:39" x14ac:dyDescent="0.2">
      <c r="B137" s="15">
        <v>104</v>
      </c>
      <c r="C137">
        <v>1</v>
      </c>
      <c r="E137" s="16">
        <v>15592531</v>
      </c>
      <c r="F137" s="1">
        <v>1</v>
      </c>
      <c r="H137" s="15" t="s">
        <v>227</v>
      </c>
      <c r="I137">
        <v>1</v>
      </c>
      <c r="K137" s="16">
        <v>565</v>
      </c>
      <c r="L137" s="1">
        <v>1</v>
      </c>
      <c r="Z137" s="17">
        <v>89588.35</v>
      </c>
      <c r="AA137" s="37">
        <v>1</v>
      </c>
      <c r="AL137" s="58">
        <v>18657.77</v>
      </c>
      <c r="AM137" s="57">
        <v>1</v>
      </c>
    </row>
    <row r="138" spans="2:39" x14ac:dyDescent="0.2">
      <c r="B138" s="15">
        <v>105</v>
      </c>
      <c r="C138">
        <v>1</v>
      </c>
      <c r="E138" s="16">
        <v>15592846</v>
      </c>
      <c r="F138" s="1">
        <v>1</v>
      </c>
      <c r="H138" s="15" t="s">
        <v>94</v>
      </c>
      <c r="I138">
        <v>1</v>
      </c>
      <c r="K138" s="16">
        <v>566</v>
      </c>
      <c r="L138" s="1">
        <v>2</v>
      </c>
      <c r="Z138" s="17">
        <v>89685.92</v>
      </c>
      <c r="AA138" s="37">
        <v>1</v>
      </c>
      <c r="AL138" s="58">
        <v>18719.669999999998</v>
      </c>
      <c r="AM138" s="57">
        <v>1</v>
      </c>
    </row>
    <row r="139" spans="2:39" x14ac:dyDescent="0.2">
      <c r="B139" s="15">
        <v>106</v>
      </c>
      <c r="C139">
        <v>1</v>
      </c>
      <c r="E139" s="16">
        <v>15592937</v>
      </c>
      <c r="F139" s="1">
        <v>1</v>
      </c>
      <c r="H139" s="15" t="s">
        <v>358</v>
      </c>
      <c r="I139">
        <v>1</v>
      </c>
      <c r="K139" s="16">
        <v>567</v>
      </c>
      <c r="L139" s="1">
        <v>2</v>
      </c>
      <c r="Z139" s="17">
        <v>89763.839999999997</v>
      </c>
      <c r="AA139" s="37">
        <v>1</v>
      </c>
      <c r="AL139" s="58">
        <v>18924.919999999998</v>
      </c>
      <c r="AM139" s="57">
        <v>1</v>
      </c>
    </row>
    <row r="140" spans="2:39" x14ac:dyDescent="0.2">
      <c r="B140" s="15">
        <v>107</v>
      </c>
      <c r="C140">
        <v>1</v>
      </c>
      <c r="E140" s="16">
        <v>15592979</v>
      </c>
      <c r="F140" s="1">
        <v>1</v>
      </c>
      <c r="H140" s="15" t="s">
        <v>483</v>
      </c>
      <c r="I140">
        <v>1</v>
      </c>
      <c r="K140" s="16">
        <v>568</v>
      </c>
      <c r="L140" s="1">
        <v>3</v>
      </c>
      <c r="Z140" s="17">
        <v>89968.69</v>
      </c>
      <c r="AA140" s="37">
        <v>1</v>
      </c>
      <c r="AL140" s="58">
        <v>19131.71</v>
      </c>
      <c r="AM140" s="57">
        <v>1</v>
      </c>
    </row>
    <row r="141" spans="2:39" x14ac:dyDescent="0.2">
      <c r="B141" s="15">
        <v>108</v>
      </c>
      <c r="C141">
        <v>1</v>
      </c>
      <c r="E141" s="16">
        <v>15593365</v>
      </c>
      <c r="F141" s="1">
        <v>1</v>
      </c>
      <c r="H141" s="15" t="s">
        <v>404</v>
      </c>
      <c r="I141">
        <v>3</v>
      </c>
      <c r="K141" s="16">
        <v>569</v>
      </c>
      <c r="L141" s="1">
        <v>3</v>
      </c>
      <c r="Z141" s="17">
        <v>90307.62</v>
      </c>
      <c r="AA141" s="37">
        <v>1</v>
      </c>
      <c r="AL141" s="58">
        <v>19162.89</v>
      </c>
      <c r="AM141" s="57">
        <v>1</v>
      </c>
    </row>
    <row r="142" spans="2:39" x14ac:dyDescent="0.2">
      <c r="B142" s="15">
        <v>109</v>
      </c>
      <c r="C142">
        <v>1</v>
      </c>
      <c r="E142" s="16">
        <v>15593601</v>
      </c>
      <c r="F142" s="1">
        <v>1</v>
      </c>
      <c r="H142" s="15" t="s">
        <v>660</v>
      </c>
      <c r="I142">
        <v>2</v>
      </c>
      <c r="K142" s="16">
        <v>570</v>
      </c>
      <c r="L142" s="1">
        <v>1</v>
      </c>
      <c r="Z142" s="17">
        <v>90536.81</v>
      </c>
      <c r="AA142" s="37">
        <v>1</v>
      </c>
      <c r="AL142" s="58">
        <v>19287.060000000001</v>
      </c>
      <c r="AM142" s="57">
        <v>1</v>
      </c>
    </row>
    <row r="143" spans="2:39" x14ac:dyDescent="0.2">
      <c r="B143" s="15">
        <v>110</v>
      </c>
      <c r="C143">
        <v>1</v>
      </c>
      <c r="E143" s="16">
        <v>15593773</v>
      </c>
      <c r="F143" s="1">
        <v>1</v>
      </c>
      <c r="H143" s="15" t="s">
        <v>226</v>
      </c>
      <c r="I143">
        <v>2</v>
      </c>
      <c r="K143" s="16">
        <v>571</v>
      </c>
      <c r="L143" s="1">
        <v>4</v>
      </c>
      <c r="Z143" s="17">
        <v>90612.34</v>
      </c>
      <c r="AA143" s="37">
        <v>1</v>
      </c>
      <c r="AL143" s="58">
        <v>19482.5</v>
      </c>
      <c r="AM143" s="57">
        <v>1</v>
      </c>
    </row>
    <row r="144" spans="2:39" x14ac:dyDescent="0.2">
      <c r="B144" s="15">
        <v>111</v>
      </c>
      <c r="C144">
        <v>1</v>
      </c>
      <c r="E144" s="16">
        <v>15593782</v>
      </c>
      <c r="F144" s="1">
        <v>1</v>
      </c>
      <c r="H144" s="15" t="s">
        <v>733</v>
      </c>
      <c r="I144">
        <v>1</v>
      </c>
      <c r="K144" s="16">
        <v>572</v>
      </c>
      <c r="L144" s="1">
        <v>3</v>
      </c>
      <c r="Z144" s="17">
        <v>91536.93</v>
      </c>
      <c r="AA144" s="37">
        <v>1</v>
      </c>
      <c r="AL144" s="58">
        <v>19570.63</v>
      </c>
      <c r="AM144" s="57">
        <v>1</v>
      </c>
    </row>
    <row r="145" spans="2:39" x14ac:dyDescent="0.2">
      <c r="B145" s="15">
        <v>112</v>
      </c>
      <c r="C145">
        <v>1</v>
      </c>
      <c r="E145" s="16">
        <v>15594408</v>
      </c>
      <c r="F145" s="1">
        <v>1</v>
      </c>
      <c r="H145" s="15" t="s">
        <v>262</v>
      </c>
      <c r="I145">
        <v>3</v>
      </c>
      <c r="K145" s="16">
        <v>574</v>
      </c>
      <c r="L145" s="1">
        <v>4</v>
      </c>
      <c r="Z145" s="17">
        <v>92113.61</v>
      </c>
      <c r="AA145" s="37">
        <v>1</v>
      </c>
      <c r="AL145" s="58">
        <v>19799.259999999998</v>
      </c>
      <c r="AM145" s="57">
        <v>1</v>
      </c>
    </row>
    <row r="146" spans="2:39" x14ac:dyDescent="0.2">
      <c r="B146" s="15">
        <v>113</v>
      </c>
      <c r="C146">
        <v>1</v>
      </c>
      <c r="E146" s="16">
        <v>15594594</v>
      </c>
      <c r="F146" s="1">
        <v>1</v>
      </c>
      <c r="H146" s="15" t="s">
        <v>507</v>
      </c>
      <c r="I146">
        <v>1</v>
      </c>
      <c r="K146" s="16">
        <v>577</v>
      </c>
      <c r="L146" s="1">
        <v>4</v>
      </c>
      <c r="Z146" s="17">
        <v>92140.15</v>
      </c>
      <c r="AA146" s="37">
        <v>1</v>
      </c>
      <c r="AL146" s="58">
        <v>19834.32</v>
      </c>
      <c r="AM146" s="57">
        <v>1</v>
      </c>
    </row>
    <row r="147" spans="2:39" x14ac:dyDescent="0.2">
      <c r="B147" s="15">
        <v>114</v>
      </c>
      <c r="C147">
        <v>1</v>
      </c>
      <c r="E147" s="16">
        <v>15594720</v>
      </c>
      <c r="F147" s="1">
        <v>1</v>
      </c>
      <c r="H147" s="15" t="s">
        <v>533</v>
      </c>
      <c r="I147">
        <v>2</v>
      </c>
      <c r="K147" s="16">
        <v>578</v>
      </c>
      <c r="L147" s="1">
        <v>2</v>
      </c>
      <c r="Z147" s="17">
        <v>92310.54</v>
      </c>
      <c r="AA147" s="37">
        <v>1</v>
      </c>
      <c r="AL147" s="58">
        <v>20451.990000000002</v>
      </c>
      <c r="AM147" s="57">
        <v>1</v>
      </c>
    </row>
    <row r="148" spans="2:39" x14ac:dyDescent="0.2">
      <c r="B148" s="15">
        <v>115</v>
      </c>
      <c r="C148">
        <v>1</v>
      </c>
      <c r="E148" s="16">
        <v>15594815</v>
      </c>
      <c r="F148" s="1">
        <v>1</v>
      </c>
      <c r="H148" s="15" t="s">
        <v>497</v>
      </c>
      <c r="I148">
        <v>1</v>
      </c>
      <c r="K148" s="16">
        <v>579</v>
      </c>
      <c r="L148" s="1">
        <v>1</v>
      </c>
      <c r="Z148" s="17">
        <v>92566.53</v>
      </c>
      <c r="AA148" s="37">
        <v>1</v>
      </c>
      <c r="AL148" s="58">
        <v>20598.59</v>
      </c>
      <c r="AM148" s="57">
        <v>1</v>
      </c>
    </row>
    <row r="149" spans="2:39" x14ac:dyDescent="0.2">
      <c r="B149" s="15">
        <v>116</v>
      </c>
      <c r="C149">
        <v>1</v>
      </c>
      <c r="E149" s="16">
        <v>15594898</v>
      </c>
      <c r="F149" s="1">
        <v>1</v>
      </c>
      <c r="H149" s="15" t="s">
        <v>548</v>
      </c>
      <c r="I149">
        <v>1</v>
      </c>
      <c r="K149" s="16">
        <v>580</v>
      </c>
      <c r="L149" s="1">
        <v>4</v>
      </c>
      <c r="Z149" s="17">
        <v>92833.89</v>
      </c>
      <c r="AA149" s="37">
        <v>1</v>
      </c>
      <c r="AL149" s="58">
        <v>20612.82</v>
      </c>
      <c r="AM149" s="57">
        <v>1</v>
      </c>
    </row>
    <row r="150" spans="2:39" x14ac:dyDescent="0.2">
      <c r="B150" s="15">
        <v>117</v>
      </c>
      <c r="C150">
        <v>1</v>
      </c>
      <c r="E150" s="16">
        <v>15594917</v>
      </c>
      <c r="F150" s="1">
        <v>1</v>
      </c>
      <c r="H150" s="15" t="s">
        <v>191</v>
      </c>
      <c r="I150">
        <v>2</v>
      </c>
      <c r="K150" s="16">
        <v>581</v>
      </c>
      <c r="L150" s="1">
        <v>1</v>
      </c>
      <c r="Z150" s="17">
        <v>93012.89</v>
      </c>
      <c r="AA150" s="37">
        <v>1</v>
      </c>
      <c r="AL150" s="58">
        <v>20629.400000000001</v>
      </c>
      <c r="AM150" s="57">
        <v>1</v>
      </c>
    </row>
    <row r="151" spans="2:39" x14ac:dyDescent="0.2">
      <c r="B151" s="15">
        <v>118</v>
      </c>
      <c r="C151">
        <v>1</v>
      </c>
      <c r="E151" s="16">
        <v>15595039</v>
      </c>
      <c r="F151" s="1">
        <v>1</v>
      </c>
      <c r="H151" s="15" t="s">
        <v>252</v>
      </c>
      <c r="I151">
        <v>1</v>
      </c>
      <c r="K151" s="16">
        <v>582</v>
      </c>
      <c r="L151" s="1">
        <v>3</v>
      </c>
      <c r="Z151" s="17">
        <v>93051.64</v>
      </c>
      <c r="AA151" s="37">
        <v>1</v>
      </c>
      <c r="AL151" s="58">
        <v>21016</v>
      </c>
      <c r="AM151" s="57">
        <v>1</v>
      </c>
    </row>
    <row r="152" spans="2:39" x14ac:dyDescent="0.2">
      <c r="B152" s="15">
        <v>119</v>
      </c>
      <c r="C152">
        <v>1</v>
      </c>
      <c r="E152" s="16">
        <v>15595440</v>
      </c>
      <c r="F152" s="1">
        <v>1</v>
      </c>
      <c r="H152" s="15" t="s">
        <v>334</v>
      </c>
      <c r="I152">
        <v>2</v>
      </c>
      <c r="K152" s="16">
        <v>583</v>
      </c>
      <c r="L152" s="1">
        <v>4</v>
      </c>
      <c r="Z152" s="17">
        <v>93147</v>
      </c>
      <c r="AA152" s="37">
        <v>1</v>
      </c>
      <c r="AL152" s="58">
        <v>21198.39</v>
      </c>
      <c r="AM152" s="57">
        <v>1</v>
      </c>
    </row>
    <row r="153" spans="2:39" x14ac:dyDescent="0.2">
      <c r="B153" s="15">
        <v>120</v>
      </c>
      <c r="C153">
        <v>1</v>
      </c>
      <c r="E153" s="16">
        <v>15595766</v>
      </c>
      <c r="F153" s="1">
        <v>1</v>
      </c>
      <c r="H153" s="15" t="s">
        <v>359</v>
      </c>
      <c r="I153">
        <v>1</v>
      </c>
      <c r="K153" s="16">
        <v>584</v>
      </c>
      <c r="L153" s="1">
        <v>5</v>
      </c>
      <c r="Z153" s="17">
        <v>93694.42</v>
      </c>
      <c r="AA153" s="37">
        <v>1</v>
      </c>
      <c r="AL153" s="58">
        <v>21228.34</v>
      </c>
      <c r="AM153" s="57">
        <v>1</v>
      </c>
    </row>
    <row r="154" spans="2:39" x14ac:dyDescent="0.2">
      <c r="B154" s="15">
        <v>121</v>
      </c>
      <c r="C154">
        <v>1</v>
      </c>
      <c r="E154" s="16">
        <v>15596175</v>
      </c>
      <c r="F154" s="1">
        <v>1</v>
      </c>
      <c r="H154" s="15" t="s">
        <v>454</v>
      </c>
      <c r="I154">
        <v>1</v>
      </c>
      <c r="K154" s="16">
        <v>585</v>
      </c>
      <c r="L154" s="1">
        <v>3</v>
      </c>
      <c r="Z154" s="17">
        <v>93722.73</v>
      </c>
      <c r="AA154" s="37">
        <v>1</v>
      </c>
      <c r="AL154" s="58">
        <v>21600.11</v>
      </c>
      <c r="AM154" s="57">
        <v>1</v>
      </c>
    </row>
    <row r="155" spans="2:39" x14ac:dyDescent="0.2">
      <c r="B155" s="15">
        <v>122</v>
      </c>
      <c r="C155">
        <v>1</v>
      </c>
      <c r="E155" s="16">
        <v>15596914</v>
      </c>
      <c r="F155" s="1">
        <v>1</v>
      </c>
      <c r="H155" s="15" t="s">
        <v>150</v>
      </c>
      <c r="I155">
        <v>1</v>
      </c>
      <c r="K155" s="16">
        <v>586</v>
      </c>
      <c r="L155" s="1">
        <v>3</v>
      </c>
      <c r="Z155" s="17">
        <v>93844.69</v>
      </c>
      <c r="AA155" s="37">
        <v>1</v>
      </c>
      <c r="AL155" s="58">
        <v>22388</v>
      </c>
      <c r="AM155" s="57">
        <v>1</v>
      </c>
    </row>
    <row r="156" spans="2:39" x14ac:dyDescent="0.2">
      <c r="B156" s="15">
        <v>123</v>
      </c>
      <c r="C156">
        <v>1</v>
      </c>
      <c r="E156" s="16">
        <v>15596939</v>
      </c>
      <c r="F156" s="1">
        <v>1</v>
      </c>
      <c r="H156" s="15" t="s">
        <v>654</v>
      </c>
      <c r="I156">
        <v>1</v>
      </c>
      <c r="K156" s="16">
        <v>587</v>
      </c>
      <c r="L156" s="1">
        <v>4</v>
      </c>
      <c r="Z156" s="17">
        <v>94521.17</v>
      </c>
      <c r="AA156" s="37">
        <v>1</v>
      </c>
      <c r="AL156" s="58">
        <v>22447.85</v>
      </c>
      <c r="AM156" s="57">
        <v>1</v>
      </c>
    </row>
    <row r="157" spans="2:39" x14ac:dyDescent="0.2">
      <c r="B157" s="15">
        <v>124</v>
      </c>
      <c r="C157">
        <v>1</v>
      </c>
      <c r="E157" s="16">
        <v>15597602</v>
      </c>
      <c r="F157" s="1">
        <v>1</v>
      </c>
      <c r="H157" s="15" t="s">
        <v>373</v>
      </c>
      <c r="I157">
        <v>1</v>
      </c>
      <c r="K157" s="16">
        <v>588</v>
      </c>
      <c r="L157" s="1">
        <v>1</v>
      </c>
      <c r="Z157" s="17">
        <v>95059.02</v>
      </c>
      <c r="AA157" s="37">
        <v>1</v>
      </c>
      <c r="AL157" s="58">
        <v>22745.5</v>
      </c>
      <c r="AM157" s="57">
        <v>1</v>
      </c>
    </row>
    <row r="158" spans="2:39" x14ac:dyDescent="0.2">
      <c r="B158" s="15">
        <v>125</v>
      </c>
      <c r="C158">
        <v>1</v>
      </c>
      <c r="E158" s="16">
        <v>15597945</v>
      </c>
      <c r="F158" s="1">
        <v>1</v>
      </c>
      <c r="H158" s="15" t="s">
        <v>715</v>
      </c>
      <c r="I158">
        <v>1</v>
      </c>
      <c r="K158" s="16">
        <v>589</v>
      </c>
      <c r="L158" s="1">
        <v>4</v>
      </c>
      <c r="Z158" s="17">
        <v>95128.86</v>
      </c>
      <c r="AA158" s="37">
        <v>1</v>
      </c>
      <c r="AL158" s="58">
        <v>22994.32</v>
      </c>
      <c r="AM158" s="57">
        <v>1</v>
      </c>
    </row>
    <row r="159" spans="2:39" x14ac:dyDescent="0.2">
      <c r="B159" s="15">
        <v>126</v>
      </c>
      <c r="C159">
        <v>1</v>
      </c>
      <c r="E159" s="16">
        <v>15598493</v>
      </c>
      <c r="F159" s="1">
        <v>1</v>
      </c>
      <c r="H159" s="15" t="s">
        <v>272</v>
      </c>
      <c r="I159">
        <v>2</v>
      </c>
      <c r="K159" s="16">
        <v>590</v>
      </c>
      <c r="L159" s="1">
        <v>2</v>
      </c>
      <c r="Z159" s="17">
        <v>95441.27</v>
      </c>
      <c r="AA159" s="37">
        <v>1</v>
      </c>
      <c r="AL159" s="58">
        <v>23971.33</v>
      </c>
      <c r="AM159" s="57">
        <v>1</v>
      </c>
    </row>
    <row r="160" spans="2:39" x14ac:dyDescent="0.2">
      <c r="B160" s="15">
        <v>127</v>
      </c>
      <c r="C160">
        <v>1</v>
      </c>
      <c r="E160" s="16">
        <v>15598883</v>
      </c>
      <c r="F160" s="1">
        <v>1</v>
      </c>
      <c r="H160" s="15" t="s">
        <v>86</v>
      </c>
      <c r="I160">
        <v>1</v>
      </c>
      <c r="K160" s="16">
        <v>591</v>
      </c>
      <c r="L160" s="1">
        <v>4</v>
      </c>
      <c r="Z160" s="17">
        <v>95523.16</v>
      </c>
      <c r="AA160" s="37">
        <v>1</v>
      </c>
      <c r="AL160" s="58">
        <v>24210.560000000001</v>
      </c>
      <c r="AM160" s="57">
        <v>1</v>
      </c>
    </row>
    <row r="161" spans="2:39" x14ac:dyDescent="0.2">
      <c r="B161" s="15">
        <v>128</v>
      </c>
      <c r="C161">
        <v>1</v>
      </c>
      <c r="E161" s="16">
        <v>15599195</v>
      </c>
      <c r="F161" s="1">
        <v>1</v>
      </c>
      <c r="H161" s="15" t="s">
        <v>411</v>
      </c>
      <c r="I161">
        <v>1</v>
      </c>
      <c r="K161" s="16">
        <v>592</v>
      </c>
      <c r="L161" s="1">
        <v>3</v>
      </c>
      <c r="Z161" s="17">
        <v>95556.31</v>
      </c>
      <c r="AA161" s="37">
        <v>1</v>
      </c>
      <c r="AL161" s="58">
        <v>24234.11</v>
      </c>
      <c r="AM161" s="57">
        <v>1</v>
      </c>
    </row>
    <row r="162" spans="2:39" x14ac:dyDescent="0.2">
      <c r="B162" s="15">
        <v>129</v>
      </c>
      <c r="C162">
        <v>1</v>
      </c>
      <c r="E162" s="16">
        <v>15599289</v>
      </c>
      <c r="F162" s="1">
        <v>1</v>
      </c>
      <c r="H162" s="15" t="s">
        <v>69</v>
      </c>
      <c r="I162">
        <v>3</v>
      </c>
      <c r="K162" s="16">
        <v>593</v>
      </c>
      <c r="L162" s="1">
        <v>5</v>
      </c>
      <c r="Z162" s="17">
        <v>95741.75</v>
      </c>
      <c r="AA162" s="37">
        <v>1</v>
      </c>
      <c r="AL162" s="58">
        <v>24302.95</v>
      </c>
      <c r="AM162" s="57">
        <v>1</v>
      </c>
    </row>
    <row r="163" spans="2:39" x14ac:dyDescent="0.2">
      <c r="B163" s="15">
        <v>130</v>
      </c>
      <c r="C163">
        <v>1</v>
      </c>
      <c r="E163" s="16">
        <v>15599433</v>
      </c>
      <c r="F163" s="1">
        <v>1</v>
      </c>
      <c r="H163" s="15" t="s">
        <v>133</v>
      </c>
      <c r="I163">
        <v>2</v>
      </c>
      <c r="K163" s="16">
        <v>594</v>
      </c>
      <c r="L163" s="1">
        <v>6</v>
      </c>
      <c r="Z163" s="17">
        <v>95826.49</v>
      </c>
      <c r="AA163" s="37">
        <v>1</v>
      </c>
      <c r="AL163" s="58">
        <v>24495.03</v>
      </c>
      <c r="AM163" s="57">
        <v>1</v>
      </c>
    </row>
    <row r="164" spans="2:39" x14ac:dyDescent="0.2">
      <c r="B164" s="15">
        <v>131</v>
      </c>
      <c r="C164">
        <v>1</v>
      </c>
      <c r="E164" s="16">
        <v>15599660</v>
      </c>
      <c r="F164" s="1">
        <v>1</v>
      </c>
      <c r="H164" s="15" t="s">
        <v>129</v>
      </c>
      <c r="I164">
        <v>1</v>
      </c>
      <c r="K164" s="16">
        <v>596</v>
      </c>
      <c r="L164" s="1">
        <v>2</v>
      </c>
      <c r="Z164" s="17">
        <v>95845.6</v>
      </c>
      <c r="AA164" s="37">
        <v>1</v>
      </c>
      <c r="AL164" s="58">
        <v>24506.95</v>
      </c>
      <c r="AM164" s="57">
        <v>1</v>
      </c>
    </row>
    <row r="165" spans="2:39" x14ac:dyDescent="0.2">
      <c r="B165" s="15">
        <v>132</v>
      </c>
      <c r="C165">
        <v>1</v>
      </c>
      <c r="E165" s="16">
        <v>15599792</v>
      </c>
      <c r="F165" s="1">
        <v>1</v>
      </c>
      <c r="H165" s="15" t="s">
        <v>205</v>
      </c>
      <c r="I165">
        <v>1</v>
      </c>
      <c r="K165" s="16">
        <v>597</v>
      </c>
      <c r="L165" s="1">
        <v>2</v>
      </c>
      <c r="Z165" s="17">
        <v>96134.11</v>
      </c>
      <c r="AA165" s="37">
        <v>1</v>
      </c>
      <c r="AL165" s="58">
        <v>25095.03</v>
      </c>
      <c r="AM165" s="57">
        <v>1</v>
      </c>
    </row>
    <row r="166" spans="2:39" x14ac:dyDescent="0.2">
      <c r="B166" s="15">
        <v>133</v>
      </c>
      <c r="C166">
        <v>1</v>
      </c>
      <c r="E166" s="16">
        <v>15600258</v>
      </c>
      <c r="F166" s="1">
        <v>1</v>
      </c>
      <c r="H166" s="15" t="s">
        <v>169</v>
      </c>
      <c r="I166">
        <v>1</v>
      </c>
      <c r="K166" s="16">
        <v>598</v>
      </c>
      <c r="L166" s="1">
        <v>3</v>
      </c>
      <c r="Z166" s="17">
        <v>96423.84</v>
      </c>
      <c r="AA166" s="37">
        <v>1</v>
      </c>
      <c r="AL166" s="58">
        <v>25310.82</v>
      </c>
      <c r="AM166" s="57">
        <v>1</v>
      </c>
    </row>
    <row r="167" spans="2:39" x14ac:dyDescent="0.2">
      <c r="B167" s="15">
        <v>134</v>
      </c>
      <c r="C167">
        <v>1</v>
      </c>
      <c r="E167" s="16">
        <v>15600337</v>
      </c>
      <c r="F167" s="1">
        <v>1</v>
      </c>
      <c r="H167" s="15" t="s">
        <v>32</v>
      </c>
      <c r="I167">
        <v>2</v>
      </c>
      <c r="K167" s="16">
        <v>599</v>
      </c>
      <c r="L167" s="1">
        <v>3</v>
      </c>
      <c r="Z167" s="17">
        <v>96645.54</v>
      </c>
      <c r="AA167" s="37">
        <v>1</v>
      </c>
      <c r="AL167" s="58">
        <v>25885.72</v>
      </c>
      <c r="AM167" s="57">
        <v>1</v>
      </c>
    </row>
    <row r="168" spans="2:39" x14ac:dyDescent="0.2">
      <c r="B168" s="15">
        <v>135</v>
      </c>
      <c r="C168">
        <v>1</v>
      </c>
      <c r="E168" s="16">
        <v>15600462</v>
      </c>
      <c r="F168" s="1">
        <v>1</v>
      </c>
      <c r="H168" s="15" t="s">
        <v>575</v>
      </c>
      <c r="I168">
        <v>1</v>
      </c>
      <c r="K168" s="16">
        <v>600</v>
      </c>
      <c r="L168" s="1">
        <v>2</v>
      </c>
      <c r="Z168" s="17">
        <v>96888.39</v>
      </c>
      <c r="AA168" s="37">
        <v>1</v>
      </c>
      <c r="AL168" s="58">
        <v>26019.59</v>
      </c>
      <c r="AM168" s="57">
        <v>1</v>
      </c>
    </row>
    <row r="169" spans="2:39" x14ac:dyDescent="0.2">
      <c r="B169" s="15">
        <v>136</v>
      </c>
      <c r="C169">
        <v>1</v>
      </c>
      <c r="E169" s="16">
        <v>15600651</v>
      </c>
      <c r="F169" s="1">
        <v>1</v>
      </c>
      <c r="H169" s="15" t="s">
        <v>146</v>
      </c>
      <c r="I169">
        <v>1</v>
      </c>
      <c r="K169" s="16">
        <v>601</v>
      </c>
      <c r="L169" s="1">
        <v>7</v>
      </c>
      <c r="Z169" s="17">
        <v>97086.399999999994</v>
      </c>
      <c r="AA169" s="37">
        <v>1</v>
      </c>
      <c r="AL169" s="58">
        <v>26057.08</v>
      </c>
      <c r="AM169" s="57">
        <v>1</v>
      </c>
    </row>
    <row r="170" spans="2:39" x14ac:dyDescent="0.2">
      <c r="B170" s="15">
        <v>137</v>
      </c>
      <c r="C170">
        <v>1</v>
      </c>
      <c r="E170" s="16">
        <v>15600739</v>
      </c>
      <c r="F170" s="1">
        <v>1</v>
      </c>
      <c r="H170" s="15" t="s">
        <v>594</v>
      </c>
      <c r="I170">
        <v>1</v>
      </c>
      <c r="K170" s="16">
        <v>602</v>
      </c>
      <c r="L170" s="1">
        <v>1</v>
      </c>
      <c r="Z170" s="17">
        <v>97133.92</v>
      </c>
      <c r="AA170" s="37">
        <v>1</v>
      </c>
      <c r="AL170" s="58">
        <v>26260.98</v>
      </c>
      <c r="AM170" s="57">
        <v>1</v>
      </c>
    </row>
    <row r="171" spans="2:39" x14ac:dyDescent="0.2">
      <c r="B171" s="15">
        <v>138</v>
      </c>
      <c r="C171">
        <v>1</v>
      </c>
      <c r="E171" s="16">
        <v>15600781</v>
      </c>
      <c r="F171" s="1">
        <v>1</v>
      </c>
      <c r="H171" s="15" t="s">
        <v>711</v>
      </c>
      <c r="I171">
        <v>1</v>
      </c>
      <c r="K171" s="16">
        <v>603</v>
      </c>
      <c r="L171" s="1">
        <v>3</v>
      </c>
      <c r="Z171" s="17">
        <v>97257.41</v>
      </c>
      <c r="AA171" s="37">
        <v>1</v>
      </c>
      <c r="AL171" s="58">
        <v>26475.79</v>
      </c>
      <c r="AM171" s="57">
        <v>1</v>
      </c>
    </row>
    <row r="172" spans="2:39" x14ac:dyDescent="0.2">
      <c r="B172" s="15">
        <v>139</v>
      </c>
      <c r="C172">
        <v>1</v>
      </c>
      <c r="E172" s="16">
        <v>15600882</v>
      </c>
      <c r="F172" s="1">
        <v>1</v>
      </c>
      <c r="H172" s="15" t="s">
        <v>291</v>
      </c>
      <c r="I172">
        <v>1</v>
      </c>
      <c r="K172" s="16">
        <v>604</v>
      </c>
      <c r="L172" s="1">
        <v>2</v>
      </c>
      <c r="Z172" s="17">
        <v>97259.25</v>
      </c>
      <c r="AA172" s="37">
        <v>1</v>
      </c>
      <c r="AL172" s="58">
        <v>26752.560000000001</v>
      </c>
      <c r="AM172" s="57">
        <v>1</v>
      </c>
    </row>
    <row r="173" spans="2:39" x14ac:dyDescent="0.2">
      <c r="B173" s="15">
        <v>140</v>
      </c>
      <c r="C173">
        <v>1</v>
      </c>
      <c r="E173" s="16">
        <v>15600974</v>
      </c>
      <c r="F173" s="1">
        <v>1</v>
      </c>
      <c r="H173" s="15" t="s">
        <v>607</v>
      </c>
      <c r="I173">
        <v>1</v>
      </c>
      <c r="K173" s="16">
        <v>605</v>
      </c>
      <c r="L173" s="1">
        <v>7</v>
      </c>
      <c r="Z173" s="17">
        <v>97318.25</v>
      </c>
      <c r="AA173" s="37">
        <v>1</v>
      </c>
      <c r="AL173" s="58">
        <v>26960.31</v>
      </c>
      <c r="AM173" s="57">
        <v>1</v>
      </c>
    </row>
    <row r="174" spans="2:39" x14ac:dyDescent="0.2">
      <c r="B174" s="15">
        <v>141</v>
      </c>
      <c r="C174">
        <v>1</v>
      </c>
      <c r="E174" s="16">
        <v>15601026</v>
      </c>
      <c r="F174" s="1">
        <v>1</v>
      </c>
      <c r="H174" s="15" t="s">
        <v>436</v>
      </c>
      <c r="I174">
        <v>1</v>
      </c>
      <c r="K174" s="16">
        <v>606</v>
      </c>
      <c r="L174" s="1">
        <v>2</v>
      </c>
      <c r="Z174" s="17">
        <v>97378.54</v>
      </c>
      <c r="AA174" s="37">
        <v>1</v>
      </c>
      <c r="AL174" s="58">
        <v>27046.46</v>
      </c>
      <c r="AM174" s="57">
        <v>1</v>
      </c>
    </row>
    <row r="175" spans="2:39" x14ac:dyDescent="0.2">
      <c r="B175" s="15">
        <v>142</v>
      </c>
      <c r="C175">
        <v>1</v>
      </c>
      <c r="E175" s="16">
        <v>15601274</v>
      </c>
      <c r="F175" s="1">
        <v>1</v>
      </c>
      <c r="H175" s="15" t="s">
        <v>167</v>
      </c>
      <c r="I175">
        <v>1</v>
      </c>
      <c r="K175" s="16">
        <v>607</v>
      </c>
      <c r="L175" s="1">
        <v>2</v>
      </c>
      <c r="Z175" s="17">
        <v>97530.25</v>
      </c>
      <c r="AA175" s="37">
        <v>1</v>
      </c>
      <c r="AL175" s="58">
        <v>27231.26</v>
      </c>
      <c r="AM175" s="57">
        <v>1</v>
      </c>
    </row>
    <row r="176" spans="2:39" x14ac:dyDescent="0.2">
      <c r="B176" s="15">
        <v>143</v>
      </c>
      <c r="C176">
        <v>1</v>
      </c>
      <c r="E176" s="16">
        <v>15601589</v>
      </c>
      <c r="F176" s="1">
        <v>1</v>
      </c>
      <c r="H176" s="15" t="s">
        <v>541</v>
      </c>
      <c r="I176">
        <v>1</v>
      </c>
      <c r="K176" s="16">
        <v>608</v>
      </c>
      <c r="L176" s="1">
        <v>4</v>
      </c>
      <c r="Z176" s="17">
        <v>97541.24</v>
      </c>
      <c r="AA176" s="37">
        <v>1</v>
      </c>
      <c r="AL176" s="58">
        <v>27286.1</v>
      </c>
      <c r="AM176" s="57">
        <v>1</v>
      </c>
    </row>
    <row r="177" spans="2:39" x14ac:dyDescent="0.2">
      <c r="B177" s="15">
        <v>144</v>
      </c>
      <c r="C177">
        <v>1</v>
      </c>
      <c r="E177" s="16">
        <v>15601848</v>
      </c>
      <c r="F177" s="1">
        <v>1</v>
      </c>
      <c r="H177" s="15" t="s">
        <v>22</v>
      </c>
      <c r="I177">
        <v>3</v>
      </c>
      <c r="K177" s="16">
        <v>609</v>
      </c>
      <c r="L177" s="1">
        <v>1</v>
      </c>
      <c r="Z177" s="17">
        <v>97544.29</v>
      </c>
      <c r="AA177" s="37">
        <v>1</v>
      </c>
      <c r="AL177" s="58">
        <v>27330.59</v>
      </c>
      <c r="AM177" s="57">
        <v>1</v>
      </c>
    </row>
    <row r="178" spans="2:39" x14ac:dyDescent="0.2">
      <c r="B178" s="15">
        <v>145</v>
      </c>
      <c r="C178">
        <v>1</v>
      </c>
      <c r="E178" s="16">
        <v>15602084</v>
      </c>
      <c r="F178" s="1">
        <v>1</v>
      </c>
      <c r="H178" s="15" t="s">
        <v>284</v>
      </c>
      <c r="I178">
        <v>1</v>
      </c>
      <c r="K178" s="16">
        <v>610</v>
      </c>
      <c r="L178" s="1">
        <v>2</v>
      </c>
      <c r="Z178" s="17">
        <v>98373.26</v>
      </c>
      <c r="AA178" s="37">
        <v>1</v>
      </c>
      <c r="AL178" s="58">
        <v>27474.81</v>
      </c>
      <c r="AM178" s="57">
        <v>1</v>
      </c>
    </row>
    <row r="179" spans="2:39" x14ac:dyDescent="0.2">
      <c r="B179" s="15">
        <v>146</v>
      </c>
      <c r="C179">
        <v>1</v>
      </c>
      <c r="E179" s="16">
        <v>15602280</v>
      </c>
      <c r="F179" s="1">
        <v>1</v>
      </c>
      <c r="H179" s="15" t="s">
        <v>392</v>
      </c>
      <c r="I179">
        <v>1</v>
      </c>
      <c r="K179" s="16">
        <v>611</v>
      </c>
      <c r="L179" s="1">
        <v>8</v>
      </c>
      <c r="Z179" s="17">
        <v>98444.19</v>
      </c>
      <c r="AA179" s="37">
        <v>1</v>
      </c>
      <c r="AL179" s="58">
        <v>27689.77</v>
      </c>
      <c r="AM179" s="57">
        <v>1</v>
      </c>
    </row>
    <row r="180" spans="2:39" x14ac:dyDescent="0.2">
      <c r="B180" s="15">
        <v>147</v>
      </c>
      <c r="C180">
        <v>1</v>
      </c>
      <c r="E180" s="16">
        <v>15602312</v>
      </c>
      <c r="F180" s="1">
        <v>1</v>
      </c>
      <c r="H180" s="15" t="s">
        <v>160</v>
      </c>
      <c r="I180">
        <v>1</v>
      </c>
      <c r="K180" s="16">
        <v>612</v>
      </c>
      <c r="L180" s="1">
        <v>1</v>
      </c>
      <c r="Z180" s="17">
        <v>98495.72</v>
      </c>
      <c r="AA180" s="37">
        <v>1</v>
      </c>
      <c r="AL180" s="58">
        <v>27758.36</v>
      </c>
      <c r="AM180" s="57">
        <v>1</v>
      </c>
    </row>
    <row r="181" spans="2:39" x14ac:dyDescent="0.2">
      <c r="B181" s="15">
        <v>148</v>
      </c>
      <c r="C181">
        <v>1</v>
      </c>
      <c r="E181" s="16">
        <v>15603065</v>
      </c>
      <c r="F181" s="1">
        <v>1</v>
      </c>
      <c r="H181" s="15" t="s">
        <v>703</v>
      </c>
      <c r="I181">
        <v>1</v>
      </c>
      <c r="K181" s="16">
        <v>613</v>
      </c>
      <c r="L181" s="1">
        <v>1</v>
      </c>
      <c r="Z181" s="17">
        <v>98668.18</v>
      </c>
      <c r="AA181" s="37">
        <v>1</v>
      </c>
      <c r="AL181" s="58">
        <v>27822.99</v>
      </c>
      <c r="AM181" s="57">
        <v>1</v>
      </c>
    </row>
    <row r="182" spans="2:39" x14ac:dyDescent="0.2">
      <c r="B182" s="15">
        <v>149</v>
      </c>
      <c r="C182">
        <v>1</v>
      </c>
      <c r="E182" s="16">
        <v>15603134</v>
      </c>
      <c r="F182" s="1">
        <v>1</v>
      </c>
      <c r="H182" s="15" t="s">
        <v>382</v>
      </c>
      <c r="I182">
        <v>1</v>
      </c>
      <c r="K182" s="16">
        <v>614</v>
      </c>
      <c r="L182" s="1">
        <v>5</v>
      </c>
      <c r="Z182" s="17">
        <v>99010.67</v>
      </c>
      <c r="AA182" s="37">
        <v>1</v>
      </c>
      <c r="AL182" s="58">
        <v>28257.63</v>
      </c>
      <c r="AM182" s="57">
        <v>1</v>
      </c>
    </row>
    <row r="183" spans="2:39" x14ac:dyDescent="0.2">
      <c r="B183" s="15">
        <v>150</v>
      </c>
      <c r="C183">
        <v>1</v>
      </c>
      <c r="E183" s="16">
        <v>15603156</v>
      </c>
      <c r="F183" s="1">
        <v>1</v>
      </c>
      <c r="H183" s="15" t="s">
        <v>671</v>
      </c>
      <c r="I183">
        <v>1</v>
      </c>
      <c r="K183" s="16">
        <v>615</v>
      </c>
      <c r="L183" s="1">
        <v>2</v>
      </c>
      <c r="Z183" s="17">
        <v>99027.61</v>
      </c>
      <c r="AA183" s="37">
        <v>1</v>
      </c>
      <c r="AL183" s="58">
        <v>28266.9</v>
      </c>
      <c r="AM183" s="57">
        <v>1</v>
      </c>
    </row>
    <row r="184" spans="2:39" x14ac:dyDescent="0.2">
      <c r="B184" s="15">
        <v>151</v>
      </c>
      <c r="C184">
        <v>1</v>
      </c>
      <c r="E184" s="16">
        <v>15603203</v>
      </c>
      <c r="F184" s="1">
        <v>1</v>
      </c>
      <c r="H184" s="15" t="s">
        <v>80</v>
      </c>
      <c r="I184">
        <v>3</v>
      </c>
      <c r="K184" s="16">
        <v>616</v>
      </c>
      <c r="L184" s="1">
        <v>5</v>
      </c>
      <c r="Z184" s="17">
        <v>99240.51</v>
      </c>
      <c r="AA184" s="37">
        <v>1</v>
      </c>
      <c r="AL184" s="58">
        <v>28373.86</v>
      </c>
      <c r="AM184" s="57">
        <v>1</v>
      </c>
    </row>
    <row r="185" spans="2:39" x14ac:dyDescent="0.2">
      <c r="B185" s="15">
        <v>152</v>
      </c>
      <c r="C185">
        <v>1</v>
      </c>
      <c r="E185" s="16">
        <v>15603323</v>
      </c>
      <c r="F185" s="1">
        <v>1</v>
      </c>
      <c r="H185" s="15" t="s">
        <v>60</v>
      </c>
      <c r="I185">
        <v>1</v>
      </c>
      <c r="K185" s="16">
        <v>618</v>
      </c>
      <c r="L185" s="1">
        <v>3</v>
      </c>
      <c r="Z185" s="17">
        <v>99282.63</v>
      </c>
      <c r="AA185" s="37">
        <v>1</v>
      </c>
      <c r="AL185" s="58">
        <v>28415.360000000001</v>
      </c>
      <c r="AM185" s="57">
        <v>1</v>
      </c>
    </row>
    <row r="186" spans="2:39" x14ac:dyDescent="0.2">
      <c r="B186" s="15">
        <v>153</v>
      </c>
      <c r="C186">
        <v>1</v>
      </c>
      <c r="E186" s="16">
        <v>15603436</v>
      </c>
      <c r="F186" s="1">
        <v>1</v>
      </c>
      <c r="H186" s="15" t="s">
        <v>168</v>
      </c>
      <c r="I186">
        <v>1</v>
      </c>
      <c r="K186" s="16">
        <v>619</v>
      </c>
      <c r="L186" s="1">
        <v>4</v>
      </c>
      <c r="Z186" s="17">
        <v>99286.98</v>
      </c>
      <c r="AA186" s="37">
        <v>1</v>
      </c>
      <c r="AL186" s="58">
        <v>28714.34</v>
      </c>
      <c r="AM186" s="57">
        <v>1</v>
      </c>
    </row>
    <row r="187" spans="2:39" x14ac:dyDescent="0.2">
      <c r="B187" s="15">
        <v>154</v>
      </c>
      <c r="C187">
        <v>1</v>
      </c>
      <c r="E187" s="16">
        <v>15603830</v>
      </c>
      <c r="F187" s="1">
        <v>1</v>
      </c>
      <c r="H187" s="15" t="s">
        <v>53</v>
      </c>
      <c r="I187">
        <v>1</v>
      </c>
      <c r="K187" s="16">
        <v>620</v>
      </c>
      <c r="L187" s="1">
        <v>2</v>
      </c>
      <c r="Z187" s="17">
        <v>99564.22</v>
      </c>
      <c r="AA187" s="37">
        <v>1</v>
      </c>
      <c r="AL187" s="58">
        <v>28737.71</v>
      </c>
      <c r="AM187" s="57">
        <v>1</v>
      </c>
    </row>
    <row r="188" spans="2:39" x14ac:dyDescent="0.2">
      <c r="B188" s="15">
        <v>155</v>
      </c>
      <c r="C188">
        <v>1</v>
      </c>
      <c r="E188" s="16">
        <v>15603925</v>
      </c>
      <c r="F188" s="1">
        <v>1</v>
      </c>
      <c r="H188" s="15" t="s">
        <v>144</v>
      </c>
      <c r="I188">
        <v>2</v>
      </c>
      <c r="K188" s="16">
        <v>621</v>
      </c>
      <c r="L188" s="1">
        <v>4</v>
      </c>
      <c r="Z188" s="17">
        <v>99806.85</v>
      </c>
      <c r="AA188" s="37">
        <v>1</v>
      </c>
      <c r="AL188" s="58">
        <v>28737.78</v>
      </c>
      <c r="AM188" s="57">
        <v>1</v>
      </c>
    </row>
    <row r="189" spans="2:39" x14ac:dyDescent="0.2">
      <c r="B189" s="15">
        <v>156</v>
      </c>
      <c r="C189">
        <v>1</v>
      </c>
      <c r="E189" s="16">
        <v>15604044</v>
      </c>
      <c r="F189" s="1">
        <v>1</v>
      </c>
      <c r="H189" s="15" t="s">
        <v>599</v>
      </c>
      <c r="I189">
        <v>1</v>
      </c>
      <c r="K189" s="16">
        <v>622</v>
      </c>
      <c r="L189" s="1">
        <v>4</v>
      </c>
      <c r="Z189" s="17">
        <v>99906.19</v>
      </c>
      <c r="AA189" s="37">
        <v>1</v>
      </c>
      <c r="AL189" s="58">
        <v>29358.57</v>
      </c>
      <c r="AM189" s="57">
        <v>1</v>
      </c>
    </row>
    <row r="190" spans="2:39" x14ac:dyDescent="0.2">
      <c r="B190" s="15">
        <v>157</v>
      </c>
      <c r="C190">
        <v>1</v>
      </c>
      <c r="E190" s="16">
        <v>15604119</v>
      </c>
      <c r="F190" s="1">
        <v>1</v>
      </c>
      <c r="H190" s="15" t="s">
        <v>501</v>
      </c>
      <c r="I190">
        <v>1</v>
      </c>
      <c r="K190" s="16">
        <v>623</v>
      </c>
      <c r="L190" s="1">
        <v>1</v>
      </c>
      <c r="Z190" s="17">
        <v>100160.75</v>
      </c>
      <c r="AA190" s="37">
        <v>1</v>
      </c>
      <c r="AL190" s="58">
        <v>29871.79</v>
      </c>
      <c r="AM190" s="57">
        <v>1</v>
      </c>
    </row>
    <row r="191" spans="2:39" x14ac:dyDescent="0.2">
      <c r="B191" s="15">
        <v>158</v>
      </c>
      <c r="C191">
        <v>1</v>
      </c>
      <c r="E191" s="16">
        <v>15604348</v>
      </c>
      <c r="F191" s="1">
        <v>1</v>
      </c>
      <c r="H191" s="15" t="s">
        <v>110</v>
      </c>
      <c r="I191">
        <v>2</v>
      </c>
      <c r="K191" s="16">
        <v>624</v>
      </c>
      <c r="L191" s="1">
        <v>1</v>
      </c>
      <c r="Z191" s="17">
        <v>100238.35</v>
      </c>
      <c r="AA191" s="37">
        <v>1</v>
      </c>
      <c r="AL191" s="58">
        <v>30020.09</v>
      </c>
      <c r="AM191" s="57">
        <v>1</v>
      </c>
    </row>
    <row r="192" spans="2:39" x14ac:dyDescent="0.2">
      <c r="B192" s="15">
        <v>159</v>
      </c>
      <c r="C192">
        <v>1</v>
      </c>
      <c r="E192" s="16">
        <v>15604482</v>
      </c>
      <c r="F192" s="1">
        <v>1</v>
      </c>
      <c r="H192" s="15" t="s">
        <v>739</v>
      </c>
      <c r="I192">
        <v>1</v>
      </c>
      <c r="K192" s="16">
        <v>625</v>
      </c>
      <c r="L192" s="1">
        <v>3</v>
      </c>
      <c r="Z192" s="17">
        <v>100337.96</v>
      </c>
      <c r="AA192" s="37">
        <v>1</v>
      </c>
      <c r="AL192" s="58">
        <v>30380.12</v>
      </c>
      <c r="AM192" s="57">
        <v>1</v>
      </c>
    </row>
    <row r="193" spans="2:39" x14ac:dyDescent="0.2">
      <c r="B193" s="15">
        <v>160</v>
      </c>
      <c r="C193">
        <v>1</v>
      </c>
      <c r="E193" s="16">
        <v>15605284</v>
      </c>
      <c r="F193" s="1">
        <v>1</v>
      </c>
      <c r="H193" s="15" t="s">
        <v>388</v>
      </c>
      <c r="I193">
        <v>1</v>
      </c>
      <c r="K193" s="16">
        <v>626</v>
      </c>
      <c r="L193" s="1">
        <v>4</v>
      </c>
      <c r="Z193" s="17">
        <v>100433.8</v>
      </c>
      <c r="AA193" s="37">
        <v>1</v>
      </c>
      <c r="AL193" s="58">
        <v>30730.95</v>
      </c>
      <c r="AM193" s="57">
        <v>1</v>
      </c>
    </row>
    <row r="194" spans="2:39" x14ac:dyDescent="0.2">
      <c r="B194" s="15">
        <v>161</v>
      </c>
      <c r="C194">
        <v>1</v>
      </c>
      <c r="E194" s="16">
        <v>15605447</v>
      </c>
      <c r="F194" s="1">
        <v>1</v>
      </c>
      <c r="H194" s="15" t="s">
        <v>210</v>
      </c>
      <c r="I194">
        <v>2</v>
      </c>
      <c r="K194" s="16">
        <v>627</v>
      </c>
      <c r="L194" s="1">
        <v>2</v>
      </c>
      <c r="Z194" s="17">
        <v>100486.18</v>
      </c>
      <c r="AA194" s="37">
        <v>1</v>
      </c>
      <c r="AL194" s="58">
        <v>30838.51</v>
      </c>
      <c r="AM194" s="57">
        <v>1</v>
      </c>
    </row>
    <row r="195" spans="2:39" x14ac:dyDescent="0.2">
      <c r="B195" s="15">
        <v>162</v>
      </c>
      <c r="C195">
        <v>1</v>
      </c>
      <c r="E195" s="16">
        <v>15605461</v>
      </c>
      <c r="F195" s="1">
        <v>1</v>
      </c>
      <c r="H195" s="15" t="s">
        <v>401</v>
      </c>
      <c r="I195">
        <v>1</v>
      </c>
      <c r="K195" s="16">
        <v>628</v>
      </c>
      <c r="L195" s="1">
        <v>5</v>
      </c>
      <c r="Z195" s="17">
        <v>100812.33</v>
      </c>
      <c r="AA195" s="37">
        <v>1</v>
      </c>
      <c r="AL195" s="58">
        <v>30876.84</v>
      </c>
      <c r="AM195" s="57">
        <v>1</v>
      </c>
    </row>
    <row r="196" spans="2:39" x14ac:dyDescent="0.2">
      <c r="B196" s="15">
        <v>163</v>
      </c>
      <c r="C196">
        <v>1</v>
      </c>
      <c r="E196" s="16">
        <v>15605918</v>
      </c>
      <c r="F196" s="1">
        <v>1</v>
      </c>
      <c r="H196" s="15" t="s">
        <v>585</v>
      </c>
      <c r="I196">
        <v>1</v>
      </c>
      <c r="K196" s="16">
        <v>629</v>
      </c>
      <c r="L196" s="1">
        <v>5</v>
      </c>
      <c r="Z196" s="17">
        <v>100946.71</v>
      </c>
      <c r="AA196" s="37">
        <v>1</v>
      </c>
      <c r="AL196" s="58">
        <v>30984.59</v>
      </c>
      <c r="AM196" s="57">
        <v>1</v>
      </c>
    </row>
    <row r="197" spans="2:39" x14ac:dyDescent="0.2">
      <c r="B197" s="15">
        <v>164</v>
      </c>
      <c r="C197">
        <v>1</v>
      </c>
      <c r="E197" s="16">
        <v>15605926</v>
      </c>
      <c r="F197" s="1">
        <v>1</v>
      </c>
      <c r="H197" s="15" t="s">
        <v>648</v>
      </c>
      <c r="I197">
        <v>2</v>
      </c>
      <c r="K197" s="16">
        <v>630</v>
      </c>
      <c r="L197" s="1">
        <v>3</v>
      </c>
      <c r="Z197" s="17">
        <v>101060.25</v>
      </c>
      <c r="AA197" s="37">
        <v>1</v>
      </c>
      <c r="AL197" s="58">
        <v>31106.67</v>
      </c>
      <c r="AM197" s="57">
        <v>1</v>
      </c>
    </row>
    <row r="198" spans="2:39" x14ac:dyDescent="0.2">
      <c r="B198" s="15">
        <v>165</v>
      </c>
      <c r="C198">
        <v>1</v>
      </c>
      <c r="E198" s="16">
        <v>15606149</v>
      </c>
      <c r="F198" s="1">
        <v>1</v>
      </c>
      <c r="H198" s="15" t="s">
        <v>519</v>
      </c>
      <c r="I198">
        <v>1</v>
      </c>
      <c r="K198" s="16">
        <v>631</v>
      </c>
      <c r="L198" s="1">
        <v>2</v>
      </c>
      <c r="Z198" s="17">
        <v>101084.36</v>
      </c>
      <c r="AA198" s="37">
        <v>1</v>
      </c>
      <c r="AL198" s="58">
        <v>31474.27</v>
      </c>
      <c r="AM198" s="57">
        <v>1</v>
      </c>
    </row>
    <row r="199" spans="2:39" x14ac:dyDescent="0.2">
      <c r="B199" s="15">
        <v>166</v>
      </c>
      <c r="C199">
        <v>1</v>
      </c>
      <c r="E199" s="16">
        <v>15607040</v>
      </c>
      <c r="F199" s="1">
        <v>1</v>
      </c>
      <c r="H199" s="15" t="s">
        <v>199</v>
      </c>
      <c r="I199">
        <v>2</v>
      </c>
      <c r="K199" s="16">
        <v>632</v>
      </c>
      <c r="L199" s="1">
        <v>3</v>
      </c>
      <c r="Z199" s="17">
        <v>101160.99</v>
      </c>
      <c r="AA199" s="37">
        <v>1</v>
      </c>
      <c r="AL199" s="58">
        <v>31520.400000000001</v>
      </c>
      <c r="AM199" s="57">
        <v>1</v>
      </c>
    </row>
    <row r="200" spans="2:39" x14ac:dyDescent="0.2">
      <c r="B200" s="15">
        <v>167</v>
      </c>
      <c r="C200">
        <v>1</v>
      </c>
      <c r="E200" s="16">
        <v>15607098</v>
      </c>
      <c r="F200" s="1">
        <v>1</v>
      </c>
      <c r="H200" s="15" t="s">
        <v>135</v>
      </c>
      <c r="I200">
        <v>1</v>
      </c>
      <c r="K200" s="16">
        <v>633</v>
      </c>
      <c r="L200" s="1">
        <v>2</v>
      </c>
      <c r="Z200" s="17">
        <v>101238.24</v>
      </c>
      <c r="AA200" s="37">
        <v>1</v>
      </c>
      <c r="AL200" s="58">
        <v>31766.3</v>
      </c>
      <c r="AM200" s="57">
        <v>1</v>
      </c>
    </row>
    <row r="201" spans="2:39" x14ac:dyDescent="0.2">
      <c r="B201" s="15">
        <v>168</v>
      </c>
      <c r="C201">
        <v>1</v>
      </c>
      <c r="E201" s="16">
        <v>15607170</v>
      </c>
      <c r="F201" s="1">
        <v>1</v>
      </c>
      <c r="H201" s="15" t="s">
        <v>356</v>
      </c>
      <c r="I201">
        <v>2</v>
      </c>
      <c r="K201" s="16">
        <v>634</v>
      </c>
      <c r="L201" s="1">
        <v>3</v>
      </c>
      <c r="Z201" s="17">
        <v>101430.3</v>
      </c>
      <c r="AA201" s="37">
        <v>1</v>
      </c>
      <c r="AL201" s="58">
        <v>31824.29</v>
      </c>
      <c r="AM201" s="57">
        <v>1</v>
      </c>
    </row>
    <row r="202" spans="2:39" x14ac:dyDescent="0.2">
      <c r="B202" s="15">
        <v>169</v>
      </c>
      <c r="C202">
        <v>1</v>
      </c>
      <c r="E202" s="16">
        <v>15607178</v>
      </c>
      <c r="F202" s="1">
        <v>1</v>
      </c>
      <c r="H202" s="15" t="s">
        <v>536</v>
      </c>
      <c r="I202">
        <v>1</v>
      </c>
      <c r="K202" s="16">
        <v>635</v>
      </c>
      <c r="L202" s="1">
        <v>7</v>
      </c>
      <c r="Z202" s="17">
        <v>101583.11</v>
      </c>
      <c r="AA202" s="37">
        <v>1</v>
      </c>
      <c r="AL202" s="58">
        <v>32171.79</v>
      </c>
      <c r="AM202" s="57">
        <v>1</v>
      </c>
    </row>
    <row r="203" spans="2:39" x14ac:dyDescent="0.2">
      <c r="B203" s="15">
        <v>170</v>
      </c>
      <c r="C203">
        <v>1</v>
      </c>
      <c r="E203" s="16">
        <v>15607312</v>
      </c>
      <c r="F203" s="1">
        <v>1</v>
      </c>
      <c r="H203" s="15" t="s">
        <v>426</v>
      </c>
      <c r="I203">
        <v>1</v>
      </c>
      <c r="K203" s="16">
        <v>636</v>
      </c>
      <c r="L203" s="1">
        <v>5</v>
      </c>
      <c r="Z203" s="17">
        <v>101609.01</v>
      </c>
      <c r="AA203" s="37">
        <v>1</v>
      </c>
      <c r="AL203" s="58">
        <v>32790.019999999997</v>
      </c>
      <c r="AM203" s="57">
        <v>1</v>
      </c>
    </row>
    <row r="204" spans="2:39" x14ac:dyDescent="0.2">
      <c r="B204" s="15">
        <v>171</v>
      </c>
      <c r="C204">
        <v>1</v>
      </c>
      <c r="E204" s="16">
        <v>15608968</v>
      </c>
      <c r="F204" s="1">
        <v>1</v>
      </c>
      <c r="H204" s="15" t="s">
        <v>751</v>
      </c>
      <c r="I204">
        <v>1</v>
      </c>
      <c r="K204" s="16">
        <v>637</v>
      </c>
      <c r="L204" s="1">
        <v>4</v>
      </c>
      <c r="Z204" s="17">
        <v>101633.04</v>
      </c>
      <c r="AA204" s="37">
        <v>1</v>
      </c>
      <c r="AL204" s="58">
        <v>32825.5</v>
      </c>
      <c r="AM204" s="57">
        <v>1</v>
      </c>
    </row>
    <row r="205" spans="2:39" x14ac:dyDescent="0.2">
      <c r="B205" s="15">
        <v>172</v>
      </c>
      <c r="C205">
        <v>1</v>
      </c>
      <c r="E205" s="16">
        <v>15609286</v>
      </c>
      <c r="F205" s="1">
        <v>1</v>
      </c>
      <c r="H205" s="15" t="s">
        <v>464</v>
      </c>
      <c r="I205">
        <v>2</v>
      </c>
      <c r="K205" s="16">
        <v>638</v>
      </c>
      <c r="L205" s="1">
        <v>2</v>
      </c>
      <c r="Z205" s="17">
        <v>101827.07</v>
      </c>
      <c r="AA205" s="37">
        <v>1</v>
      </c>
      <c r="AL205" s="58">
        <v>33159.370000000003</v>
      </c>
      <c r="AM205" s="57">
        <v>1</v>
      </c>
    </row>
    <row r="206" spans="2:39" x14ac:dyDescent="0.2">
      <c r="B206" s="15">
        <v>173</v>
      </c>
      <c r="C206">
        <v>1</v>
      </c>
      <c r="E206" s="16">
        <v>15609618</v>
      </c>
      <c r="F206" s="1">
        <v>1</v>
      </c>
      <c r="H206" s="15" t="s">
        <v>279</v>
      </c>
      <c r="I206">
        <v>2</v>
      </c>
      <c r="K206" s="16">
        <v>639</v>
      </c>
      <c r="L206" s="1">
        <v>4</v>
      </c>
      <c r="Z206" s="17">
        <v>101960.74</v>
      </c>
      <c r="AA206" s="37">
        <v>1</v>
      </c>
      <c r="AL206" s="58">
        <v>33462.94</v>
      </c>
      <c r="AM206" s="57">
        <v>1</v>
      </c>
    </row>
    <row r="207" spans="2:39" x14ac:dyDescent="0.2">
      <c r="B207" s="15">
        <v>174</v>
      </c>
      <c r="C207">
        <v>1</v>
      </c>
      <c r="E207" s="16">
        <v>15610156</v>
      </c>
      <c r="F207" s="1">
        <v>1</v>
      </c>
      <c r="H207" s="15" t="s">
        <v>604</v>
      </c>
      <c r="I207">
        <v>1</v>
      </c>
      <c r="K207" s="16">
        <v>640</v>
      </c>
      <c r="L207" s="1">
        <v>5</v>
      </c>
      <c r="Z207" s="17">
        <v>101993.12</v>
      </c>
      <c r="AA207" s="37">
        <v>1</v>
      </c>
      <c r="AL207" s="58">
        <v>33642.21</v>
      </c>
      <c r="AM207" s="57">
        <v>1</v>
      </c>
    </row>
    <row r="208" spans="2:39" x14ac:dyDescent="0.2">
      <c r="B208" s="15">
        <v>175</v>
      </c>
      <c r="C208">
        <v>1</v>
      </c>
      <c r="E208" s="16">
        <v>15611088</v>
      </c>
      <c r="F208" s="1">
        <v>1</v>
      </c>
      <c r="H208" s="15" t="s">
        <v>316</v>
      </c>
      <c r="I208">
        <v>2</v>
      </c>
      <c r="K208" s="16">
        <v>641</v>
      </c>
      <c r="L208" s="1">
        <v>2</v>
      </c>
      <c r="Z208" s="17">
        <v>102016.72</v>
      </c>
      <c r="AA208" s="37">
        <v>1</v>
      </c>
      <c r="AL208" s="58">
        <v>33738.269999999997</v>
      </c>
      <c r="AM208" s="57">
        <v>1</v>
      </c>
    </row>
    <row r="209" spans="2:39" x14ac:dyDescent="0.2">
      <c r="B209" s="15">
        <v>176</v>
      </c>
      <c r="C209">
        <v>1</v>
      </c>
      <c r="E209" s="16">
        <v>15611325</v>
      </c>
      <c r="F209" s="1">
        <v>1</v>
      </c>
      <c r="H209" s="15" t="s">
        <v>463</v>
      </c>
      <c r="I209">
        <v>1</v>
      </c>
      <c r="K209" s="16">
        <v>642</v>
      </c>
      <c r="L209" s="1">
        <v>5</v>
      </c>
      <c r="Z209" s="17">
        <v>102535.57</v>
      </c>
      <c r="AA209" s="37">
        <v>1</v>
      </c>
      <c r="AL209" s="58">
        <v>33949.67</v>
      </c>
      <c r="AM209" s="57">
        <v>1</v>
      </c>
    </row>
    <row r="210" spans="2:39" x14ac:dyDescent="0.2">
      <c r="B210" s="15">
        <v>177</v>
      </c>
      <c r="C210">
        <v>1</v>
      </c>
      <c r="E210" s="16">
        <v>15611579</v>
      </c>
      <c r="F210" s="1">
        <v>1</v>
      </c>
      <c r="H210" s="15" t="s">
        <v>377</v>
      </c>
      <c r="I210">
        <v>1</v>
      </c>
      <c r="K210" s="16">
        <v>643</v>
      </c>
      <c r="L210" s="1">
        <v>6</v>
      </c>
      <c r="Z210" s="17">
        <v>102703.62</v>
      </c>
      <c r="AA210" s="37">
        <v>1</v>
      </c>
      <c r="AL210" s="58">
        <v>33953.870000000003</v>
      </c>
      <c r="AM210" s="57">
        <v>1</v>
      </c>
    </row>
    <row r="211" spans="2:39" x14ac:dyDescent="0.2">
      <c r="B211" s="15">
        <v>178</v>
      </c>
      <c r="C211">
        <v>1</v>
      </c>
      <c r="E211" s="16">
        <v>15611759</v>
      </c>
      <c r="F211" s="1">
        <v>1</v>
      </c>
      <c r="H211" s="15" t="s">
        <v>40</v>
      </c>
      <c r="I211">
        <v>2</v>
      </c>
      <c r="K211" s="16">
        <v>644</v>
      </c>
      <c r="L211" s="1">
        <v>1</v>
      </c>
      <c r="Z211" s="17">
        <v>102742.91</v>
      </c>
      <c r="AA211" s="37">
        <v>1</v>
      </c>
      <c r="AL211" s="58">
        <v>34004.44</v>
      </c>
      <c r="AM211" s="57">
        <v>1</v>
      </c>
    </row>
    <row r="212" spans="2:39" x14ac:dyDescent="0.2">
      <c r="B212" s="15">
        <v>179</v>
      </c>
      <c r="C212">
        <v>1</v>
      </c>
      <c r="E212" s="16">
        <v>15612087</v>
      </c>
      <c r="F212" s="1">
        <v>1</v>
      </c>
      <c r="H212" s="15" t="s">
        <v>357</v>
      </c>
      <c r="I212">
        <v>1</v>
      </c>
      <c r="K212" s="16">
        <v>645</v>
      </c>
      <c r="L212" s="1">
        <v>4</v>
      </c>
      <c r="Z212" s="17">
        <v>102827.44</v>
      </c>
      <c r="AA212" s="37">
        <v>1</v>
      </c>
      <c r="AL212" s="58">
        <v>34283.230000000003</v>
      </c>
      <c r="AM212" s="57">
        <v>1</v>
      </c>
    </row>
    <row r="213" spans="2:39" x14ac:dyDescent="0.2">
      <c r="B213" s="15">
        <v>180</v>
      </c>
      <c r="C213">
        <v>1</v>
      </c>
      <c r="E213" s="16">
        <v>15612187</v>
      </c>
      <c r="F213" s="1">
        <v>1</v>
      </c>
      <c r="H213" s="15" t="s">
        <v>630</v>
      </c>
      <c r="I213">
        <v>1</v>
      </c>
      <c r="K213" s="16">
        <v>646</v>
      </c>
      <c r="L213" s="1">
        <v>6</v>
      </c>
      <c r="Z213" s="17">
        <v>102967.41</v>
      </c>
      <c r="AA213" s="37">
        <v>1</v>
      </c>
      <c r="AL213" s="58">
        <v>34338.21</v>
      </c>
      <c r="AM213" s="57">
        <v>1</v>
      </c>
    </row>
    <row r="214" spans="2:39" x14ac:dyDescent="0.2">
      <c r="B214" s="15">
        <v>181</v>
      </c>
      <c r="C214">
        <v>1</v>
      </c>
      <c r="E214" s="16">
        <v>15612350</v>
      </c>
      <c r="F214" s="1">
        <v>1</v>
      </c>
      <c r="H214" s="15" t="s">
        <v>212</v>
      </c>
      <c r="I214">
        <v>1</v>
      </c>
      <c r="K214" s="16">
        <v>647</v>
      </c>
      <c r="L214" s="1">
        <v>2</v>
      </c>
      <c r="Z214" s="17">
        <v>103097.85</v>
      </c>
      <c r="AA214" s="37">
        <v>1</v>
      </c>
      <c r="AL214" s="58">
        <v>34410.550000000003</v>
      </c>
      <c r="AM214" s="57">
        <v>1</v>
      </c>
    </row>
    <row r="215" spans="2:39" x14ac:dyDescent="0.2">
      <c r="B215" s="15">
        <v>182</v>
      </c>
      <c r="C215">
        <v>1</v>
      </c>
      <c r="E215" s="16">
        <v>15612525</v>
      </c>
      <c r="F215" s="1">
        <v>1</v>
      </c>
      <c r="H215" s="15" t="s">
        <v>246</v>
      </c>
      <c r="I215">
        <v>1</v>
      </c>
      <c r="K215" s="16">
        <v>648</v>
      </c>
      <c r="L215" s="1">
        <v>6</v>
      </c>
      <c r="Z215" s="17">
        <v>103391.38</v>
      </c>
      <c r="AA215" s="37">
        <v>1</v>
      </c>
      <c r="AL215" s="58">
        <v>34577.360000000001</v>
      </c>
      <c r="AM215" s="57">
        <v>1</v>
      </c>
    </row>
    <row r="216" spans="2:39" x14ac:dyDescent="0.2">
      <c r="B216" s="15">
        <v>183</v>
      </c>
      <c r="C216">
        <v>1</v>
      </c>
      <c r="E216" s="16">
        <v>15612966</v>
      </c>
      <c r="F216" s="1">
        <v>1</v>
      </c>
      <c r="H216" s="15" t="s">
        <v>345</v>
      </c>
      <c r="I216">
        <v>1</v>
      </c>
      <c r="K216" s="16">
        <v>649</v>
      </c>
      <c r="L216" s="1">
        <v>4</v>
      </c>
      <c r="Z216" s="17">
        <v>103522.75</v>
      </c>
      <c r="AA216" s="37">
        <v>1</v>
      </c>
      <c r="AL216" s="58">
        <v>34580.800000000003</v>
      </c>
      <c r="AM216" s="57">
        <v>1</v>
      </c>
    </row>
    <row r="217" spans="2:39" x14ac:dyDescent="0.2">
      <c r="B217" s="15">
        <v>184</v>
      </c>
      <c r="C217">
        <v>1</v>
      </c>
      <c r="E217" s="16">
        <v>15613085</v>
      </c>
      <c r="F217" s="1">
        <v>1</v>
      </c>
      <c r="H217" s="15" t="s">
        <v>566</v>
      </c>
      <c r="I217">
        <v>1</v>
      </c>
      <c r="K217" s="16">
        <v>650</v>
      </c>
      <c r="L217" s="1">
        <v>6</v>
      </c>
      <c r="Z217" s="17">
        <v>103769.22</v>
      </c>
      <c r="AA217" s="37">
        <v>1</v>
      </c>
      <c r="AL217" s="58">
        <v>34673.980000000003</v>
      </c>
      <c r="AM217" s="57">
        <v>1</v>
      </c>
    </row>
    <row r="218" spans="2:39" x14ac:dyDescent="0.2">
      <c r="B218" s="15">
        <v>185</v>
      </c>
      <c r="C218">
        <v>1</v>
      </c>
      <c r="E218" s="16">
        <v>15613172</v>
      </c>
      <c r="F218" s="1">
        <v>1</v>
      </c>
      <c r="H218" s="15" t="s">
        <v>488</v>
      </c>
      <c r="I218">
        <v>1</v>
      </c>
      <c r="K218" s="16">
        <v>651</v>
      </c>
      <c r="L218" s="1">
        <v>3</v>
      </c>
      <c r="Z218" s="17">
        <v>103907.28</v>
      </c>
      <c r="AA218" s="37">
        <v>1</v>
      </c>
      <c r="AL218" s="58">
        <v>34888.04</v>
      </c>
      <c r="AM218" s="57">
        <v>1</v>
      </c>
    </row>
    <row r="219" spans="2:39" x14ac:dyDescent="0.2">
      <c r="B219" s="15">
        <v>186</v>
      </c>
      <c r="C219">
        <v>1</v>
      </c>
      <c r="E219" s="16">
        <v>15613319</v>
      </c>
      <c r="F219" s="1">
        <v>1</v>
      </c>
      <c r="H219" s="15" t="s">
        <v>532</v>
      </c>
      <c r="I219">
        <v>1</v>
      </c>
      <c r="K219" s="16">
        <v>652</v>
      </c>
      <c r="L219" s="1">
        <v>5</v>
      </c>
      <c r="Z219" s="17">
        <v>104088.59</v>
      </c>
      <c r="AA219" s="37">
        <v>1</v>
      </c>
      <c r="AL219" s="58">
        <v>34941.230000000003</v>
      </c>
      <c r="AM219" s="57">
        <v>1</v>
      </c>
    </row>
    <row r="220" spans="2:39" x14ac:dyDescent="0.2">
      <c r="B220" s="15">
        <v>187</v>
      </c>
      <c r="C220">
        <v>1</v>
      </c>
      <c r="E220" s="16">
        <v>15613630</v>
      </c>
      <c r="F220" s="1">
        <v>1</v>
      </c>
      <c r="H220" s="15" t="s">
        <v>526</v>
      </c>
      <c r="I220">
        <v>1</v>
      </c>
      <c r="K220" s="16">
        <v>653</v>
      </c>
      <c r="L220" s="1">
        <v>2</v>
      </c>
      <c r="Z220" s="17">
        <v>104947.72</v>
      </c>
      <c r="AA220" s="37">
        <v>1</v>
      </c>
      <c r="AL220" s="58">
        <v>35588.07</v>
      </c>
      <c r="AM220" s="57">
        <v>1</v>
      </c>
    </row>
    <row r="221" spans="2:39" x14ac:dyDescent="0.2">
      <c r="B221" s="15">
        <v>188</v>
      </c>
      <c r="C221">
        <v>1</v>
      </c>
      <c r="E221" s="16">
        <v>15613749</v>
      </c>
      <c r="F221" s="1">
        <v>1</v>
      </c>
      <c r="H221" s="15" t="s">
        <v>296</v>
      </c>
      <c r="I221">
        <v>2</v>
      </c>
      <c r="K221" s="16">
        <v>654</v>
      </c>
      <c r="L221" s="1">
        <v>2</v>
      </c>
      <c r="Z221" s="17">
        <v>105204.01</v>
      </c>
      <c r="AA221" s="37">
        <v>1</v>
      </c>
      <c r="AL221" s="58">
        <v>35608.879999999997</v>
      </c>
      <c r="AM221" s="57">
        <v>1</v>
      </c>
    </row>
    <row r="222" spans="2:39" x14ac:dyDescent="0.2">
      <c r="B222" s="15">
        <v>189</v>
      </c>
      <c r="C222">
        <v>1</v>
      </c>
      <c r="E222" s="16">
        <v>15613772</v>
      </c>
      <c r="F222" s="1">
        <v>1</v>
      </c>
      <c r="H222" s="15" t="s">
        <v>270</v>
      </c>
      <c r="I222">
        <v>1</v>
      </c>
      <c r="K222" s="16">
        <v>655</v>
      </c>
      <c r="L222" s="1">
        <v>2</v>
      </c>
      <c r="Z222" s="17">
        <v>105405.97</v>
      </c>
      <c r="AA222" s="37">
        <v>1</v>
      </c>
      <c r="AL222" s="58">
        <v>35817.97</v>
      </c>
      <c r="AM222" s="57">
        <v>1</v>
      </c>
    </row>
    <row r="223" spans="2:39" x14ac:dyDescent="0.2">
      <c r="B223" s="15">
        <v>190</v>
      </c>
      <c r="C223">
        <v>1</v>
      </c>
      <c r="E223" s="16">
        <v>15613786</v>
      </c>
      <c r="F223" s="1">
        <v>1</v>
      </c>
      <c r="H223" s="15" t="s">
        <v>265</v>
      </c>
      <c r="I223">
        <v>1</v>
      </c>
      <c r="K223" s="16">
        <v>656</v>
      </c>
      <c r="L223" s="1">
        <v>4</v>
      </c>
      <c r="Z223" s="17">
        <v>105420.18</v>
      </c>
      <c r="AA223" s="37">
        <v>1</v>
      </c>
      <c r="AL223" s="58">
        <v>36692.17</v>
      </c>
      <c r="AM223" s="57">
        <v>1</v>
      </c>
    </row>
    <row r="224" spans="2:39" x14ac:dyDescent="0.2">
      <c r="B224" s="15">
        <v>191</v>
      </c>
      <c r="C224">
        <v>1</v>
      </c>
      <c r="E224" s="16">
        <v>15613854</v>
      </c>
      <c r="F224" s="1">
        <v>1</v>
      </c>
      <c r="H224" s="15" t="s">
        <v>235</v>
      </c>
      <c r="I224">
        <v>1</v>
      </c>
      <c r="K224" s="16">
        <v>657</v>
      </c>
      <c r="L224" s="1">
        <v>4</v>
      </c>
      <c r="Z224" s="17">
        <v>105525.65</v>
      </c>
      <c r="AA224" s="37">
        <v>1</v>
      </c>
      <c r="AL224" s="58">
        <v>36976.519999999997</v>
      </c>
      <c r="AM224" s="57">
        <v>1</v>
      </c>
    </row>
    <row r="225" spans="2:39" x14ac:dyDescent="0.2">
      <c r="B225" s="15">
        <v>192</v>
      </c>
      <c r="C225">
        <v>1</v>
      </c>
      <c r="E225" s="16">
        <v>15613880</v>
      </c>
      <c r="F225" s="1">
        <v>1</v>
      </c>
      <c r="H225" s="15" t="s">
        <v>120</v>
      </c>
      <c r="I225">
        <v>1</v>
      </c>
      <c r="K225" s="16">
        <v>658</v>
      </c>
      <c r="L225" s="1">
        <v>1</v>
      </c>
      <c r="Z225" s="17">
        <v>105799.32</v>
      </c>
      <c r="AA225" s="37">
        <v>1</v>
      </c>
      <c r="AL225" s="58">
        <v>37147.61</v>
      </c>
      <c r="AM225" s="57">
        <v>1</v>
      </c>
    </row>
    <row r="226" spans="2:39" x14ac:dyDescent="0.2">
      <c r="B226" s="15">
        <v>193</v>
      </c>
      <c r="C226">
        <v>1</v>
      </c>
      <c r="E226" s="16">
        <v>15614049</v>
      </c>
      <c r="F226" s="1">
        <v>1</v>
      </c>
      <c r="H226" s="15" t="s">
        <v>132</v>
      </c>
      <c r="I226">
        <v>4</v>
      </c>
      <c r="K226" s="16">
        <v>659</v>
      </c>
      <c r="L226" s="1">
        <v>8</v>
      </c>
      <c r="Z226" s="17">
        <v>105934.96</v>
      </c>
      <c r="AA226" s="37">
        <v>1</v>
      </c>
      <c r="AL226" s="58">
        <v>37938.74</v>
      </c>
      <c r="AM226" s="57">
        <v>1</v>
      </c>
    </row>
    <row r="227" spans="2:39" x14ac:dyDescent="0.2">
      <c r="B227" s="15">
        <v>194</v>
      </c>
      <c r="C227">
        <v>1</v>
      </c>
      <c r="E227" s="16">
        <v>15614215</v>
      </c>
      <c r="F227" s="1">
        <v>1</v>
      </c>
      <c r="H227" s="15" t="s">
        <v>638</v>
      </c>
      <c r="I227">
        <v>1</v>
      </c>
      <c r="K227" s="16">
        <v>660</v>
      </c>
      <c r="L227" s="1">
        <v>5</v>
      </c>
      <c r="Z227" s="17">
        <v>105961.68</v>
      </c>
      <c r="AA227" s="37">
        <v>1</v>
      </c>
      <c r="AL227" s="58">
        <v>37976.36</v>
      </c>
      <c r="AM227" s="57">
        <v>1</v>
      </c>
    </row>
    <row r="228" spans="2:39" x14ac:dyDescent="0.2">
      <c r="B228" s="15">
        <v>195</v>
      </c>
      <c r="C228">
        <v>1</v>
      </c>
      <c r="E228" s="16">
        <v>15614782</v>
      </c>
      <c r="F228" s="1">
        <v>1</v>
      </c>
      <c r="H228" s="15" t="s">
        <v>577</v>
      </c>
      <c r="I228">
        <v>1</v>
      </c>
      <c r="K228" s="16">
        <v>661</v>
      </c>
      <c r="L228" s="1">
        <v>6</v>
      </c>
      <c r="Z228" s="17">
        <v>106138.33</v>
      </c>
      <c r="AA228" s="37">
        <v>1</v>
      </c>
      <c r="AL228" s="58">
        <v>38131.769999999997</v>
      </c>
      <c r="AM228" s="57">
        <v>1</v>
      </c>
    </row>
    <row r="229" spans="2:39" x14ac:dyDescent="0.2">
      <c r="B229" s="15">
        <v>196</v>
      </c>
      <c r="C229">
        <v>1</v>
      </c>
      <c r="E229" s="16">
        <v>15615457</v>
      </c>
      <c r="F229" s="1">
        <v>1</v>
      </c>
      <c r="H229" s="15" t="s">
        <v>288</v>
      </c>
      <c r="I229">
        <v>1</v>
      </c>
      <c r="K229" s="16">
        <v>662</v>
      </c>
      <c r="L229" s="1">
        <v>2</v>
      </c>
      <c r="Z229" s="17">
        <v>106190.55</v>
      </c>
      <c r="AA229" s="37">
        <v>1</v>
      </c>
      <c r="AL229" s="58">
        <v>38152.01</v>
      </c>
      <c r="AM229" s="57">
        <v>1</v>
      </c>
    </row>
    <row r="230" spans="2:39" x14ac:dyDescent="0.2">
      <c r="B230" s="15">
        <v>197</v>
      </c>
      <c r="C230">
        <v>1</v>
      </c>
      <c r="E230" s="16">
        <v>15615624</v>
      </c>
      <c r="F230" s="1">
        <v>1</v>
      </c>
      <c r="H230" s="15" t="s">
        <v>535</v>
      </c>
      <c r="I230">
        <v>2</v>
      </c>
      <c r="K230" s="16">
        <v>663</v>
      </c>
      <c r="L230" s="1">
        <v>5</v>
      </c>
      <c r="Z230" s="17">
        <v>106192.1</v>
      </c>
      <c r="AA230" s="37">
        <v>1</v>
      </c>
      <c r="AL230" s="58">
        <v>38296.21</v>
      </c>
      <c r="AM230" s="57">
        <v>1</v>
      </c>
    </row>
    <row r="231" spans="2:39" x14ac:dyDescent="0.2">
      <c r="B231" s="15">
        <v>198</v>
      </c>
      <c r="C231">
        <v>1</v>
      </c>
      <c r="E231" s="16">
        <v>15616550</v>
      </c>
      <c r="F231" s="1">
        <v>1</v>
      </c>
      <c r="H231" s="15" t="s">
        <v>418</v>
      </c>
      <c r="I231">
        <v>1</v>
      </c>
      <c r="K231" s="16">
        <v>664</v>
      </c>
      <c r="L231" s="1">
        <v>5</v>
      </c>
      <c r="Z231" s="17">
        <v>106234.02</v>
      </c>
      <c r="AA231" s="37">
        <v>1</v>
      </c>
      <c r="AL231" s="58">
        <v>38411.79</v>
      </c>
      <c r="AM231" s="57">
        <v>1</v>
      </c>
    </row>
    <row r="232" spans="2:39" x14ac:dyDescent="0.2">
      <c r="B232" s="15">
        <v>199</v>
      </c>
      <c r="C232">
        <v>1</v>
      </c>
      <c r="E232" s="16">
        <v>15619304</v>
      </c>
      <c r="F232" s="1">
        <v>1</v>
      </c>
      <c r="H232" s="15" t="s">
        <v>580</v>
      </c>
      <c r="I232">
        <v>1</v>
      </c>
      <c r="K232" s="16">
        <v>665</v>
      </c>
      <c r="L232" s="1">
        <v>3</v>
      </c>
      <c r="Z232" s="17">
        <v>106307.91</v>
      </c>
      <c r="AA232" s="37">
        <v>1</v>
      </c>
      <c r="AL232" s="58">
        <v>38433.35</v>
      </c>
      <c r="AM232" s="57">
        <v>1</v>
      </c>
    </row>
    <row r="233" spans="2:39" x14ac:dyDescent="0.2">
      <c r="B233" s="15">
        <v>200</v>
      </c>
      <c r="C233">
        <v>1</v>
      </c>
      <c r="E233" s="16">
        <v>15619360</v>
      </c>
      <c r="F233" s="1">
        <v>1</v>
      </c>
      <c r="H233" s="15" t="s">
        <v>407</v>
      </c>
      <c r="I233">
        <v>1</v>
      </c>
      <c r="K233" s="16">
        <v>666</v>
      </c>
      <c r="L233" s="1">
        <v>1</v>
      </c>
      <c r="Z233" s="17">
        <v>106376.85</v>
      </c>
      <c r="AA233" s="37">
        <v>1</v>
      </c>
      <c r="AL233" s="58">
        <v>38812.67</v>
      </c>
      <c r="AM233" s="57">
        <v>1</v>
      </c>
    </row>
    <row r="234" spans="2:39" x14ac:dyDescent="0.2">
      <c r="B234" s="15">
        <v>201</v>
      </c>
      <c r="C234">
        <v>1</v>
      </c>
      <c r="E234" s="16">
        <v>15619529</v>
      </c>
      <c r="F234" s="1">
        <v>1</v>
      </c>
      <c r="H234" s="15" t="s">
        <v>76</v>
      </c>
      <c r="I234">
        <v>1</v>
      </c>
      <c r="K234" s="16">
        <v>667</v>
      </c>
      <c r="L234" s="1">
        <v>7</v>
      </c>
      <c r="Z234" s="17">
        <v>106518.52</v>
      </c>
      <c r="AA234" s="37">
        <v>1</v>
      </c>
      <c r="AL234" s="58">
        <v>38867.46</v>
      </c>
      <c r="AM234" s="57">
        <v>1</v>
      </c>
    </row>
    <row r="235" spans="2:39" x14ac:dyDescent="0.2">
      <c r="B235" s="15">
        <v>202</v>
      </c>
      <c r="C235">
        <v>1</v>
      </c>
      <c r="E235" s="16">
        <v>15619708</v>
      </c>
      <c r="F235" s="1">
        <v>1</v>
      </c>
      <c r="H235" s="15" t="s">
        <v>413</v>
      </c>
      <c r="I235">
        <v>1</v>
      </c>
      <c r="K235" s="16">
        <v>668</v>
      </c>
      <c r="L235" s="1">
        <v>6</v>
      </c>
      <c r="Z235" s="17">
        <v>106545.53</v>
      </c>
      <c r="AA235" s="37">
        <v>1</v>
      </c>
      <c r="AL235" s="58">
        <v>38913.68</v>
      </c>
      <c r="AM235" s="57">
        <v>1</v>
      </c>
    </row>
    <row r="236" spans="2:39" x14ac:dyDescent="0.2">
      <c r="B236" s="15">
        <v>203</v>
      </c>
      <c r="C236">
        <v>1</v>
      </c>
      <c r="E236" s="16">
        <v>15619857</v>
      </c>
      <c r="F236" s="1">
        <v>1</v>
      </c>
      <c r="H236" s="15" t="s">
        <v>126</v>
      </c>
      <c r="I236">
        <v>1</v>
      </c>
      <c r="K236" s="16">
        <v>669</v>
      </c>
      <c r="L236" s="1">
        <v>3</v>
      </c>
      <c r="Z236" s="17">
        <v>106854.21</v>
      </c>
      <c r="AA236" s="37">
        <v>1</v>
      </c>
      <c r="AL236" s="58">
        <v>38970.14</v>
      </c>
      <c r="AM236" s="57">
        <v>1</v>
      </c>
    </row>
    <row r="237" spans="2:39" x14ac:dyDescent="0.2">
      <c r="B237" s="15">
        <v>204</v>
      </c>
      <c r="C237">
        <v>1</v>
      </c>
      <c r="E237" s="16">
        <v>15619955</v>
      </c>
      <c r="F237" s="1">
        <v>1</v>
      </c>
      <c r="H237" s="15" t="s">
        <v>667</v>
      </c>
      <c r="I237">
        <v>1</v>
      </c>
      <c r="K237" s="16">
        <v>670</v>
      </c>
      <c r="L237" s="1">
        <v>3</v>
      </c>
      <c r="Z237" s="17">
        <v>106901.94</v>
      </c>
      <c r="AA237" s="37">
        <v>1</v>
      </c>
      <c r="AL237" s="58">
        <v>39087.42</v>
      </c>
      <c r="AM237" s="57">
        <v>1</v>
      </c>
    </row>
    <row r="238" spans="2:39" x14ac:dyDescent="0.2">
      <c r="B238" s="15">
        <v>205</v>
      </c>
      <c r="C238">
        <v>1</v>
      </c>
      <c r="E238" s="16">
        <v>15620204</v>
      </c>
      <c r="F238" s="1">
        <v>1</v>
      </c>
      <c r="H238" s="15" t="s">
        <v>380</v>
      </c>
      <c r="I238">
        <v>1</v>
      </c>
      <c r="K238" s="16">
        <v>671</v>
      </c>
      <c r="L238" s="1">
        <v>5</v>
      </c>
      <c r="Z238" s="17">
        <v>106937.05</v>
      </c>
      <c r="AA238" s="37">
        <v>1</v>
      </c>
      <c r="AL238" s="58">
        <v>39768.589999999997</v>
      </c>
      <c r="AM238" s="57">
        <v>1</v>
      </c>
    </row>
    <row r="239" spans="2:39" x14ac:dyDescent="0.2">
      <c r="B239" s="15">
        <v>206</v>
      </c>
      <c r="C239">
        <v>1</v>
      </c>
      <c r="E239" s="16">
        <v>15620344</v>
      </c>
      <c r="F239" s="1">
        <v>1</v>
      </c>
      <c r="H239" s="15" t="s">
        <v>412</v>
      </c>
      <c r="I239">
        <v>3</v>
      </c>
      <c r="K239" s="16">
        <v>672</v>
      </c>
      <c r="L239" s="1">
        <v>2</v>
      </c>
      <c r="Z239" s="17">
        <v>106967.18</v>
      </c>
      <c r="AA239" s="37">
        <v>1</v>
      </c>
      <c r="AL239" s="58">
        <v>40014.76</v>
      </c>
      <c r="AM239" s="57">
        <v>1</v>
      </c>
    </row>
    <row r="240" spans="2:39" x14ac:dyDescent="0.2">
      <c r="B240" s="15">
        <v>207</v>
      </c>
      <c r="C240">
        <v>1</v>
      </c>
      <c r="E240" s="16">
        <v>15620505</v>
      </c>
      <c r="F240" s="1">
        <v>1</v>
      </c>
      <c r="H240" s="15" t="s">
        <v>503</v>
      </c>
      <c r="I240">
        <v>2</v>
      </c>
      <c r="K240" s="16">
        <v>673</v>
      </c>
      <c r="L240" s="1">
        <v>6</v>
      </c>
      <c r="Z240" s="17">
        <v>107042.74</v>
      </c>
      <c r="AA240" s="37">
        <v>1</v>
      </c>
      <c r="AL240" s="58">
        <v>40084.32</v>
      </c>
      <c r="AM240" s="57">
        <v>1</v>
      </c>
    </row>
    <row r="241" spans="2:39" x14ac:dyDescent="0.2">
      <c r="B241" s="15">
        <v>208</v>
      </c>
      <c r="C241">
        <v>1</v>
      </c>
      <c r="E241" s="16">
        <v>15620981</v>
      </c>
      <c r="F241" s="1">
        <v>1</v>
      </c>
      <c r="H241" s="15" t="s">
        <v>116</v>
      </c>
      <c r="I241">
        <v>4</v>
      </c>
      <c r="K241" s="16">
        <v>674</v>
      </c>
      <c r="L241" s="1">
        <v>2</v>
      </c>
      <c r="Z241" s="17">
        <v>107073.27</v>
      </c>
      <c r="AA241" s="37">
        <v>1</v>
      </c>
      <c r="AL241" s="58">
        <v>40645.81</v>
      </c>
      <c r="AM241" s="57">
        <v>1</v>
      </c>
    </row>
    <row r="242" spans="2:39" x14ac:dyDescent="0.2">
      <c r="B242" s="15">
        <v>209</v>
      </c>
      <c r="C242">
        <v>1</v>
      </c>
      <c r="E242" s="16">
        <v>15621075</v>
      </c>
      <c r="F242" s="1">
        <v>1</v>
      </c>
      <c r="H242" s="15" t="s">
        <v>346</v>
      </c>
      <c r="I242">
        <v>1</v>
      </c>
      <c r="K242" s="16">
        <v>675</v>
      </c>
      <c r="L242" s="1">
        <v>6</v>
      </c>
      <c r="Z242" s="17">
        <v>107594.11</v>
      </c>
      <c r="AA242" s="37">
        <v>1</v>
      </c>
      <c r="AL242" s="58">
        <v>40721.24</v>
      </c>
      <c r="AM242" s="57">
        <v>1</v>
      </c>
    </row>
    <row r="243" spans="2:39" x14ac:dyDescent="0.2">
      <c r="B243" s="15">
        <v>210</v>
      </c>
      <c r="C243">
        <v>1</v>
      </c>
      <c r="E243" s="16">
        <v>15622003</v>
      </c>
      <c r="F243" s="1">
        <v>1</v>
      </c>
      <c r="H243" s="15" t="s">
        <v>314</v>
      </c>
      <c r="I243">
        <v>1</v>
      </c>
      <c r="K243" s="16">
        <v>676</v>
      </c>
      <c r="L243" s="1">
        <v>1</v>
      </c>
      <c r="Z243" s="17">
        <v>107720.64</v>
      </c>
      <c r="AA243" s="37">
        <v>1</v>
      </c>
      <c r="AL243" s="58">
        <v>40812.9</v>
      </c>
      <c r="AM243" s="57">
        <v>1</v>
      </c>
    </row>
    <row r="244" spans="2:39" x14ac:dyDescent="0.2">
      <c r="B244" s="15">
        <v>211</v>
      </c>
      <c r="C244">
        <v>1</v>
      </c>
      <c r="E244" s="16">
        <v>15622750</v>
      </c>
      <c r="F244" s="1">
        <v>1</v>
      </c>
      <c r="H244" s="15" t="s">
        <v>531</v>
      </c>
      <c r="I244">
        <v>1</v>
      </c>
      <c r="K244" s="16">
        <v>678</v>
      </c>
      <c r="L244" s="1">
        <v>5</v>
      </c>
      <c r="Z244" s="17">
        <v>107749.03</v>
      </c>
      <c r="AA244" s="37">
        <v>1</v>
      </c>
      <c r="AL244" s="58">
        <v>41176.6</v>
      </c>
      <c r="AM244" s="57">
        <v>1</v>
      </c>
    </row>
    <row r="245" spans="2:39" x14ac:dyDescent="0.2">
      <c r="B245" s="15">
        <v>212</v>
      </c>
      <c r="C245">
        <v>1</v>
      </c>
      <c r="E245" s="16">
        <v>15622834</v>
      </c>
      <c r="F245" s="1">
        <v>1</v>
      </c>
      <c r="H245" s="15" t="s">
        <v>366</v>
      </c>
      <c r="I245">
        <v>1</v>
      </c>
      <c r="K245" s="16">
        <v>679</v>
      </c>
      <c r="L245" s="1">
        <v>2</v>
      </c>
      <c r="Z245" s="17">
        <v>107818.63</v>
      </c>
      <c r="AA245" s="37">
        <v>1</v>
      </c>
      <c r="AL245" s="58">
        <v>41610.620000000003</v>
      </c>
      <c r="AM245" s="57">
        <v>1</v>
      </c>
    </row>
    <row r="246" spans="2:39" x14ac:dyDescent="0.2">
      <c r="B246" s="15">
        <v>213</v>
      </c>
      <c r="C246">
        <v>1</v>
      </c>
      <c r="E246" s="16">
        <v>15622897</v>
      </c>
      <c r="F246" s="1">
        <v>1</v>
      </c>
      <c r="H246" s="15" t="s">
        <v>570</v>
      </c>
      <c r="I246">
        <v>1</v>
      </c>
      <c r="K246" s="16">
        <v>680</v>
      </c>
      <c r="L246" s="1">
        <v>3</v>
      </c>
      <c r="Z246" s="17">
        <v>107884.81</v>
      </c>
      <c r="AA246" s="37">
        <v>1</v>
      </c>
      <c r="AL246" s="58">
        <v>41642.29</v>
      </c>
      <c r="AM246" s="57">
        <v>1</v>
      </c>
    </row>
    <row r="247" spans="2:39" x14ac:dyDescent="0.2">
      <c r="B247" s="15">
        <v>214</v>
      </c>
      <c r="C247">
        <v>1</v>
      </c>
      <c r="E247" s="16">
        <v>15622911</v>
      </c>
      <c r="F247" s="1">
        <v>1</v>
      </c>
      <c r="H247" s="15" t="s">
        <v>142</v>
      </c>
      <c r="I247">
        <v>1</v>
      </c>
      <c r="K247" s="16">
        <v>681</v>
      </c>
      <c r="L247" s="1">
        <v>3</v>
      </c>
      <c r="Z247" s="17">
        <v>108007.36</v>
      </c>
      <c r="AA247" s="37">
        <v>1</v>
      </c>
      <c r="AL247" s="58">
        <v>41879.99</v>
      </c>
      <c r="AM247" s="57">
        <v>1</v>
      </c>
    </row>
    <row r="248" spans="2:39" x14ac:dyDescent="0.2">
      <c r="B248" s="15">
        <v>215</v>
      </c>
      <c r="C248">
        <v>1</v>
      </c>
      <c r="E248" s="16">
        <v>15622993</v>
      </c>
      <c r="F248" s="1">
        <v>1</v>
      </c>
      <c r="H248" s="15" t="s">
        <v>461</v>
      </c>
      <c r="I248">
        <v>1</v>
      </c>
      <c r="K248" s="16">
        <v>682</v>
      </c>
      <c r="L248" s="1">
        <v>4</v>
      </c>
      <c r="Z248" s="17">
        <v>108055.1</v>
      </c>
      <c r="AA248" s="37">
        <v>1</v>
      </c>
      <c r="AL248" s="58">
        <v>41970.720000000001</v>
      </c>
      <c r="AM248" s="57">
        <v>1</v>
      </c>
    </row>
    <row r="249" spans="2:39" x14ac:dyDescent="0.2">
      <c r="B249" s="15">
        <v>216</v>
      </c>
      <c r="C249">
        <v>1</v>
      </c>
      <c r="E249" s="16">
        <v>15623595</v>
      </c>
      <c r="F249" s="1">
        <v>1</v>
      </c>
      <c r="H249" s="15" t="s">
        <v>264</v>
      </c>
      <c r="I249">
        <v>1</v>
      </c>
      <c r="K249" s="16">
        <v>683</v>
      </c>
      <c r="L249" s="1">
        <v>5</v>
      </c>
      <c r="Z249" s="17">
        <v>108122.39</v>
      </c>
      <c r="AA249" s="37">
        <v>1</v>
      </c>
      <c r="AL249" s="58">
        <v>42334.38</v>
      </c>
      <c r="AM249" s="57">
        <v>1</v>
      </c>
    </row>
    <row r="250" spans="2:39" x14ac:dyDescent="0.2">
      <c r="B250" s="15">
        <v>217</v>
      </c>
      <c r="C250">
        <v>1</v>
      </c>
      <c r="E250" s="16">
        <v>15623944</v>
      </c>
      <c r="F250" s="1">
        <v>1</v>
      </c>
      <c r="H250" s="15" t="s">
        <v>391</v>
      </c>
      <c r="I250">
        <v>1</v>
      </c>
      <c r="K250" s="16">
        <v>684</v>
      </c>
      <c r="L250" s="1">
        <v>9</v>
      </c>
      <c r="Z250" s="17">
        <v>108239.11</v>
      </c>
      <c r="AA250" s="37">
        <v>1</v>
      </c>
      <c r="AL250" s="58">
        <v>42749.85</v>
      </c>
      <c r="AM250" s="57">
        <v>1</v>
      </c>
    </row>
    <row r="251" spans="2:39" x14ac:dyDescent="0.2">
      <c r="B251" s="15">
        <v>218</v>
      </c>
      <c r="C251">
        <v>1</v>
      </c>
      <c r="E251" s="16">
        <v>15624170</v>
      </c>
      <c r="F251" s="1">
        <v>1</v>
      </c>
      <c r="H251" s="15" t="s">
        <v>233</v>
      </c>
      <c r="I251">
        <v>1</v>
      </c>
      <c r="K251" s="16">
        <v>685</v>
      </c>
      <c r="L251" s="1">
        <v>7</v>
      </c>
      <c r="Z251" s="17">
        <v>108269.37</v>
      </c>
      <c r="AA251" s="37">
        <v>1</v>
      </c>
      <c r="AL251" s="58">
        <v>43001.46</v>
      </c>
      <c r="AM251" s="57">
        <v>1</v>
      </c>
    </row>
    <row r="252" spans="2:39" x14ac:dyDescent="0.2">
      <c r="B252" s="15">
        <v>219</v>
      </c>
      <c r="C252">
        <v>1</v>
      </c>
      <c r="E252" s="16">
        <v>15624188</v>
      </c>
      <c r="F252" s="1">
        <v>1</v>
      </c>
      <c r="H252" s="15" t="s">
        <v>112</v>
      </c>
      <c r="I252">
        <v>2</v>
      </c>
      <c r="K252" s="16">
        <v>686</v>
      </c>
      <c r="L252" s="1">
        <v>4</v>
      </c>
      <c r="Z252" s="17">
        <v>108431.87</v>
      </c>
      <c r="AA252" s="37">
        <v>1</v>
      </c>
      <c r="AL252" s="58">
        <v>43250.3</v>
      </c>
      <c r="AM252" s="57">
        <v>1</v>
      </c>
    </row>
    <row r="253" spans="2:39" x14ac:dyDescent="0.2">
      <c r="B253" s="15">
        <v>220</v>
      </c>
      <c r="C253">
        <v>1</v>
      </c>
      <c r="E253" s="16">
        <v>15624528</v>
      </c>
      <c r="F253" s="1">
        <v>1</v>
      </c>
      <c r="H253" s="15" t="s">
        <v>587</v>
      </c>
      <c r="I253">
        <v>1</v>
      </c>
      <c r="K253" s="16">
        <v>687</v>
      </c>
      <c r="L253" s="1">
        <v>8</v>
      </c>
      <c r="Z253" s="17">
        <v>108738.71</v>
      </c>
      <c r="AA253" s="37">
        <v>1</v>
      </c>
      <c r="AL253" s="58">
        <v>43527.4</v>
      </c>
      <c r="AM253" s="57">
        <v>1</v>
      </c>
    </row>
    <row r="254" spans="2:39" x14ac:dyDescent="0.2">
      <c r="B254" s="15">
        <v>221</v>
      </c>
      <c r="C254">
        <v>1</v>
      </c>
      <c r="E254" s="16">
        <v>15624592</v>
      </c>
      <c r="F254" s="1">
        <v>1</v>
      </c>
      <c r="H254" s="15" t="s">
        <v>372</v>
      </c>
      <c r="I254">
        <v>2</v>
      </c>
      <c r="K254" s="16">
        <v>688</v>
      </c>
      <c r="L254" s="1">
        <v>2</v>
      </c>
      <c r="Z254" s="17">
        <v>108748.08</v>
      </c>
      <c r="AA254" s="37">
        <v>1</v>
      </c>
      <c r="AL254" s="58">
        <v>43921.36</v>
      </c>
      <c r="AM254" s="57">
        <v>1</v>
      </c>
    </row>
    <row r="255" spans="2:39" x14ac:dyDescent="0.2">
      <c r="B255" s="15">
        <v>222</v>
      </c>
      <c r="C255">
        <v>1</v>
      </c>
      <c r="E255" s="16">
        <v>15624623</v>
      </c>
      <c r="F255" s="1">
        <v>1</v>
      </c>
      <c r="H255" s="15" t="s">
        <v>379</v>
      </c>
      <c r="I255">
        <v>1</v>
      </c>
      <c r="K255" s="16">
        <v>689</v>
      </c>
      <c r="L255" s="1">
        <v>2</v>
      </c>
      <c r="Z255" s="17">
        <v>108822.39999999999</v>
      </c>
      <c r="AA255" s="37">
        <v>1</v>
      </c>
      <c r="AL255" s="58">
        <v>43932.54</v>
      </c>
      <c r="AM255" s="57">
        <v>1</v>
      </c>
    </row>
    <row r="256" spans="2:39" x14ac:dyDescent="0.2">
      <c r="B256" s="15">
        <v>223</v>
      </c>
      <c r="C256">
        <v>1</v>
      </c>
      <c r="E256" s="16">
        <v>15624729</v>
      </c>
      <c r="F256" s="1">
        <v>1</v>
      </c>
      <c r="H256" s="15" t="s">
        <v>544</v>
      </c>
      <c r="I256">
        <v>2</v>
      </c>
      <c r="K256" s="16">
        <v>690</v>
      </c>
      <c r="L256" s="1">
        <v>1</v>
      </c>
      <c r="Z256" s="17">
        <v>109013.23</v>
      </c>
      <c r="AA256" s="37">
        <v>1</v>
      </c>
      <c r="AL256" s="58">
        <v>44203.55</v>
      </c>
      <c r="AM256" s="57">
        <v>1</v>
      </c>
    </row>
    <row r="257" spans="2:39" x14ac:dyDescent="0.2">
      <c r="B257" s="15">
        <v>224</v>
      </c>
      <c r="C257">
        <v>1</v>
      </c>
      <c r="E257" s="16">
        <v>15625021</v>
      </c>
      <c r="F257" s="1">
        <v>1</v>
      </c>
      <c r="H257" s="15" t="s">
        <v>326</v>
      </c>
      <c r="I257">
        <v>1</v>
      </c>
      <c r="K257" s="16">
        <v>691</v>
      </c>
      <c r="L257" s="1">
        <v>2</v>
      </c>
      <c r="Z257" s="17">
        <v>109166.37</v>
      </c>
      <c r="AA257" s="37">
        <v>1</v>
      </c>
      <c r="AL257" s="58">
        <v>44255.65</v>
      </c>
      <c r="AM257" s="57">
        <v>1</v>
      </c>
    </row>
    <row r="258" spans="2:39" x14ac:dyDescent="0.2">
      <c r="B258" s="15">
        <v>225</v>
      </c>
      <c r="C258">
        <v>1</v>
      </c>
      <c r="E258" s="16">
        <v>15625047</v>
      </c>
      <c r="F258" s="1">
        <v>1</v>
      </c>
      <c r="H258" s="15" t="s">
        <v>367</v>
      </c>
      <c r="I258">
        <v>1</v>
      </c>
      <c r="K258" s="16">
        <v>692</v>
      </c>
      <c r="L258" s="1">
        <v>4</v>
      </c>
      <c r="Z258" s="17">
        <v>109421.13</v>
      </c>
      <c r="AA258" s="37">
        <v>1</v>
      </c>
      <c r="AL258" s="58">
        <v>44420.18</v>
      </c>
      <c r="AM258" s="57">
        <v>1</v>
      </c>
    </row>
    <row r="259" spans="2:39" x14ac:dyDescent="0.2">
      <c r="B259" s="15">
        <v>226</v>
      </c>
      <c r="C259">
        <v>1</v>
      </c>
      <c r="E259" s="16">
        <v>15625426</v>
      </c>
      <c r="F259" s="1">
        <v>1</v>
      </c>
      <c r="H259" s="15" t="s">
        <v>443</v>
      </c>
      <c r="I259">
        <v>1</v>
      </c>
      <c r="K259" s="16">
        <v>693</v>
      </c>
      <c r="L259" s="1">
        <v>3</v>
      </c>
      <c r="Z259" s="17">
        <v>109730.22</v>
      </c>
      <c r="AA259" s="37">
        <v>1</v>
      </c>
      <c r="AL259" s="58">
        <v>44937.01</v>
      </c>
      <c r="AM259" s="57">
        <v>1</v>
      </c>
    </row>
    <row r="260" spans="2:39" x14ac:dyDescent="0.2">
      <c r="B260" s="15">
        <v>227</v>
      </c>
      <c r="C260">
        <v>1</v>
      </c>
      <c r="E260" s="16">
        <v>15625461</v>
      </c>
      <c r="F260" s="1">
        <v>1</v>
      </c>
      <c r="H260" s="15" t="s">
        <v>193</v>
      </c>
      <c r="I260">
        <v>1</v>
      </c>
      <c r="K260" s="16">
        <v>694</v>
      </c>
      <c r="L260" s="1">
        <v>6</v>
      </c>
      <c r="Z260" s="17">
        <v>109922.61</v>
      </c>
      <c r="AA260" s="37">
        <v>1</v>
      </c>
      <c r="AL260" s="58">
        <v>45041.32</v>
      </c>
      <c r="AM260" s="57">
        <v>1</v>
      </c>
    </row>
    <row r="261" spans="2:39" x14ac:dyDescent="0.2">
      <c r="B261" s="15">
        <v>228</v>
      </c>
      <c r="C261">
        <v>1</v>
      </c>
      <c r="E261" s="16">
        <v>15625524</v>
      </c>
      <c r="F261" s="1">
        <v>1</v>
      </c>
      <c r="H261" s="15" t="s">
        <v>154</v>
      </c>
      <c r="I261">
        <v>1</v>
      </c>
      <c r="K261" s="16">
        <v>695</v>
      </c>
      <c r="L261" s="1">
        <v>3</v>
      </c>
      <c r="Z261" s="17">
        <v>110071.1</v>
      </c>
      <c r="AA261" s="37">
        <v>1</v>
      </c>
      <c r="AL261" s="58">
        <v>45042.559999999998</v>
      </c>
      <c r="AM261" s="57">
        <v>1</v>
      </c>
    </row>
    <row r="262" spans="2:39" x14ac:dyDescent="0.2">
      <c r="B262" s="15">
        <v>229</v>
      </c>
      <c r="C262">
        <v>1</v>
      </c>
      <c r="E262" s="16">
        <v>15625759</v>
      </c>
      <c r="F262" s="1">
        <v>1</v>
      </c>
      <c r="H262" s="15" t="s">
        <v>369</v>
      </c>
      <c r="I262">
        <v>2</v>
      </c>
      <c r="K262" s="16">
        <v>696</v>
      </c>
      <c r="L262" s="1">
        <v>5</v>
      </c>
      <c r="Z262" s="17">
        <v>110112.54</v>
      </c>
      <c r="AA262" s="37">
        <v>1</v>
      </c>
      <c r="AL262" s="58">
        <v>45071.09</v>
      </c>
      <c r="AM262" s="57">
        <v>1</v>
      </c>
    </row>
    <row r="263" spans="2:39" x14ac:dyDescent="0.2">
      <c r="B263" s="15">
        <v>230</v>
      </c>
      <c r="C263">
        <v>1</v>
      </c>
      <c r="E263" s="16">
        <v>15625881</v>
      </c>
      <c r="F263" s="1">
        <v>1</v>
      </c>
      <c r="H263" s="15" t="s">
        <v>644</v>
      </c>
      <c r="I263">
        <v>2</v>
      </c>
      <c r="K263" s="16">
        <v>697</v>
      </c>
      <c r="L263" s="1">
        <v>2</v>
      </c>
      <c r="Z263" s="17">
        <v>110349.82</v>
      </c>
      <c r="AA263" s="37">
        <v>1</v>
      </c>
      <c r="AL263" s="58">
        <v>45613.75</v>
      </c>
      <c r="AM263" s="57">
        <v>1</v>
      </c>
    </row>
    <row r="264" spans="2:39" x14ac:dyDescent="0.2">
      <c r="B264" s="15">
        <v>231</v>
      </c>
      <c r="C264">
        <v>1</v>
      </c>
      <c r="E264" s="16">
        <v>15625944</v>
      </c>
      <c r="F264" s="1">
        <v>1</v>
      </c>
      <c r="H264" s="15" t="s">
        <v>231</v>
      </c>
      <c r="I264">
        <v>3</v>
      </c>
      <c r="K264" s="16">
        <v>698</v>
      </c>
      <c r="L264" s="1">
        <v>4</v>
      </c>
      <c r="Z264" s="17">
        <v>110368.03</v>
      </c>
      <c r="AA264" s="37">
        <v>1</v>
      </c>
      <c r="AL264" s="58">
        <v>45886.33</v>
      </c>
      <c r="AM264" s="57">
        <v>1</v>
      </c>
    </row>
    <row r="265" spans="2:39" x14ac:dyDescent="0.2">
      <c r="B265" s="15">
        <v>232</v>
      </c>
      <c r="C265">
        <v>1</v>
      </c>
      <c r="E265" s="16">
        <v>15626114</v>
      </c>
      <c r="F265" s="1">
        <v>1</v>
      </c>
      <c r="H265" s="15" t="s">
        <v>287</v>
      </c>
      <c r="I265">
        <v>1</v>
      </c>
      <c r="K265" s="16">
        <v>699</v>
      </c>
      <c r="L265" s="1">
        <v>4</v>
      </c>
      <c r="Z265" s="17">
        <v>110654.02</v>
      </c>
      <c r="AA265" s="37">
        <v>1</v>
      </c>
      <c r="AL265" s="58">
        <v>45909.87</v>
      </c>
      <c r="AM265" s="57">
        <v>1</v>
      </c>
    </row>
    <row r="266" spans="2:39" x14ac:dyDescent="0.2">
      <c r="B266" s="15">
        <v>233</v>
      </c>
      <c r="C266">
        <v>1</v>
      </c>
      <c r="E266" s="16">
        <v>15626144</v>
      </c>
      <c r="F266" s="1">
        <v>1</v>
      </c>
      <c r="H266" s="15" t="s">
        <v>117</v>
      </c>
      <c r="I266">
        <v>2</v>
      </c>
      <c r="K266" s="16">
        <v>700</v>
      </c>
      <c r="L266" s="1">
        <v>3</v>
      </c>
      <c r="Z266" s="17">
        <v>110777.26</v>
      </c>
      <c r="AA266" s="37">
        <v>1</v>
      </c>
      <c r="AL266" s="58">
        <v>46163.44</v>
      </c>
      <c r="AM266" s="57">
        <v>1</v>
      </c>
    </row>
    <row r="267" spans="2:39" x14ac:dyDescent="0.2">
      <c r="B267" s="15">
        <v>234</v>
      </c>
      <c r="C267">
        <v>1</v>
      </c>
      <c r="E267" s="16">
        <v>15626578</v>
      </c>
      <c r="F267" s="1">
        <v>1</v>
      </c>
      <c r="H267" s="15" t="s">
        <v>139</v>
      </c>
      <c r="I267">
        <v>3</v>
      </c>
      <c r="K267" s="16">
        <v>701</v>
      </c>
      <c r="L267" s="1">
        <v>5</v>
      </c>
      <c r="Z267" s="17">
        <v>110929.96</v>
      </c>
      <c r="AA267" s="37">
        <v>1</v>
      </c>
      <c r="AL267" s="58">
        <v>46170.75</v>
      </c>
      <c r="AM267" s="57">
        <v>1</v>
      </c>
    </row>
    <row r="268" spans="2:39" x14ac:dyDescent="0.2">
      <c r="B268" s="15">
        <v>235</v>
      </c>
      <c r="C268">
        <v>1</v>
      </c>
      <c r="E268" s="16">
        <v>15626742</v>
      </c>
      <c r="F268" s="1">
        <v>1</v>
      </c>
      <c r="H268" s="15" t="s">
        <v>637</v>
      </c>
      <c r="I268">
        <v>1</v>
      </c>
      <c r="K268" s="16">
        <v>702</v>
      </c>
      <c r="L268" s="1">
        <v>4</v>
      </c>
      <c r="Z268" s="17">
        <v>111018.98</v>
      </c>
      <c r="AA268" s="37">
        <v>1</v>
      </c>
      <c r="AL268" s="58">
        <v>46775.28</v>
      </c>
      <c r="AM268" s="57">
        <v>1</v>
      </c>
    </row>
    <row r="269" spans="2:39" x14ac:dyDescent="0.2">
      <c r="B269" s="15">
        <v>236</v>
      </c>
      <c r="C269">
        <v>1</v>
      </c>
      <c r="E269" s="16">
        <v>15626900</v>
      </c>
      <c r="F269" s="1">
        <v>1</v>
      </c>
      <c r="H269" s="15" t="s">
        <v>656</v>
      </c>
      <c r="I269">
        <v>2</v>
      </c>
      <c r="K269" s="16">
        <v>703</v>
      </c>
      <c r="L269" s="1">
        <v>5</v>
      </c>
      <c r="Z269" s="17">
        <v>111071.36</v>
      </c>
      <c r="AA269" s="37">
        <v>1</v>
      </c>
      <c r="AL269" s="58">
        <v>46824.08</v>
      </c>
      <c r="AM269" s="57">
        <v>1</v>
      </c>
    </row>
    <row r="270" spans="2:39" x14ac:dyDescent="0.2">
      <c r="B270" s="15">
        <v>237</v>
      </c>
      <c r="C270">
        <v>1</v>
      </c>
      <c r="E270" s="16">
        <v>15627000</v>
      </c>
      <c r="F270" s="1">
        <v>1</v>
      </c>
      <c r="H270" s="15" t="s">
        <v>105</v>
      </c>
      <c r="I270">
        <v>1</v>
      </c>
      <c r="K270" s="16">
        <v>704</v>
      </c>
      <c r="L270" s="1">
        <v>2</v>
      </c>
      <c r="Z270" s="17">
        <v>111201.41</v>
      </c>
      <c r="AA270" s="37">
        <v>1</v>
      </c>
      <c r="AL270" s="58">
        <v>47125.11</v>
      </c>
      <c r="AM270" s="57">
        <v>1</v>
      </c>
    </row>
    <row r="271" spans="2:39" x14ac:dyDescent="0.2">
      <c r="B271" s="15">
        <v>238</v>
      </c>
      <c r="C271">
        <v>1</v>
      </c>
      <c r="E271" s="16">
        <v>15627360</v>
      </c>
      <c r="F271" s="1">
        <v>1</v>
      </c>
      <c r="H271" s="15" t="s">
        <v>344</v>
      </c>
      <c r="I271">
        <v>1</v>
      </c>
      <c r="K271" s="16">
        <v>705</v>
      </c>
      <c r="L271" s="1">
        <v>2</v>
      </c>
      <c r="Z271" s="17">
        <v>111388.18</v>
      </c>
      <c r="AA271" s="37">
        <v>1</v>
      </c>
      <c r="AL271" s="58">
        <v>47166.55</v>
      </c>
      <c r="AM271" s="57">
        <v>1</v>
      </c>
    </row>
    <row r="272" spans="2:39" x14ac:dyDescent="0.2">
      <c r="B272" s="15">
        <v>239</v>
      </c>
      <c r="C272">
        <v>1</v>
      </c>
      <c r="E272" s="16">
        <v>15627801</v>
      </c>
      <c r="F272" s="1">
        <v>1</v>
      </c>
      <c r="H272" s="15" t="s">
        <v>606</v>
      </c>
      <c r="I272">
        <v>1</v>
      </c>
      <c r="K272" s="16">
        <v>706</v>
      </c>
      <c r="L272" s="1">
        <v>6</v>
      </c>
      <c r="Z272" s="17">
        <v>111432.77</v>
      </c>
      <c r="AA272" s="37">
        <v>1</v>
      </c>
      <c r="AL272" s="58">
        <v>47251.79</v>
      </c>
      <c r="AM272" s="57">
        <v>1</v>
      </c>
    </row>
    <row r="273" spans="2:39" x14ac:dyDescent="0.2">
      <c r="B273" s="15">
        <v>240</v>
      </c>
      <c r="C273">
        <v>1</v>
      </c>
      <c r="E273" s="16">
        <v>15628034</v>
      </c>
      <c r="F273" s="1">
        <v>1</v>
      </c>
      <c r="H273" s="15" t="s">
        <v>393</v>
      </c>
      <c r="I273">
        <v>1</v>
      </c>
      <c r="K273" s="16">
        <v>707</v>
      </c>
      <c r="L273" s="1">
        <v>2</v>
      </c>
      <c r="Z273" s="17">
        <v>111574.41</v>
      </c>
      <c r="AA273" s="37">
        <v>1</v>
      </c>
      <c r="AL273" s="58">
        <v>47271.61</v>
      </c>
      <c r="AM273" s="57">
        <v>1</v>
      </c>
    </row>
    <row r="274" spans="2:39" x14ac:dyDescent="0.2">
      <c r="B274" s="15">
        <v>241</v>
      </c>
      <c r="C274">
        <v>1</v>
      </c>
      <c r="E274" s="16">
        <v>15628112</v>
      </c>
      <c r="F274" s="1">
        <v>1</v>
      </c>
      <c r="H274" s="15" t="s">
        <v>424</v>
      </c>
      <c r="I274">
        <v>1</v>
      </c>
      <c r="K274" s="16">
        <v>708</v>
      </c>
      <c r="L274" s="1">
        <v>2</v>
      </c>
      <c r="Z274" s="17">
        <v>111577.01</v>
      </c>
      <c r="AA274" s="37">
        <v>1</v>
      </c>
      <c r="AL274" s="58">
        <v>47414.15</v>
      </c>
      <c r="AM274" s="57">
        <v>1</v>
      </c>
    </row>
    <row r="275" spans="2:39" x14ac:dyDescent="0.2">
      <c r="B275" s="15">
        <v>242</v>
      </c>
      <c r="C275">
        <v>1</v>
      </c>
      <c r="E275" s="16">
        <v>15628145</v>
      </c>
      <c r="F275" s="1">
        <v>1</v>
      </c>
      <c r="H275" s="15" t="s">
        <v>41</v>
      </c>
      <c r="I275">
        <v>1</v>
      </c>
      <c r="K275" s="16">
        <v>709</v>
      </c>
      <c r="L275" s="1">
        <v>3</v>
      </c>
      <c r="Z275" s="17">
        <v>111642.08</v>
      </c>
      <c r="AA275" s="37">
        <v>1</v>
      </c>
      <c r="AL275" s="58">
        <v>47472.68</v>
      </c>
      <c r="AM275" s="57">
        <v>1</v>
      </c>
    </row>
    <row r="276" spans="2:39" x14ac:dyDescent="0.2">
      <c r="B276" s="15">
        <v>243</v>
      </c>
      <c r="C276">
        <v>1</v>
      </c>
      <c r="E276" s="16">
        <v>15628303</v>
      </c>
      <c r="F276" s="1">
        <v>1</v>
      </c>
      <c r="H276" s="15" t="s">
        <v>514</v>
      </c>
      <c r="I276">
        <v>1</v>
      </c>
      <c r="K276" s="16">
        <v>710</v>
      </c>
      <c r="L276" s="1">
        <v>5</v>
      </c>
      <c r="Z276" s="17">
        <v>111681.98</v>
      </c>
      <c r="AA276" s="37">
        <v>1</v>
      </c>
      <c r="AL276" s="58">
        <v>47578.45</v>
      </c>
      <c r="AM276" s="57">
        <v>1</v>
      </c>
    </row>
    <row r="277" spans="2:39" x14ac:dyDescent="0.2">
      <c r="B277" s="15">
        <v>244</v>
      </c>
      <c r="C277">
        <v>1</v>
      </c>
      <c r="E277" s="16">
        <v>15628936</v>
      </c>
      <c r="F277" s="1">
        <v>1</v>
      </c>
      <c r="H277" s="15" t="s">
        <v>445</v>
      </c>
      <c r="I277">
        <v>1</v>
      </c>
      <c r="K277" s="16">
        <v>711</v>
      </c>
      <c r="L277" s="1">
        <v>3</v>
      </c>
      <c r="Z277" s="17">
        <v>111756.5</v>
      </c>
      <c r="AA277" s="37">
        <v>1</v>
      </c>
      <c r="AL277" s="58">
        <v>47679.14</v>
      </c>
      <c r="AM277" s="57">
        <v>1</v>
      </c>
    </row>
    <row r="278" spans="2:39" x14ac:dyDescent="0.2">
      <c r="B278" s="15">
        <v>245</v>
      </c>
      <c r="C278">
        <v>1</v>
      </c>
      <c r="E278" s="16">
        <v>15629117</v>
      </c>
      <c r="F278" s="1">
        <v>1</v>
      </c>
      <c r="H278" s="15" t="s">
        <v>741</v>
      </c>
      <c r="I278">
        <v>1</v>
      </c>
      <c r="K278" s="16">
        <v>712</v>
      </c>
      <c r="L278" s="1">
        <v>4</v>
      </c>
      <c r="Z278" s="17">
        <v>111962.99</v>
      </c>
      <c r="AA278" s="37">
        <v>1</v>
      </c>
      <c r="AL278" s="58">
        <v>47847.19</v>
      </c>
      <c r="AM278" s="57">
        <v>1</v>
      </c>
    </row>
    <row r="279" spans="2:39" x14ac:dyDescent="0.2">
      <c r="B279" s="15">
        <v>246</v>
      </c>
      <c r="C279">
        <v>1</v>
      </c>
      <c r="E279" s="16">
        <v>15629448</v>
      </c>
      <c r="F279" s="1">
        <v>1</v>
      </c>
      <c r="H279" s="15" t="s">
        <v>208</v>
      </c>
      <c r="I279">
        <v>2</v>
      </c>
      <c r="K279" s="16">
        <v>713</v>
      </c>
      <c r="L279" s="1">
        <v>1</v>
      </c>
      <c r="Z279" s="17">
        <v>112013.81</v>
      </c>
      <c r="AA279" s="37">
        <v>1</v>
      </c>
      <c r="AL279" s="58">
        <v>47911.03</v>
      </c>
      <c r="AM279" s="57">
        <v>1</v>
      </c>
    </row>
    <row r="280" spans="2:39" x14ac:dyDescent="0.2">
      <c r="B280" s="15">
        <v>247</v>
      </c>
      <c r="C280">
        <v>1</v>
      </c>
      <c r="E280" s="16">
        <v>15629677</v>
      </c>
      <c r="F280" s="1">
        <v>1</v>
      </c>
      <c r="H280" s="15" t="s">
        <v>214</v>
      </c>
      <c r="I280">
        <v>1</v>
      </c>
      <c r="K280" s="16">
        <v>714</v>
      </c>
      <c r="L280" s="1">
        <v>6</v>
      </c>
      <c r="Z280" s="17">
        <v>112045.67</v>
      </c>
      <c r="AA280" s="37">
        <v>1</v>
      </c>
      <c r="AL280" s="58">
        <v>48071.61</v>
      </c>
      <c r="AM280" s="57">
        <v>1</v>
      </c>
    </row>
    <row r="281" spans="2:39" x14ac:dyDescent="0.2">
      <c r="B281" s="15">
        <v>248</v>
      </c>
      <c r="C281">
        <v>1</v>
      </c>
      <c r="E281" s="16">
        <v>15630053</v>
      </c>
      <c r="F281" s="1">
        <v>1</v>
      </c>
      <c r="H281" s="15" t="s">
        <v>87</v>
      </c>
      <c r="I281">
        <v>1</v>
      </c>
      <c r="K281" s="16">
        <v>715</v>
      </c>
      <c r="L281" s="1">
        <v>3</v>
      </c>
      <c r="Z281" s="17">
        <v>112212.14</v>
      </c>
      <c r="AA281" s="37">
        <v>1</v>
      </c>
      <c r="AL281" s="58">
        <v>48559.19</v>
      </c>
      <c r="AM281" s="57">
        <v>1</v>
      </c>
    </row>
    <row r="282" spans="2:39" x14ac:dyDescent="0.2">
      <c r="B282" s="15">
        <v>249</v>
      </c>
      <c r="C282">
        <v>1</v>
      </c>
      <c r="E282" s="16">
        <v>15630328</v>
      </c>
      <c r="F282" s="1">
        <v>1</v>
      </c>
      <c r="H282" s="15" t="s">
        <v>245</v>
      </c>
      <c r="I282">
        <v>1</v>
      </c>
      <c r="K282" s="16">
        <v>716</v>
      </c>
      <c r="L282" s="1">
        <v>4</v>
      </c>
      <c r="Z282" s="17">
        <v>112373.49</v>
      </c>
      <c r="AA282" s="37">
        <v>1</v>
      </c>
      <c r="AL282" s="58">
        <v>48725.68</v>
      </c>
      <c r="AM282" s="57">
        <v>1</v>
      </c>
    </row>
    <row r="283" spans="2:39" x14ac:dyDescent="0.2">
      <c r="B283" s="15">
        <v>250</v>
      </c>
      <c r="C283">
        <v>1</v>
      </c>
      <c r="E283" s="16">
        <v>15630910</v>
      </c>
      <c r="F283" s="1">
        <v>1</v>
      </c>
      <c r="H283" s="15" t="s">
        <v>34</v>
      </c>
      <c r="I283">
        <v>1</v>
      </c>
      <c r="K283" s="16">
        <v>717</v>
      </c>
      <c r="L283" s="1">
        <v>4</v>
      </c>
      <c r="Z283" s="17">
        <v>112564.62</v>
      </c>
      <c r="AA283" s="37">
        <v>1</v>
      </c>
      <c r="AL283" s="58">
        <v>48963.59</v>
      </c>
      <c r="AM283" s="57">
        <v>1</v>
      </c>
    </row>
    <row r="284" spans="2:39" x14ac:dyDescent="0.2">
      <c r="B284" s="15">
        <v>251</v>
      </c>
      <c r="C284">
        <v>1</v>
      </c>
      <c r="E284" s="16">
        <v>15631681</v>
      </c>
      <c r="F284" s="1">
        <v>1</v>
      </c>
      <c r="H284" s="15" t="s">
        <v>197</v>
      </c>
      <c r="I284">
        <v>1</v>
      </c>
      <c r="K284" s="16">
        <v>718</v>
      </c>
      <c r="L284" s="1">
        <v>3</v>
      </c>
      <c r="Z284" s="17">
        <v>112652.08</v>
      </c>
      <c r="AA284" s="37">
        <v>1</v>
      </c>
      <c r="AL284" s="58">
        <v>50051.42</v>
      </c>
      <c r="AM284" s="57">
        <v>1</v>
      </c>
    </row>
    <row r="285" spans="2:39" x14ac:dyDescent="0.2">
      <c r="B285" s="15">
        <v>252</v>
      </c>
      <c r="C285">
        <v>1</v>
      </c>
      <c r="E285" s="16">
        <v>15631868</v>
      </c>
      <c r="F285" s="1">
        <v>1</v>
      </c>
      <c r="H285" s="15" t="s">
        <v>591</v>
      </c>
      <c r="I285">
        <v>1</v>
      </c>
      <c r="K285" s="16">
        <v>720</v>
      </c>
      <c r="L285" s="1">
        <v>3</v>
      </c>
      <c r="Z285" s="17">
        <v>112822.26</v>
      </c>
      <c r="AA285" s="37">
        <v>1</v>
      </c>
      <c r="AL285" s="58">
        <v>50129.87</v>
      </c>
      <c r="AM285" s="57">
        <v>1</v>
      </c>
    </row>
    <row r="286" spans="2:39" x14ac:dyDescent="0.2">
      <c r="B286" s="15">
        <v>253</v>
      </c>
      <c r="C286">
        <v>1</v>
      </c>
      <c r="E286" s="16">
        <v>15632210</v>
      </c>
      <c r="F286" s="1">
        <v>1</v>
      </c>
      <c r="H286" s="15" t="s">
        <v>304</v>
      </c>
      <c r="I286">
        <v>2</v>
      </c>
      <c r="K286" s="16">
        <v>721</v>
      </c>
      <c r="L286" s="1">
        <v>5</v>
      </c>
      <c r="Z286" s="17">
        <v>112940.07</v>
      </c>
      <c r="AA286" s="37">
        <v>1</v>
      </c>
      <c r="AL286" s="58">
        <v>50404.72</v>
      </c>
      <c r="AM286" s="57">
        <v>1</v>
      </c>
    </row>
    <row r="287" spans="2:39" x14ac:dyDescent="0.2">
      <c r="B287" s="15">
        <v>254</v>
      </c>
      <c r="C287">
        <v>1</v>
      </c>
      <c r="E287" s="16">
        <v>15632264</v>
      </c>
      <c r="F287" s="1">
        <v>1</v>
      </c>
      <c r="H287" s="15" t="s">
        <v>113</v>
      </c>
      <c r="I287">
        <v>2</v>
      </c>
      <c r="K287" s="16">
        <v>722</v>
      </c>
      <c r="L287" s="1">
        <v>4</v>
      </c>
      <c r="Z287" s="17">
        <v>113034.22</v>
      </c>
      <c r="AA287" s="37">
        <v>1</v>
      </c>
      <c r="AL287" s="58">
        <v>50457.2</v>
      </c>
      <c r="AM287" s="57">
        <v>1</v>
      </c>
    </row>
    <row r="288" spans="2:39" x14ac:dyDescent="0.2">
      <c r="B288" s="15">
        <v>255</v>
      </c>
      <c r="C288">
        <v>1</v>
      </c>
      <c r="E288" s="16">
        <v>15633059</v>
      </c>
      <c r="F288" s="1">
        <v>1</v>
      </c>
      <c r="H288" s="15" t="s">
        <v>240</v>
      </c>
      <c r="I288">
        <v>1</v>
      </c>
      <c r="K288" s="16">
        <v>723</v>
      </c>
      <c r="L288" s="1">
        <v>1</v>
      </c>
      <c r="Z288" s="17">
        <v>113157.22</v>
      </c>
      <c r="AA288" s="37">
        <v>1</v>
      </c>
      <c r="AL288" s="58">
        <v>51219.8</v>
      </c>
      <c r="AM288" s="57">
        <v>1</v>
      </c>
    </row>
    <row r="289" spans="2:39" x14ac:dyDescent="0.2">
      <c r="B289" s="15">
        <v>256</v>
      </c>
      <c r="C289">
        <v>1</v>
      </c>
      <c r="E289" s="16">
        <v>15633064</v>
      </c>
      <c r="F289" s="1">
        <v>1</v>
      </c>
      <c r="H289" s="15" t="s">
        <v>485</v>
      </c>
      <c r="I289">
        <v>2</v>
      </c>
      <c r="K289" s="16">
        <v>724</v>
      </c>
      <c r="L289" s="1">
        <v>2</v>
      </c>
      <c r="Z289" s="17">
        <v>113208.86</v>
      </c>
      <c r="AA289" s="37">
        <v>1</v>
      </c>
      <c r="AL289" s="58">
        <v>51285.49</v>
      </c>
      <c r="AM289" s="57">
        <v>1</v>
      </c>
    </row>
    <row r="290" spans="2:39" x14ac:dyDescent="0.2">
      <c r="B290" s="15">
        <v>257</v>
      </c>
      <c r="C290">
        <v>1</v>
      </c>
      <c r="E290" s="16">
        <v>15633283</v>
      </c>
      <c r="F290" s="1">
        <v>1</v>
      </c>
      <c r="H290" s="15" t="s">
        <v>352</v>
      </c>
      <c r="I290">
        <v>2</v>
      </c>
      <c r="K290" s="16">
        <v>725</v>
      </c>
      <c r="L290" s="1">
        <v>5</v>
      </c>
      <c r="Z290" s="17">
        <v>113599.74</v>
      </c>
      <c r="AA290" s="37">
        <v>1</v>
      </c>
      <c r="AL290" s="58">
        <v>52615.62</v>
      </c>
      <c r="AM290" s="57">
        <v>1</v>
      </c>
    </row>
    <row r="291" spans="2:39" x14ac:dyDescent="0.2">
      <c r="B291" s="15">
        <v>258</v>
      </c>
      <c r="C291">
        <v>1</v>
      </c>
      <c r="E291" s="16">
        <v>15633461</v>
      </c>
      <c r="F291" s="1">
        <v>1</v>
      </c>
      <c r="H291" s="15" t="s">
        <v>155</v>
      </c>
      <c r="I291">
        <v>1</v>
      </c>
      <c r="K291" s="16">
        <v>726</v>
      </c>
      <c r="L291" s="1">
        <v>3</v>
      </c>
      <c r="Z291" s="17">
        <v>113755.78</v>
      </c>
      <c r="AA291" s="37">
        <v>1</v>
      </c>
      <c r="AL291" s="58">
        <v>53134.3</v>
      </c>
      <c r="AM291" s="57">
        <v>1</v>
      </c>
    </row>
    <row r="292" spans="2:39" x14ac:dyDescent="0.2">
      <c r="B292" s="15">
        <v>259</v>
      </c>
      <c r="C292">
        <v>1</v>
      </c>
      <c r="E292" s="16">
        <v>15633537</v>
      </c>
      <c r="F292" s="1">
        <v>1</v>
      </c>
      <c r="H292" s="15" t="s">
        <v>342</v>
      </c>
      <c r="I292">
        <v>2</v>
      </c>
      <c r="K292" s="16">
        <v>727</v>
      </c>
      <c r="L292" s="1">
        <v>4</v>
      </c>
      <c r="Z292" s="17">
        <v>113829.45</v>
      </c>
      <c r="AA292" s="37">
        <v>1</v>
      </c>
      <c r="AL292" s="58">
        <v>53483.21</v>
      </c>
      <c r="AM292" s="57">
        <v>1</v>
      </c>
    </row>
    <row r="293" spans="2:39" x14ac:dyDescent="0.2">
      <c r="B293" s="15">
        <v>260</v>
      </c>
      <c r="C293">
        <v>1</v>
      </c>
      <c r="E293" s="16">
        <v>15633648</v>
      </c>
      <c r="F293" s="1">
        <v>1</v>
      </c>
      <c r="H293" s="15" t="s">
        <v>152</v>
      </c>
      <c r="I293">
        <v>1</v>
      </c>
      <c r="K293" s="16">
        <v>728</v>
      </c>
      <c r="L293" s="1">
        <v>2</v>
      </c>
      <c r="Z293" s="17">
        <v>113978.97</v>
      </c>
      <c r="AA293" s="37">
        <v>1</v>
      </c>
      <c r="AL293" s="58">
        <v>53512.160000000003</v>
      </c>
      <c r="AM293" s="57">
        <v>1</v>
      </c>
    </row>
    <row r="294" spans="2:39" x14ac:dyDescent="0.2">
      <c r="B294" s="15">
        <v>261</v>
      </c>
      <c r="C294">
        <v>1</v>
      </c>
      <c r="E294" s="16">
        <v>15633922</v>
      </c>
      <c r="F294" s="1">
        <v>1</v>
      </c>
      <c r="H294" s="15" t="s">
        <v>545</v>
      </c>
      <c r="I294">
        <v>1</v>
      </c>
      <c r="K294" s="16">
        <v>729</v>
      </c>
      <c r="L294" s="1">
        <v>5</v>
      </c>
      <c r="Z294" s="17">
        <v>113980.21</v>
      </c>
      <c r="AA294" s="37">
        <v>1</v>
      </c>
      <c r="AL294" s="58">
        <v>53718.28</v>
      </c>
      <c r="AM294" s="57">
        <v>1</v>
      </c>
    </row>
    <row r="295" spans="2:39" x14ac:dyDescent="0.2">
      <c r="B295" s="15">
        <v>262</v>
      </c>
      <c r="C295">
        <v>1</v>
      </c>
      <c r="E295" s="16">
        <v>15633950</v>
      </c>
      <c r="F295" s="1">
        <v>1</v>
      </c>
      <c r="H295" s="15" t="s">
        <v>518</v>
      </c>
      <c r="I295">
        <v>1</v>
      </c>
      <c r="K295" s="16">
        <v>730</v>
      </c>
      <c r="L295" s="1">
        <v>6</v>
      </c>
      <c r="Z295" s="17">
        <v>114193.24</v>
      </c>
      <c r="AA295" s="37">
        <v>1</v>
      </c>
      <c r="AL295" s="58">
        <v>54018.93</v>
      </c>
      <c r="AM295" s="57">
        <v>1</v>
      </c>
    </row>
    <row r="296" spans="2:39" x14ac:dyDescent="0.2">
      <c r="B296" s="15">
        <v>263</v>
      </c>
      <c r="C296">
        <v>1</v>
      </c>
      <c r="E296" s="16">
        <v>15634141</v>
      </c>
      <c r="F296" s="1">
        <v>1</v>
      </c>
      <c r="H296" s="15" t="s">
        <v>211</v>
      </c>
      <c r="I296">
        <v>1</v>
      </c>
      <c r="K296" s="16">
        <v>731</v>
      </c>
      <c r="L296" s="1">
        <v>1</v>
      </c>
      <c r="Z296" s="17">
        <v>114206.84</v>
      </c>
      <c r="AA296" s="37">
        <v>1</v>
      </c>
      <c r="AL296" s="58">
        <v>54141.5</v>
      </c>
      <c r="AM296" s="57">
        <v>1</v>
      </c>
    </row>
    <row r="297" spans="2:39" x14ac:dyDescent="0.2">
      <c r="B297" s="15">
        <v>264</v>
      </c>
      <c r="C297">
        <v>1</v>
      </c>
      <c r="E297" s="16">
        <v>15634245</v>
      </c>
      <c r="F297" s="1">
        <v>1</v>
      </c>
      <c r="H297" s="15" t="s">
        <v>431</v>
      </c>
      <c r="I297">
        <v>1</v>
      </c>
      <c r="K297" s="16">
        <v>732</v>
      </c>
      <c r="L297" s="1">
        <v>5</v>
      </c>
      <c r="Z297" s="17">
        <v>114292.48</v>
      </c>
      <c r="AA297" s="37">
        <v>1</v>
      </c>
      <c r="AL297" s="58">
        <v>54227.06</v>
      </c>
      <c r="AM297" s="57">
        <v>1</v>
      </c>
    </row>
    <row r="298" spans="2:39" x14ac:dyDescent="0.2">
      <c r="B298" s="15">
        <v>265</v>
      </c>
      <c r="C298">
        <v>1</v>
      </c>
      <c r="E298" s="16">
        <v>15634602</v>
      </c>
      <c r="F298" s="1">
        <v>1</v>
      </c>
      <c r="H298" s="15" t="s">
        <v>84</v>
      </c>
      <c r="I298">
        <v>1</v>
      </c>
      <c r="K298" s="16">
        <v>733</v>
      </c>
      <c r="L298" s="1">
        <v>4</v>
      </c>
      <c r="Z298" s="17">
        <v>114354.95</v>
      </c>
      <c r="AA298" s="37">
        <v>1</v>
      </c>
      <c r="AL298" s="58">
        <v>54359.02</v>
      </c>
      <c r="AM298" s="57">
        <v>1</v>
      </c>
    </row>
    <row r="299" spans="2:39" x14ac:dyDescent="0.2">
      <c r="B299" s="15">
        <v>266</v>
      </c>
      <c r="C299">
        <v>1</v>
      </c>
      <c r="E299" s="16">
        <v>15634632</v>
      </c>
      <c r="F299" s="1">
        <v>1</v>
      </c>
      <c r="H299" s="15" t="s">
        <v>468</v>
      </c>
      <c r="I299">
        <v>1</v>
      </c>
      <c r="K299" s="16">
        <v>734</v>
      </c>
      <c r="L299" s="1">
        <v>2</v>
      </c>
      <c r="Z299" s="17">
        <v>114510.85</v>
      </c>
      <c r="AA299" s="37">
        <v>1</v>
      </c>
      <c r="AL299" s="58">
        <v>54405.79</v>
      </c>
      <c r="AM299" s="57">
        <v>1</v>
      </c>
    </row>
    <row r="300" spans="2:39" x14ac:dyDescent="0.2">
      <c r="B300" s="15">
        <v>267</v>
      </c>
      <c r="C300">
        <v>1</v>
      </c>
      <c r="E300" s="16">
        <v>15634844</v>
      </c>
      <c r="F300" s="1">
        <v>1</v>
      </c>
      <c r="H300" s="15" t="s">
        <v>38</v>
      </c>
      <c r="I300">
        <v>3</v>
      </c>
      <c r="K300" s="16">
        <v>735</v>
      </c>
      <c r="L300" s="1">
        <v>4</v>
      </c>
      <c r="Z300" s="17">
        <v>114540.38</v>
      </c>
      <c r="AA300" s="37">
        <v>1</v>
      </c>
      <c r="AL300" s="58">
        <v>54724.03</v>
      </c>
      <c r="AM300" s="57">
        <v>1</v>
      </c>
    </row>
    <row r="301" spans="2:39" x14ac:dyDescent="0.2">
      <c r="B301" s="15">
        <v>268</v>
      </c>
      <c r="C301">
        <v>1</v>
      </c>
      <c r="E301" s="16">
        <v>15635367</v>
      </c>
      <c r="F301" s="1">
        <v>1</v>
      </c>
      <c r="H301" s="15" t="s">
        <v>416</v>
      </c>
      <c r="I301">
        <v>1</v>
      </c>
      <c r="K301" s="16">
        <v>736</v>
      </c>
      <c r="L301" s="1">
        <v>1</v>
      </c>
      <c r="Z301" s="17">
        <v>114628.4</v>
      </c>
      <c r="AA301" s="37">
        <v>1</v>
      </c>
      <c r="AL301" s="58">
        <v>54926.51</v>
      </c>
      <c r="AM301" s="57">
        <v>1</v>
      </c>
    </row>
    <row r="302" spans="2:39" x14ac:dyDescent="0.2">
      <c r="B302" s="15">
        <v>269</v>
      </c>
      <c r="C302">
        <v>1</v>
      </c>
      <c r="E302" s="16">
        <v>15635905</v>
      </c>
      <c r="F302" s="1">
        <v>1</v>
      </c>
      <c r="H302" s="15" t="s">
        <v>14</v>
      </c>
      <c r="I302">
        <v>1</v>
      </c>
      <c r="K302" s="16">
        <v>737</v>
      </c>
      <c r="L302" s="1">
        <v>2</v>
      </c>
      <c r="Z302" s="17">
        <v>114715.71</v>
      </c>
      <c r="AA302" s="37">
        <v>1</v>
      </c>
      <c r="AL302" s="58">
        <v>54954.51</v>
      </c>
      <c r="AM302" s="57">
        <v>1</v>
      </c>
    </row>
    <row r="303" spans="2:39" x14ac:dyDescent="0.2">
      <c r="B303" s="15">
        <v>270</v>
      </c>
      <c r="C303">
        <v>1</v>
      </c>
      <c r="E303" s="16">
        <v>15636444</v>
      </c>
      <c r="F303" s="1">
        <v>1</v>
      </c>
      <c r="H303" s="15" t="s">
        <v>276</v>
      </c>
      <c r="I303">
        <v>1</v>
      </c>
      <c r="K303" s="16">
        <v>738</v>
      </c>
      <c r="L303" s="1">
        <v>5</v>
      </c>
      <c r="Z303" s="17">
        <v>114722.05</v>
      </c>
      <c r="AA303" s="37">
        <v>1</v>
      </c>
      <c r="AL303" s="58">
        <v>55003.79</v>
      </c>
      <c r="AM303" s="57">
        <v>1</v>
      </c>
    </row>
    <row r="304" spans="2:39" x14ac:dyDescent="0.2">
      <c r="B304" s="15">
        <v>271</v>
      </c>
      <c r="C304">
        <v>1</v>
      </c>
      <c r="E304" s="16">
        <v>15636624</v>
      </c>
      <c r="F304" s="1">
        <v>1</v>
      </c>
      <c r="H304" s="15" t="s">
        <v>653</v>
      </c>
      <c r="I304">
        <v>1</v>
      </c>
      <c r="K304" s="16">
        <v>739</v>
      </c>
      <c r="L304" s="1">
        <v>3</v>
      </c>
      <c r="Z304" s="17">
        <v>114754.08</v>
      </c>
      <c r="AA304" s="37">
        <v>1</v>
      </c>
      <c r="AL304" s="58">
        <v>55022.43</v>
      </c>
      <c r="AM304" s="57">
        <v>1</v>
      </c>
    </row>
    <row r="305" spans="2:39" x14ac:dyDescent="0.2">
      <c r="B305" s="15">
        <v>272</v>
      </c>
      <c r="C305">
        <v>1</v>
      </c>
      <c r="E305" s="16">
        <v>15636673</v>
      </c>
      <c r="F305" s="1">
        <v>1</v>
      </c>
      <c r="H305" s="15" t="s">
        <v>510</v>
      </c>
      <c r="I305">
        <v>1</v>
      </c>
      <c r="K305" s="16">
        <v>741</v>
      </c>
      <c r="L305" s="1">
        <v>2</v>
      </c>
      <c r="Z305" s="17">
        <v>114931.35</v>
      </c>
      <c r="AA305" s="37">
        <v>1</v>
      </c>
      <c r="AL305" s="58">
        <v>55470.78</v>
      </c>
      <c r="AM305" s="57">
        <v>1</v>
      </c>
    </row>
    <row r="306" spans="2:39" x14ac:dyDescent="0.2">
      <c r="B306" s="15">
        <v>273</v>
      </c>
      <c r="C306">
        <v>1</v>
      </c>
      <c r="E306" s="16">
        <v>15636684</v>
      </c>
      <c r="F306" s="1">
        <v>1</v>
      </c>
      <c r="H306" s="15" t="s">
        <v>161</v>
      </c>
      <c r="I306">
        <v>1</v>
      </c>
      <c r="K306" s="16">
        <v>742</v>
      </c>
      <c r="L306" s="1">
        <v>4</v>
      </c>
      <c r="Z306" s="17">
        <v>115046.74</v>
      </c>
      <c r="AA306" s="37">
        <v>1</v>
      </c>
      <c r="AL306" s="58">
        <v>55582.54</v>
      </c>
      <c r="AM306" s="57">
        <v>1</v>
      </c>
    </row>
    <row r="307" spans="2:39" x14ac:dyDescent="0.2">
      <c r="B307" s="15">
        <v>274</v>
      </c>
      <c r="C307">
        <v>1</v>
      </c>
      <c r="E307" s="16">
        <v>15636731</v>
      </c>
      <c r="F307" s="1">
        <v>1</v>
      </c>
      <c r="H307" s="15" t="s">
        <v>289</v>
      </c>
      <c r="I307">
        <v>1</v>
      </c>
      <c r="K307" s="16">
        <v>743</v>
      </c>
      <c r="L307" s="1">
        <v>1</v>
      </c>
      <c r="Z307" s="17">
        <v>115217.99</v>
      </c>
      <c r="AA307" s="37">
        <v>1</v>
      </c>
      <c r="AL307" s="58">
        <v>55803.96</v>
      </c>
      <c r="AM307" s="57">
        <v>1</v>
      </c>
    </row>
    <row r="308" spans="2:39" x14ac:dyDescent="0.2">
      <c r="B308" s="15">
        <v>275</v>
      </c>
      <c r="C308">
        <v>1</v>
      </c>
      <c r="E308" s="16">
        <v>15637414</v>
      </c>
      <c r="F308" s="1">
        <v>1</v>
      </c>
      <c r="H308" s="15" t="s">
        <v>179</v>
      </c>
      <c r="I308">
        <v>2</v>
      </c>
      <c r="K308" s="16">
        <v>744</v>
      </c>
      <c r="L308" s="1">
        <v>3</v>
      </c>
      <c r="Z308" s="17">
        <v>115301.31</v>
      </c>
      <c r="AA308" s="37">
        <v>1</v>
      </c>
      <c r="AL308" s="58">
        <v>56297.85</v>
      </c>
      <c r="AM308" s="57">
        <v>1</v>
      </c>
    </row>
    <row r="309" spans="2:39" x14ac:dyDescent="0.2">
      <c r="B309" s="15">
        <v>276</v>
      </c>
      <c r="C309">
        <v>1</v>
      </c>
      <c r="E309" s="16">
        <v>15637476</v>
      </c>
      <c r="F309" s="1">
        <v>1</v>
      </c>
      <c r="H309" s="15" t="s">
        <v>220</v>
      </c>
      <c r="I309">
        <v>2</v>
      </c>
      <c r="K309" s="16">
        <v>745</v>
      </c>
      <c r="L309" s="1">
        <v>8</v>
      </c>
      <c r="Z309" s="17">
        <v>115888.04</v>
      </c>
      <c r="AA309" s="37">
        <v>1</v>
      </c>
      <c r="AL309" s="58">
        <v>56388.63</v>
      </c>
      <c r="AM309" s="57">
        <v>1</v>
      </c>
    </row>
    <row r="310" spans="2:39" x14ac:dyDescent="0.2">
      <c r="B310" s="15">
        <v>277</v>
      </c>
      <c r="C310">
        <v>1</v>
      </c>
      <c r="E310" s="16">
        <v>15637753</v>
      </c>
      <c r="F310" s="1">
        <v>1</v>
      </c>
      <c r="H310" s="15" t="s">
        <v>27</v>
      </c>
      <c r="I310">
        <v>6</v>
      </c>
      <c r="K310" s="16">
        <v>746</v>
      </c>
      <c r="L310" s="1">
        <v>1</v>
      </c>
      <c r="Z310" s="17">
        <v>115897.12</v>
      </c>
      <c r="AA310" s="37">
        <v>1</v>
      </c>
      <c r="AL310" s="58">
        <v>56577</v>
      </c>
      <c r="AM310" s="57">
        <v>1</v>
      </c>
    </row>
    <row r="311" spans="2:39" x14ac:dyDescent="0.2">
      <c r="B311" s="15">
        <v>278</v>
      </c>
      <c r="C311">
        <v>1</v>
      </c>
      <c r="E311" s="16">
        <v>15637876</v>
      </c>
      <c r="F311" s="1">
        <v>1</v>
      </c>
      <c r="H311" s="15" t="s">
        <v>108</v>
      </c>
      <c r="I311">
        <v>1</v>
      </c>
      <c r="K311" s="16">
        <v>747</v>
      </c>
      <c r="L311" s="1">
        <v>2</v>
      </c>
      <c r="Z311" s="17">
        <v>115920.62</v>
      </c>
      <c r="AA311" s="37">
        <v>1</v>
      </c>
      <c r="AL311" s="58">
        <v>56594.36</v>
      </c>
      <c r="AM311" s="57">
        <v>1</v>
      </c>
    </row>
    <row r="312" spans="2:39" x14ac:dyDescent="0.2">
      <c r="B312" s="15">
        <v>279</v>
      </c>
      <c r="C312">
        <v>1</v>
      </c>
      <c r="E312" s="16">
        <v>15637954</v>
      </c>
      <c r="F312" s="1">
        <v>1</v>
      </c>
      <c r="H312" s="15" t="s">
        <v>376</v>
      </c>
      <c r="I312">
        <v>2</v>
      </c>
      <c r="K312" s="16">
        <v>748</v>
      </c>
      <c r="L312" s="1">
        <v>1</v>
      </c>
      <c r="Z312" s="17">
        <v>115924.89</v>
      </c>
      <c r="AA312" s="37">
        <v>1</v>
      </c>
      <c r="AL312" s="58">
        <v>56937.43</v>
      </c>
      <c r="AM312" s="57">
        <v>1</v>
      </c>
    </row>
    <row r="313" spans="2:39" x14ac:dyDescent="0.2">
      <c r="B313" s="15">
        <v>280</v>
      </c>
      <c r="C313">
        <v>1</v>
      </c>
      <c r="E313" s="16">
        <v>15637979</v>
      </c>
      <c r="F313" s="1">
        <v>1</v>
      </c>
      <c r="H313" s="15" t="s">
        <v>36</v>
      </c>
      <c r="I313">
        <v>1</v>
      </c>
      <c r="K313" s="16">
        <v>749</v>
      </c>
      <c r="L313" s="1">
        <v>5</v>
      </c>
      <c r="Z313" s="17">
        <v>115988.86</v>
      </c>
      <c r="AA313" s="37">
        <v>1</v>
      </c>
      <c r="AL313" s="58">
        <v>56999.9</v>
      </c>
      <c r="AM313" s="57">
        <v>1</v>
      </c>
    </row>
    <row r="314" spans="2:39" x14ac:dyDescent="0.2">
      <c r="B314" s="15">
        <v>281</v>
      </c>
      <c r="C314">
        <v>1</v>
      </c>
      <c r="E314" s="16">
        <v>15638424</v>
      </c>
      <c r="F314" s="1">
        <v>1</v>
      </c>
      <c r="H314" s="15" t="s">
        <v>693</v>
      </c>
      <c r="I314">
        <v>1</v>
      </c>
      <c r="K314" s="16">
        <v>750</v>
      </c>
      <c r="L314" s="1">
        <v>6</v>
      </c>
      <c r="Z314" s="17">
        <v>116060.08</v>
      </c>
      <c r="AA314" s="37">
        <v>1</v>
      </c>
      <c r="AL314" s="58">
        <v>57175.32</v>
      </c>
      <c r="AM314" s="57">
        <v>1</v>
      </c>
    </row>
    <row r="315" spans="2:39" x14ac:dyDescent="0.2">
      <c r="B315" s="15">
        <v>282</v>
      </c>
      <c r="C315">
        <v>1</v>
      </c>
      <c r="E315" s="16">
        <v>15639314</v>
      </c>
      <c r="F315" s="1">
        <v>1</v>
      </c>
      <c r="H315" s="15" t="s">
        <v>294</v>
      </c>
      <c r="I315">
        <v>1</v>
      </c>
      <c r="K315" s="16">
        <v>751</v>
      </c>
      <c r="L315" s="1">
        <v>4</v>
      </c>
      <c r="Z315" s="17">
        <v>116220.5</v>
      </c>
      <c r="AA315" s="37">
        <v>1</v>
      </c>
      <c r="AL315" s="58">
        <v>57236.44</v>
      </c>
      <c r="AM315" s="57">
        <v>1</v>
      </c>
    </row>
    <row r="316" spans="2:39" x14ac:dyDescent="0.2">
      <c r="B316" s="15">
        <v>283</v>
      </c>
      <c r="C316">
        <v>1</v>
      </c>
      <c r="E316" s="16">
        <v>15639788</v>
      </c>
      <c r="F316" s="1">
        <v>1</v>
      </c>
      <c r="H316" s="15" t="s">
        <v>564</v>
      </c>
      <c r="I316">
        <v>1</v>
      </c>
      <c r="K316" s="16">
        <v>752</v>
      </c>
      <c r="L316" s="1">
        <v>4</v>
      </c>
      <c r="Z316" s="17">
        <v>116229.85</v>
      </c>
      <c r="AA316" s="37">
        <v>1</v>
      </c>
      <c r="AL316" s="58">
        <v>57553.98</v>
      </c>
      <c r="AM316" s="57">
        <v>1</v>
      </c>
    </row>
    <row r="317" spans="2:39" x14ac:dyDescent="0.2">
      <c r="B317" s="15">
        <v>284</v>
      </c>
      <c r="C317">
        <v>1</v>
      </c>
      <c r="E317" s="16">
        <v>15640059</v>
      </c>
      <c r="F317" s="1">
        <v>1</v>
      </c>
      <c r="H317" s="15" t="s">
        <v>17</v>
      </c>
      <c r="I317">
        <v>2</v>
      </c>
      <c r="K317" s="16">
        <v>753</v>
      </c>
      <c r="L317" s="1">
        <v>1</v>
      </c>
      <c r="Z317" s="17">
        <v>116244.14</v>
      </c>
      <c r="AA317" s="37">
        <v>1</v>
      </c>
      <c r="AL317" s="58">
        <v>57558.95</v>
      </c>
      <c r="AM317" s="57">
        <v>1</v>
      </c>
    </row>
    <row r="318" spans="2:39" x14ac:dyDescent="0.2">
      <c r="B318" s="15">
        <v>285</v>
      </c>
      <c r="C318">
        <v>1</v>
      </c>
      <c r="E318" s="16">
        <v>15640078</v>
      </c>
      <c r="F318" s="1">
        <v>1</v>
      </c>
      <c r="H318" s="15" t="s">
        <v>405</v>
      </c>
      <c r="I318">
        <v>1</v>
      </c>
      <c r="K318" s="16">
        <v>754</v>
      </c>
      <c r="L318" s="1">
        <v>4</v>
      </c>
      <c r="Z318" s="17">
        <v>116269.01</v>
      </c>
      <c r="AA318" s="37">
        <v>1</v>
      </c>
      <c r="AL318" s="58">
        <v>58137.42</v>
      </c>
      <c r="AM318" s="57">
        <v>1</v>
      </c>
    </row>
    <row r="319" spans="2:39" x14ac:dyDescent="0.2">
      <c r="B319" s="15">
        <v>286</v>
      </c>
      <c r="C319">
        <v>1</v>
      </c>
      <c r="E319" s="16">
        <v>15640280</v>
      </c>
      <c r="F319" s="1">
        <v>1</v>
      </c>
      <c r="H319" s="15" t="s">
        <v>184</v>
      </c>
      <c r="I319">
        <v>1</v>
      </c>
      <c r="K319" s="16">
        <v>755</v>
      </c>
      <c r="L319" s="1">
        <v>1</v>
      </c>
      <c r="Z319" s="17">
        <v>116313.57</v>
      </c>
      <c r="AA319" s="37">
        <v>1</v>
      </c>
      <c r="AL319" s="58">
        <v>58426.81</v>
      </c>
      <c r="AM319" s="57">
        <v>1</v>
      </c>
    </row>
    <row r="320" spans="2:39" x14ac:dyDescent="0.2">
      <c r="B320" s="15">
        <v>287</v>
      </c>
      <c r="C320">
        <v>1</v>
      </c>
      <c r="E320" s="16">
        <v>15640442</v>
      </c>
      <c r="F320" s="1">
        <v>1</v>
      </c>
      <c r="H320" s="15" t="s">
        <v>646</v>
      </c>
      <c r="I320">
        <v>1</v>
      </c>
      <c r="K320" s="16">
        <v>756</v>
      </c>
      <c r="L320" s="1">
        <v>5</v>
      </c>
      <c r="Z320" s="17">
        <v>116326.07</v>
      </c>
      <c r="AA320" s="37">
        <v>1</v>
      </c>
      <c r="AL320" s="58">
        <v>58685.59</v>
      </c>
      <c r="AM320" s="57">
        <v>1</v>
      </c>
    </row>
    <row r="321" spans="2:39" x14ac:dyDescent="0.2">
      <c r="B321" s="15">
        <v>288</v>
      </c>
      <c r="C321">
        <v>1</v>
      </c>
      <c r="E321" s="16">
        <v>15640635</v>
      </c>
      <c r="F321" s="1">
        <v>1</v>
      </c>
      <c r="H321" s="15" t="s">
        <v>487</v>
      </c>
      <c r="I321">
        <v>1</v>
      </c>
      <c r="K321" s="16">
        <v>757</v>
      </c>
      <c r="L321" s="1">
        <v>2</v>
      </c>
      <c r="Z321" s="17">
        <v>116363.37</v>
      </c>
      <c r="AA321" s="37">
        <v>1</v>
      </c>
      <c r="AL321" s="58">
        <v>58803.28</v>
      </c>
      <c r="AM321" s="57">
        <v>1</v>
      </c>
    </row>
    <row r="322" spans="2:39" x14ac:dyDescent="0.2">
      <c r="B322" s="15">
        <v>289</v>
      </c>
      <c r="C322">
        <v>1</v>
      </c>
      <c r="E322" s="16">
        <v>15640825</v>
      </c>
      <c r="F322" s="1">
        <v>1</v>
      </c>
      <c r="H322" s="15" t="s">
        <v>636</v>
      </c>
      <c r="I322">
        <v>1</v>
      </c>
      <c r="K322" s="16">
        <v>758</v>
      </c>
      <c r="L322" s="1">
        <v>5</v>
      </c>
      <c r="Z322" s="17">
        <v>116528.15</v>
      </c>
      <c r="AA322" s="37">
        <v>1</v>
      </c>
      <c r="AL322" s="58">
        <v>59093.39</v>
      </c>
      <c r="AM322" s="57">
        <v>1</v>
      </c>
    </row>
    <row r="323" spans="2:39" x14ac:dyDescent="0.2">
      <c r="B323" s="15">
        <v>290</v>
      </c>
      <c r="C323">
        <v>1</v>
      </c>
      <c r="E323" s="16">
        <v>15640905</v>
      </c>
      <c r="F323" s="1">
        <v>1</v>
      </c>
      <c r="H323" s="15" t="s">
        <v>429</v>
      </c>
      <c r="I323">
        <v>1</v>
      </c>
      <c r="K323" s="16">
        <v>759</v>
      </c>
      <c r="L323" s="1">
        <v>1</v>
      </c>
      <c r="Z323" s="17">
        <v>116803.8</v>
      </c>
      <c r="AA323" s="37">
        <v>1</v>
      </c>
      <c r="AL323" s="58">
        <v>59280.79</v>
      </c>
      <c r="AM323" s="57">
        <v>1</v>
      </c>
    </row>
    <row r="324" spans="2:39" x14ac:dyDescent="0.2">
      <c r="B324" s="15">
        <v>291</v>
      </c>
      <c r="C324">
        <v>1</v>
      </c>
      <c r="E324" s="16">
        <v>15641009</v>
      </c>
      <c r="F324" s="1">
        <v>1</v>
      </c>
      <c r="H324" s="15" t="s">
        <v>549</v>
      </c>
      <c r="I324">
        <v>2</v>
      </c>
      <c r="K324" s="16">
        <v>760</v>
      </c>
      <c r="L324" s="1">
        <v>1</v>
      </c>
      <c r="Z324" s="17">
        <v>116854.71</v>
      </c>
      <c r="AA324" s="37">
        <v>1</v>
      </c>
      <c r="AL324" s="58">
        <v>59747.63</v>
      </c>
      <c r="AM324" s="57">
        <v>1</v>
      </c>
    </row>
    <row r="325" spans="2:39" x14ac:dyDescent="0.2">
      <c r="B325" s="15">
        <v>292</v>
      </c>
      <c r="C325">
        <v>1</v>
      </c>
      <c r="E325" s="16">
        <v>15641122</v>
      </c>
      <c r="F325" s="1">
        <v>1</v>
      </c>
      <c r="H325" s="15" t="s">
        <v>189</v>
      </c>
      <c r="I325">
        <v>3</v>
      </c>
      <c r="K325" s="16">
        <v>761</v>
      </c>
      <c r="L325" s="1">
        <v>2</v>
      </c>
      <c r="Z325" s="17">
        <v>116922.25</v>
      </c>
      <c r="AA325" s="37">
        <v>1</v>
      </c>
      <c r="AL325" s="58">
        <v>59887.15</v>
      </c>
      <c r="AM325" s="57">
        <v>1</v>
      </c>
    </row>
    <row r="326" spans="2:39" x14ac:dyDescent="0.2">
      <c r="B326" s="15">
        <v>293</v>
      </c>
      <c r="C326">
        <v>1</v>
      </c>
      <c r="E326" s="16">
        <v>15641582</v>
      </c>
      <c r="F326" s="1">
        <v>1</v>
      </c>
      <c r="H326" s="15" t="s">
        <v>59</v>
      </c>
      <c r="I326">
        <v>1</v>
      </c>
      <c r="K326" s="16">
        <v>762</v>
      </c>
      <c r="L326" s="1">
        <v>3</v>
      </c>
      <c r="Z326" s="17">
        <v>116927.89</v>
      </c>
      <c r="AA326" s="37">
        <v>1</v>
      </c>
      <c r="AL326" s="58">
        <v>60536.56</v>
      </c>
      <c r="AM326" s="57">
        <v>1</v>
      </c>
    </row>
    <row r="327" spans="2:39" x14ac:dyDescent="0.2">
      <c r="B327" s="15">
        <v>294</v>
      </c>
      <c r="C327">
        <v>1</v>
      </c>
      <c r="E327" s="16">
        <v>15641655</v>
      </c>
      <c r="F327" s="1">
        <v>1</v>
      </c>
      <c r="H327" s="15" t="s">
        <v>313</v>
      </c>
      <c r="I327">
        <v>3</v>
      </c>
      <c r="K327" s="16">
        <v>763</v>
      </c>
      <c r="L327" s="1">
        <v>2</v>
      </c>
      <c r="Z327" s="17">
        <v>117028.6</v>
      </c>
      <c r="AA327" s="37">
        <v>1</v>
      </c>
      <c r="AL327" s="58">
        <v>60887.58</v>
      </c>
      <c r="AM327" s="57">
        <v>1</v>
      </c>
    </row>
    <row r="328" spans="2:39" x14ac:dyDescent="0.2">
      <c r="B328" s="15">
        <v>295</v>
      </c>
      <c r="C328">
        <v>1</v>
      </c>
      <c r="E328" s="16">
        <v>15641675</v>
      </c>
      <c r="F328" s="1">
        <v>1</v>
      </c>
      <c r="H328" s="15" t="s">
        <v>752</v>
      </c>
      <c r="I328">
        <v>1</v>
      </c>
      <c r="K328" s="16">
        <v>764</v>
      </c>
      <c r="L328" s="1">
        <v>1</v>
      </c>
      <c r="Z328" s="17">
        <v>117231.63</v>
      </c>
      <c r="AA328" s="37">
        <v>1</v>
      </c>
      <c r="AL328" s="58">
        <v>60917.24</v>
      </c>
      <c r="AM328" s="57">
        <v>1</v>
      </c>
    </row>
    <row r="329" spans="2:39" x14ac:dyDescent="0.2">
      <c r="B329" s="15">
        <v>296</v>
      </c>
      <c r="C329">
        <v>1</v>
      </c>
      <c r="E329" s="16">
        <v>15641732</v>
      </c>
      <c r="F329" s="1">
        <v>1</v>
      </c>
      <c r="H329" s="15" t="s">
        <v>375</v>
      </c>
      <c r="I329">
        <v>1</v>
      </c>
      <c r="K329" s="16">
        <v>765</v>
      </c>
      <c r="L329" s="1">
        <v>1</v>
      </c>
      <c r="Z329" s="17">
        <v>117301.66</v>
      </c>
      <c r="AA329" s="37">
        <v>1</v>
      </c>
      <c r="AL329" s="58">
        <v>61048.53</v>
      </c>
      <c r="AM329" s="57">
        <v>1</v>
      </c>
    </row>
    <row r="330" spans="2:39" x14ac:dyDescent="0.2">
      <c r="B330" s="15">
        <v>297</v>
      </c>
      <c r="C330">
        <v>1</v>
      </c>
      <c r="E330" s="16">
        <v>15642004</v>
      </c>
      <c r="F330" s="1">
        <v>1</v>
      </c>
      <c r="H330" s="15" t="s">
        <v>722</v>
      </c>
      <c r="I330">
        <v>1</v>
      </c>
      <c r="K330" s="16">
        <v>766</v>
      </c>
      <c r="L330" s="1">
        <v>1</v>
      </c>
      <c r="Z330" s="17">
        <v>117411.6</v>
      </c>
      <c r="AA330" s="37">
        <v>1</v>
      </c>
      <c r="AL330" s="58">
        <v>61108.56</v>
      </c>
      <c r="AM330" s="57">
        <v>1</v>
      </c>
    </row>
    <row r="331" spans="2:39" x14ac:dyDescent="0.2">
      <c r="B331" s="15">
        <v>298</v>
      </c>
      <c r="C331">
        <v>1</v>
      </c>
      <c r="E331" s="16">
        <v>15642041</v>
      </c>
      <c r="F331" s="1">
        <v>1</v>
      </c>
      <c r="H331" s="15" t="s">
        <v>317</v>
      </c>
      <c r="I331">
        <v>1</v>
      </c>
      <c r="K331" s="16">
        <v>767</v>
      </c>
      <c r="L331" s="1">
        <v>3</v>
      </c>
      <c r="Z331" s="17">
        <v>117419.35</v>
      </c>
      <c r="AA331" s="37">
        <v>1</v>
      </c>
      <c r="AL331" s="58">
        <v>61936.22</v>
      </c>
      <c r="AM331" s="57">
        <v>1</v>
      </c>
    </row>
    <row r="332" spans="2:39" x14ac:dyDescent="0.2">
      <c r="B332" s="15">
        <v>299</v>
      </c>
      <c r="C332">
        <v>1</v>
      </c>
      <c r="E332" s="16">
        <v>15642291</v>
      </c>
      <c r="F332" s="1">
        <v>1</v>
      </c>
      <c r="H332" s="15" t="s">
        <v>95</v>
      </c>
      <c r="I332">
        <v>2</v>
      </c>
      <c r="K332" s="16">
        <v>769</v>
      </c>
      <c r="L332" s="1">
        <v>4</v>
      </c>
      <c r="Z332" s="17">
        <v>117992.59</v>
      </c>
      <c r="AA332" s="37">
        <v>1</v>
      </c>
      <c r="AL332" s="58">
        <v>62030.06</v>
      </c>
      <c r="AM332" s="57">
        <v>1</v>
      </c>
    </row>
    <row r="333" spans="2:39" x14ac:dyDescent="0.2">
      <c r="B333" s="15">
        <v>300</v>
      </c>
      <c r="C333">
        <v>1</v>
      </c>
      <c r="E333" s="16">
        <v>15642394</v>
      </c>
      <c r="F333" s="1">
        <v>1</v>
      </c>
      <c r="H333" s="15" t="s">
        <v>277</v>
      </c>
      <c r="I333">
        <v>2</v>
      </c>
      <c r="K333" s="16">
        <v>770</v>
      </c>
      <c r="L333" s="1">
        <v>1</v>
      </c>
      <c r="Z333" s="17">
        <v>118082.89</v>
      </c>
      <c r="AA333" s="37">
        <v>1</v>
      </c>
      <c r="AL333" s="58">
        <v>62222.81</v>
      </c>
      <c r="AM333" s="57">
        <v>1</v>
      </c>
    </row>
    <row r="334" spans="2:39" x14ac:dyDescent="0.2">
      <c r="B334" s="15">
        <v>301</v>
      </c>
      <c r="C334">
        <v>1</v>
      </c>
      <c r="E334" s="16">
        <v>15642937</v>
      </c>
      <c r="F334" s="1">
        <v>1</v>
      </c>
      <c r="H334" s="15" t="s">
        <v>504</v>
      </c>
      <c r="I334">
        <v>1</v>
      </c>
      <c r="K334" s="16">
        <v>771</v>
      </c>
      <c r="L334" s="1">
        <v>2</v>
      </c>
      <c r="Z334" s="17">
        <v>118274.71</v>
      </c>
      <c r="AA334" s="37">
        <v>1</v>
      </c>
      <c r="AL334" s="58">
        <v>62232.6</v>
      </c>
      <c r="AM334" s="57">
        <v>1</v>
      </c>
    </row>
    <row r="335" spans="2:39" x14ac:dyDescent="0.2">
      <c r="B335" s="15">
        <v>302</v>
      </c>
      <c r="C335">
        <v>1</v>
      </c>
      <c r="E335" s="16">
        <v>15643024</v>
      </c>
      <c r="F335" s="1">
        <v>1</v>
      </c>
      <c r="H335" s="15" t="s">
        <v>249</v>
      </c>
      <c r="I335">
        <v>3</v>
      </c>
      <c r="K335" s="16">
        <v>772</v>
      </c>
      <c r="L335" s="1">
        <v>1</v>
      </c>
      <c r="Z335" s="17">
        <v>118287.01</v>
      </c>
      <c r="AA335" s="37">
        <v>1</v>
      </c>
      <c r="AL335" s="58">
        <v>62256.87</v>
      </c>
      <c r="AM335" s="57">
        <v>1</v>
      </c>
    </row>
    <row r="336" spans="2:39" x14ac:dyDescent="0.2">
      <c r="B336" s="15">
        <v>303</v>
      </c>
      <c r="C336">
        <v>1</v>
      </c>
      <c r="E336" s="16">
        <v>15643696</v>
      </c>
      <c r="F336" s="1">
        <v>1</v>
      </c>
      <c r="H336" s="15" t="s">
        <v>453</v>
      </c>
      <c r="I336">
        <v>1</v>
      </c>
      <c r="K336" s="16">
        <v>773</v>
      </c>
      <c r="L336" s="1">
        <v>4</v>
      </c>
      <c r="Z336" s="17">
        <v>118342.26</v>
      </c>
      <c r="AA336" s="37">
        <v>1</v>
      </c>
      <c r="AL336" s="58">
        <v>62674.42</v>
      </c>
      <c r="AM336" s="57">
        <v>1</v>
      </c>
    </row>
    <row r="337" spans="2:39" x14ac:dyDescent="0.2">
      <c r="B337" s="15">
        <v>304</v>
      </c>
      <c r="C337">
        <v>1</v>
      </c>
      <c r="E337" s="16">
        <v>15643966</v>
      </c>
      <c r="F337" s="1">
        <v>1</v>
      </c>
      <c r="H337" s="15" t="s">
        <v>165</v>
      </c>
      <c r="I337">
        <v>1</v>
      </c>
      <c r="K337" s="16">
        <v>774</v>
      </c>
      <c r="L337" s="1">
        <v>3</v>
      </c>
      <c r="Z337" s="17">
        <v>118590.41</v>
      </c>
      <c r="AA337" s="37">
        <v>1</v>
      </c>
      <c r="AL337" s="58">
        <v>62678.53</v>
      </c>
      <c r="AM337" s="57">
        <v>1</v>
      </c>
    </row>
    <row r="338" spans="2:39" x14ac:dyDescent="0.2">
      <c r="B338" s="15">
        <v>305</v>
      </c>
      <c r="C338">
        <v>1</v>
      </c>
      <c r="E338" s="16">
        <v>15644572</v>
      </c>
      <c r="F338" s="1">
        <v>1</v>
      </c>
      <c r="H338" s="15" t="s">
        <v>118</v>
      </c>
      <c r="I338">
        <v>4</v>
      </c>
      <c r="K338" s="16">
        <v>775</v>
      </c>
      <c r="L338" s="1">
        <v>2</v>
      </c>
      <c r="Z338" s="17">
        <v>118626.55</v>
      </c>
      <c r="AA338" s="37">
        <v>1</v>
      </c>
      <c r="AL338" s="58">
        <v>63082.879999999997</v>
      </c>
      <c r="AM338" s="57">
        <v>1</v>
      </c>
    </row>
    <row r="339" spans="2:39" x14ac:dyDescent="0.2">
      <c r="B339" s="15">
        <v>306</v>
      </c>
      <c r="C339">
        <v>1</v>
      </c>
      <c r="E339" s="16">
        <v>15644753</v>
      </c>
      <c r="F339" s="1">
        <v>1</v>
      </c>
      <c r="H339" s="15" t="s">
        <v>79</v>
      </c>
      <c r="I339">
        <v>3</v>
      </c>
      <c r="K339" s="16">
        <v>776</v>
      </c>
      <c r="L339" s="1">
        <v>4</v>
      </c>
      <c r="Z339" s="17">
        <v>118879.35</v>
      </c>
      <c r="AA339" s="37">
        <v>1</v>
      </c>
      <c r="AL339" s="58">
        <v>63163.99</v>
      </c>
      <c r="AM339" s="57">
        <v>1</v>
      </c>
    </row>
    <row r="340" spans="2:39" x14ac:dyDescent="0.2">
      <c r="B340" s="15">
        <v>307</v>
      </c>
      <c r="C340">
        <v>1</v>
      </c>
      <c r="E340" s="16">
        <v>15645248</v>
      </c>
      <c r="F340" s="1">
        <v>1</v>
      </c>
      <c r="H340" s="15" t="s">
        <v>336</v>
      </c>
      <c r="I340">
        <v>1</v>
      </c>
      <c r="K340" s="16">
        <v>777</v>
      </c>
      <c r="L340" s="1">
        <v>2</v>
      </c>
      <c r="Z340" s="17">
        <v>118945.09</v>
      </c>
      <c r="AA340" s="37">
        <v>1</v>
      </c>
      <c r="AL340" s="58">
        <v>63968.09</v>
      </c>
      <c r="AM340" s="57">
        <v>1</v>
      </c>
    </row>
    <row r="341" spans="2:39" x14ac:dyDescent="0.2">
      <c r="B341" s="15">
        <v>308</v>
      </c>
      <c r="C341">
        <v>1</v>
      </c>
      <c r="E341" s="16">
        <v>15645569</v>
      </c>
      <c r="F341" s="1">
        <v>1</v>
      </c>
      <c r="H341" s="15" t="s">
        <v>257</v>
      </c>
      <c r="I341">
        <v>1</v>
      </c>
      <c r="K341" s="16">
        <v>778</v>
      </c>
      <c r="L341" s="1">
        <v>2</v>
      </c>
      <c r="Z341" s="17">
        <v>119023.28</v>
      </c>
      <c r="AA341" s="37">
        <v>1</v>
      </c>
      <c r="AL341" s="58">
        <v>64166.7</v>
      </c>
      <c r="AM341" s="57">
        <v>1</v>
      </c>
    </row>
    <row r="342" spans="2:39" x14ac:dyDescent="0.2">
      <c r="B342" s="15">
        <v>309</v>
      </c>
      <c r="C342">
        <v>1</v>
      </c>
      <c r="E342" s="16">
        <v>15645772</v>
      </c>
      <c r="F342" s="1">
        <v>1</v>
      </c>
      <c r="H342" s="15" t="s">
        <v>244</v>
      </c>
      <c r="I342">
        <v>1</v>
      </c>
      <c r="K342" s="16">
        <v>779</v>
      </c>
      <c r="L342" s="1">
        <v>2</v>
      </c>
      <c r="Z342" s="17">
        <v>119035.35</v>
      </c>
      <c r="AA342" s="37">
        <v>1</v>
      </c>
      <c r="AL342" s="58">
        <v>64323.24</v>
      </c>
      <c r="AM342" s="57">
        <v>1</v>
      </c>
    </row>
    <row r="343" spans="2:39" x14ac:dyDescent="0.2">
      <c r="B343" s="15">
        <v>310</v>
      </c>
      <c r="C343">
        <v>1</v>
      </c>
      <c r="E343" s="16">
        <v>15646161</v>
      </c>
      <c r="F343" s="1">
        <v>1</v>
      </c>
      <c r="H343" s="15" t="s">
        <v>677</v>
      </c>
      <c r="I343">
        <v>1</v>
      </c>
      <c r="K343" s="16">
        <v>782</v>
      </c>
      <c r="L343" s="1">
        <v>1</v>
      </c>
      <c r="Z343" s="17">
        <v>119182.73</v>
      </c>
      <c r="AA343" s="37">
        <v>1</v>
      </c>
      <c r="AL343" s="58">
        <v>64327.26</v>
      </c>
      <c r="AM343" s="57">
        <v>1</v>
      </c>
    </row>
    <row r="344" spans="2:39" x14ac:dyDescent="0.2">
      <c r="B344" s="15">
        <v>311</v>
      </c>
      <c r="C344">
        <v>1</v>
      </c>
      <c r="E344" s="16">
        <v>15646372</v>
      </c>
      <c r="F344" s="1">
        <v>1</v>
      </c>
      <c r="H344" s="15" t="s">
        <v>469</v>
      </c>
      <c r="I344">
        <v>1</v>
      </c>
      <c r="K344" s="16">
        <v>784</v>
      </c>
      <c r="L344" s="1">
        <v>1</v>
      </c>
      <c r="Z344" s="17">
        <v>119266.69</v>
      </c>
      <c r="AA344" s="37">
        <v>1</v>
      </c>
      <c r="AL344" s="58">
        <v>64420.5</v>
      </c>
      <c r="AM344" s="57">
        <v>1</v>
      </c>
    </row>
    <row r="345" spans="2:39" x14ac:dyDescent="0.2">
      <c r="B345" s="15">
        <v>312</v>
      </c>
      <c r="C345">
        <v>1</v>
      </c>
      <c r="E345" s="16">
        <v>15646558</v>
      </c>
      <c r="F345" s="1">
        <v>1</v>
      </c>
      <c r="H345" s="15" t="s">
        <v>327</v>
      </c>
      <c r="I345">
        <v>1</v>
      </c>
      <c r="K345" s="16">
        <v>785</v>
      </c>
      <c r="L345" s="1">
        <v>4</v>
      </c>
      <c r="Z345" s="17">
        <v>119714.25</v>
      </c>
      <c r="AA345" s="37">
        <v>1</v>
      </c>
      <c r="AL345" s="58">
        <v>64448.36</v>
      </c>
      <c r="AM345" s="57">
        <v>1</v>
      </c>
    </row>
    <row r="346" spans="2:39" x14ac:dyDescent="0.2">
      <c r="B346" s="15">
        <v>313</v>
      </c>
      <c r="C346">
        <v>1</v>
      </c>
      <c r="E346" s="16">
        <v>15646810</v>
      </c>
      <c r="F346" s="1">
        <v>1</v>
      </c>
      <c r="H346" s="15" t="s">
        <v>354</v>
      </c>
      <c r="I346">
        <v>1</v>
      </c>
      <c r="K346" s="16">
        <v>786</v>
      </c>
      <c r="L346" s="1">
        <v>1</v>
      </c>
      <c r="Z346" s="17">
        <v>119741.77</v>
      </c>
      <c r="AA346" s="37">
        <v>1</v>
      </c>
      <c r="AL346" s="58">
        <v>64595.25</v>
      </c>
      <c r="AM346" s="57">
        <v>1</v>
      </c>
    </row>
    <row r="347" spans="2:39" x14ac:dyDescent="0.2">
      <c r="B347" s="15">
        <v>314</v>
      </c>
      <c r="C347">
        <v>1</v>
      </c>
      <c r="E347" s="16">
        <v>15647091</v>
      </c>
      <c r="F347" s="1">
        <v>1</v>
      </c>
      <c r="H347" s="15" t="s">
        <v>649</v>
      </c>
      <c r="I347">
        <v>1</v>
      </c>
      <c r="K347" s="16">
        <v>787</v>
      </c>
      <c r="L347" s="1">
        <v>1</v>
      </c>
      <c r="Z347" s="17">
        <v>119782.72</v>
      </c>
      <c r="AA347" s="37">
        <v>1</v>
      </c>
      <c r="AL347" s="58">
        <v>64833.279999999999</v>
      </c>
      <c r="AM347" s="57">
        <v>1</v>
      </c>
    </row>
    <row r="348" spans="2:39" x14ac:dyDescent="0.2">
      <c r="B348" s="15">
        <v>315</v>
      </c>
      <c r="C348">
        <v>1</v>
      </c>
      <c r="E348" s="16">
        <v>15647099</v>
      </c>
      <c r="F348" s="1">
        <v>1</v>
      </c>
      <c r="H348" s="15" t="s">
        <v>446</v>
      </c>
      <c r="I348">
        <v>1</v>
      </c>
      <c r="K348" s="16">
        <v>788</v>
      </c>
      <c r="L348" s="1">
        <v>4</v>
      </c>
      <c r="Z348" s="17">
        <v>120092.52</v>
      </c>
      <c r="AA348" s="37">
        <v>1</v>
      </c>
      <c r="AL348" s="58">
        <v>65170.66</v>
      </c>
      <c r="AM348" s="57">
        <v>1</v>
      </c>
    </row>
    <row r="349" spans="2:39" x14ac:dyDescent="0.2">
      <c r="B349" s="15">
        <v>316</v>
      </c>
      <c r="C349">
        <v>1</v>
      </c>
      <c r="E349" s="16">
        <v>15647311</v>
      </c>
      <c r="F349" s="1">
        <v>1</v>
      </c>
      <c r="H349" s="15" t="s">
        <v>83</v>
      </c>
      <c r="I349">
        <v>1</v>
      </c>
      <c r="K349" s="16">
        <v>789</v>
      </c>
      <c r="L349" s="1">
        <v>2</v>
      </c>
      <c r="Z349" s="17">
        <v>120193.42</v>
      </c>
      <c r="AA349" s="37">
        <v>1</v>
      </c>
      <c r="AL349" s="58">
        <v>65323.11</v>
      </c>
      <c r="AM349" s="57">
        <v>1</v>
      </c>
    </row>
    <row r="350" spans="2:39" x14ac:dyDescent="0.2">
      <c r="B350" s="15">
        <v>317</v>
      </c>
      <c r="C350">
        <v>1</v>
      </c>
      <c r="E350" s="16">
        <v>15648064</v>
      </c>
      <c r="F350" s="1">
        <v>1</v>
      </c>
      <c r="H350" s="15" t="s">
        <v>712</v>
      </c>
      <c r="I350">
        <v>1</v>
      </c>
      <c r="K350" s="16">
        <v>790</v>
      </c>
      <c r="L350" s="1">
        <v>2</v>
      </c>
      <c r="Z350" s="17">
        <v>120320.54</v>
      </c>
      <c r="AA350" s="37">
        <v>1</v>
      </c>
      <c r="AL350" s="58">
        <v>65951.649999999994</v>
      </c>
      <c r="AM350" s="57">
        <v>1</v>
      </c>
    </row>
    <row r="351" spans="2:39" x14ac:dyDescent="0.2">
      <c r="B351" s="15">
        <v>318</v>
      </c>
      <c r="C351">
        <v>1</v>
      </c>
      <c r="E351" s="16">
        <v>15649423</v>
      </c>
      <c r="F351" s="1">
        <v>1</v>
      </c>
      <c r="H351" s="15" t="s">
        <v>558</v>
      </c>
      <c r="I351">
        <v>1</v>
      </c>
      <c r="K351" s="16">
        <v>791</v>
      </c>
      <c r="L351" s="1">
        <v>1</v>
      </c>
      <c r="Z351" s="17">
        <v>120599.21</v>
      </c>
      <c r="AA351" s="37">
        <v>1</v>
      </c>
      <c r="AL351" s="58">
        <v>66013.27</v>
      </c>
      <c r="AM351" s="57">
        <v>1</v>
      </c>
    </row>
    <row r="352" spans="2:39" x14ac:dyDescent="0.2">
      <c r="B352" s="15">
        <v>319</v>
      </c>
      <c r="C352">
        <v>1</v>
      </c>
      <c r="E352" s="16">
        <v>15649992</v>
      </c>
      <c r="F352" s="1">
        <v>1</v>
      </c>
      <c r="H352" s="15" t="s">
        <v>81</v>
      </c>
      <c r="I352">
        <v>1</v>
      </c>
      <c r="K352" s="16">
        <v>792</v>
      </c>
      <c r="L352" s="1">
        <v>1</v>
      </c>
      <c r="Z352" s="17">
        <v>120599.38</v>
      </c>
      <c r="AA352" s="37">
        <v>1</v>
      </c>
      <c r="AL352" s="58">
        <v>66088.83</v>
      </c>
      <c r="AM352" s="57">
        <v>1</v>
      </c>
    </row>
    <row r="353" spans="2:39" x14ac:dyDescent="0.2">
      <c r="B353" s="15">
        <v>320</v>
      </c>
      <c r="C353">
        <v>1</v>
      </c>
      <c r="E353" s="16">
        <v>15650068</v>
      </c>
      <c r="F353" s="1">
        <v>1</v>
      </c>
      <c r="H353" s="15" t="s">
        <v>596</v>
      </c>
      <c r="I353">
        <v>3</v>
      </c>
      <c r="K353" s="16">
        <v>793</v>
      </c>
      <c r="L353" s="1">
        <v>3</v>
      </c>
      <c r="Z353" s="17">
        <v>120681.63</v>
      </c>
      <c r="AA353" s="37">
        <v>1</v>
      </c>
      <c r="AL353" s="58">
        <v>66214.13</v>
      </c>
      <c r="AM353" s="57">
        <v>1</v>
      </c>
    </row>
    <row r="354" spans="2:39" x14ac:dyDescent="0.2">
      <c r="B354" s="15">
        <v>321</v>
      </c>
      <c r="C354">
        <v>1</v>
      </c>
      <c r="E354" s="16">
        <v>15650237</v>
      </c>
      <c r="F354" s="1">
        <v>1</v>
      </c>
      <c r="H354" s="15" t="s">
        <v>203</v>
      </c>
      <c r="I354">
        <v>1</v>
      </c>
      <c r="K354" s="16">
        <v>795</v>
      </c>
      <c r="L354" s="1">
        <v>2</v>
      </c>
      <c r="Z354" s="17">
        <v>121021.05</v>
      </c>
      <c r="AA354" s="37">
        <v>1</v>
      </c>
      <c r="AL354" s="58">
        <v>67020.03</v>
      </c>
      <c r="AM354" s="57">
        <v>1</v>
      </c>
    </row>
    <row r="355" spans="2:39" x14ac:dyDescent="0.2">
      <c r="B355" s="15">
        <v>322</v>
      </c>
      <c r="C355">
        <v>1</v>
      </c>
      <c r="E355" s="16">
        <v>15650288</v>
      </c>
      <c r="F355" s="1">
        <v>1</v>
      </c>
      <c r="H355" s="15" t="s">
        <v>256</v>
      </c>
      <c r="I355">
        <v>1</v>
      </c>
      <c r="K355" s="16">
        <v>796</v>
      </c>
      <c r="L355" s="1">
        <v>1</v>
      </c>
      <c r="Z355" s="17">
        <v>121152.05</v>
      </c>
      <c r="AA355" s="37">
        <v>1</v>
      </c>
      <c r="AL355" s="58">
        <v>67046.83</v>
      </c>
      <c r="AM355" s="57">
        <v>1</v>
      </c>
    </row>
    <row r="356" spans="2:39" x14ac:dyDescent="0.2">
      <c r="B356" s="15">
        <v>323</v>
      </c>
      <c r="C356">
        <v>1</v>
      </c>
      <c r="E356" s="16">
        <v>15651001</v>
      </c>
      <c r="F356" s="1">
        <v>1</v>
      </c>
      <c r="H356" s="15" t="s">
        <v>735</v>
      </c>
      <c r="I356">
        <v>1</v>
      </c>
      <c r="K356" s="16">
        <v>798</v>
      </c>
      <c r="L356" s="1">
        <v>1</v>
      </c>
      <c r="Z356" s="17">
        <v>121192.22</v>
      </c>
      <c r="AA356" s="37">
        <v>1</v>
      </c>
      <c r="AL356" s="58">
        <v>67110.59</v>
      </c>
      <c r="AM356" s="57">
        <v>1</v>
      </c>
    </row>
    <row r="357" spans="2:39" x14ac:dyDescent="0.2">
      <c r="B357" s="15">
        <v>324</v>
      </c>
      <c r="C357">
        <v>1</v>
      </c>
      <c r="E357" s="16">
        <v>15651022</v>
      </c>
      <c r="F357" s="1">
        <v>1</v>
      </c>
      <c r="H357" s="15" t="s">
        <v>527</v>
      </c>
      <c r="I357">
        <v>1</v>
      </c>
      <c r="K357" s="16">
        <v>799</v>
      </c>
      <c r="L357" s="1">
        <v>2</v>
      </c>
      <c r="Z357" s="17">
        <v>121326.42</v>
      </c>
      <c r="AA357" s="37">
        <v>1</v>
      </c>
      <c r="AL357" s="58">
        <v>67468.67</v>
      </c>
      <c r="AM357" s="57">
        <v>1</v>
      </c>
    </row>
    <row r="358" spans="2:39" x14ac:dyDescent="0.2">
      <c r="B358" s="15">
        <v>325</v>
      </c>
      <c r="C358">
        <v>1</v>
      </c>
      <c r="E358" s="16">
        <v>15651280</v>
      </c>
      <c r="F358" s="1">
        <v>1</v>
      </c>
      <c r="H358" s="15" t="s">
        <v>286</v>
      </c>
      <c r="I358">
        <v>1</v>
      </c>
      <c r="K358" s="16">
        <v>800</v>
      </c>
      <c r="L358" s="1">
        <v>2</v>
      </c>
      <c r="Z358" s="17">
        <v>121551.58</v>
      </c>
      <c r="AA358" s="37">
        <v>1</v>
      </c>
      <c r="AL358" s="58">
        <v>67611.360000000001</v>
      </c>
      <c r="AM358" s="57">
        <v>1</v>
      </c>
    </row>
    <row r="359" spans="2:39" x14ac:dyDescent="0.2">
      <c r="B359" s="15">
        <v>326</v>
      </c>
      <c r="C359">
        <v>1</v>
      </c>
      <c r="E359" s="16">
        <v>15651674</v>
      </c>
      <c r="F359" s="1">
        <v>1</v>
      </c>
      <c r="H359" s="15" t="s">
        <v>238</v>
      </c>
      <c r="I359">
        <v>2</v>
      </c>
      <c r="K359" s="16">
        <v>801</v>
      </c>
      <c r="L359" s="1">
        <v>1</v>
      </c>
      <c r="Z359" s="17">
        <v>121581.56</v>
      </c>
      <c r="AA359" s="37">
        <v>1</v>
      </c>
      <c r="AL359" s="58">
        <v>67740.08</v>
      </c>
      <c r="AM359" s="57">
        <v>1</v>
      </c>
    </row>
    <row r="360" spans="2:39" x14ac:dyDescent="0.2">
      <c r="B360" s="15">
        <v>327</v>
      </c>
      <c r="C360">
        <v>1</v>
      </c>
      <c r="E360" s="16">
        <v>15652266</v>
      </c>
      <c r="F360" s="1">
        <v>1</v>
      </c>
      <c r="H360" s="15" t="s">
        <v>624</v>
      </c>
      <c r="I360">
        <v>1</v>
      </c>
      <c r="K360" s="16">
        <v>802</v>
      </c>
      <c r="L360" s="1">
        <v>1</v>
      </c>
      <c r="Z360" s="17">
        <v>121681.82</v>
      </c>
      <c r="AA360" s="37">
        <v>1</v>
      </c>
      <c r="AL360" s="58">
        <v>67789.990000000005</v>
      </c>
      <c r="AM360" s="57">
        <v>1</v>
      </c>
    </row>
    <row r="361" spans="2:39" x14ac:dyDescent="0.2">
      <c r="B361" s="15">
        <v>328</v>
      </c>
      <c r="C361">
        <v>1</v>
      </c>
      <c r="E361" s="16">
        <v>15652883</v>
      </c>
      <c r="F361" s="1">
        <v>1</v>
      </c>
      <c r="H361" s="15" t="s">
        <v>481</v>
      </c>
      <c r="I361">
        <v>1</v>
      </c>
      <c r="K361" s="16">
        <v>803</v>
      </c>
      <c r="L361" s="1">
        <v>1</v>
      </c>
      <c r="Z361" s="17">
        <v>121702.73</v>
      </c>
      <c r="AA361" s="37">
        <v>1</v>
      </c>
      <c r="AL361" s="58">
        <v>68052.08</v>
      </c>
      <c r="AM361" s="57">
        <v>1</v>
      </c>
    </row>
    <row r="362" spans="2:39" x14ac:dyDescent="0.2">
      <c r="B362" s="15">
        <v>329</v>
      </c>
      <c r="C362">
        <v>1</v>
      </c>
      <c r="E362" s="16">
        <v>15653253</v>
      </c>
      <c r="F362" s="1">
        <v>1</v>
      </c>
      <c r="H362" s="15" t="s">
        <v>206</v>
      </c>
      <c r="I362">
        <v>1</v>
      </c>
      <c r="K362" s="16">
        <v>804</v>
      </c>
      <c r="L362" s="1">
        <v>2</v>
      </c>
      <c r="Z362" s="17">
        <v>122189.66</v>
      </c>
      <c r="AA362" s="37">
        <v>1</v>
      </c>
      <c r="AL362" s="58">
        <v>68143.929999999993</v>
      </c>
      <c r="AM362" s="57">
        <v>1</v>
      </c>
    </row>
    <row r="363" spans="2:39" x14ac:dyDescent="0.2">
      <c r="B363" s="15">
        <v>330</v>
      </c>
      <c r="C363">
        <v>1</v>
      </c>
      <c r="E363" s="16">
        <v>15653547</v>
      </c>
      <c r="F363" s="1">
        <v>1</v>
      </c>
      <c r="H363" s="15" t="s">
        <v>274</v>
      </c>
      <c r="I363">
        <v>3</v>
      </c>
      <c r="K363" s="16">
        <v>805</v>
      </c>
      <c r="L363" s="1">
        <v>1</v>
      </c>
      <c r="Z363" s="17">
        <v>122220.19</v>
      </c>
      <c r="AA363" s="37">
        <v>1</v>
      </c>
      <c r="AL363" s="58">
        <v>68487.509999999995</v>
      </c>
      <c r="AM363" s="57">
        <v>1</v>
      </c>
    </row>
    <row r="364" spans="2:39" x14ac:dyDescent="0.2">
      <c r="B364" s="15">
        <v>331</v>
      </c>
      <c r="C364">
        <v>1</v>
      </c>
      <c r="E364" s="16">
        <v>15653620</v>
      </c>
      <c r="F364" s="1">
        <v>1</v>
      </c>
      <c r="H364" s="15" t="s">
        <v>593</v>
      </c>
      <c r="I364">
        <v>1</v>
      </c>
      <c r="K364" s="16">
        <v>806</v>
      </c>
      <c r="L364" s="1">
        <v>3</v>
      </c>
      <c r="Z364" s="17">
        <v>122311.21</v>
      </c>
      <c r="AA364" s="37">
        <v>1</v>
      </c>
      <c r="AL364" s="58">
        <v>68600.36</v>
      </c>
      <c r="AM364" s="57">
        <v>1</v>
      </c>
    </row>
    <row r="365" spans="2:39" x14ac:dyDescent="0.2">
      <c r="B365" s="15">
        <v>332</v>
      </c>
      <c r="C365">
        <v>1</v>
      </c>
      <c r="E365" s="16">
        <v>15653762</v>
      </c>
      <c r="F365" s="1">
        <v>1</v>
      </c>
      <c r="H365" s="15" t="s">
        <v>261</v>
      </c>
      <c r="I365">
        <v>2</v>
      </c>
      <c r="K365" s="16">
        <v>807</v>
      </c>
      <c r="L365" s="1">
        <v>4</v>
      </c>
      <c r="Z365" s="17">
        <v>122384.22</v>
      </c>
      <c r="AA365" s="37">
        <v>1</v>
      </c>
      <c r="AL365" s="58">
        <v>68759.570000000007</v>
      </c>
      <c r="AM365" s="57">
        <v>1</v>
      </c>
    </row>
    <row r="366" spans="2:39" x14ac:dyDescent="0.2">
      <c r="B366" s="15">
        <v>333</v>
      </c>
      <c r="C366">
        <v>1</v>
      </c>
      <c r="E366" s="16">
        <v>15653780</v>
      </c>
      <c r="F366" s="1">
        <v>1</v>
      </c>
      <c r="H366" s="15" t="s">
        <v>555</v>
      </c>
      <c r="I366">
        <v>1</v>
      </c>
      <c r="K366" s="16">
        <v>808</v>
      </c>
      <c r="L366" s="1">
        <v>1</v>
      </c>
      <c r="Z366" s="17">
        <v>122388.38</v>
      </c>
      <c r="AA366" s="37">
        <v>1</v>
      </c>
      <c r="AL366" s="58">
        <v>68777.259999999995</v>
      </c>
      <c r="AM366" s="57">
        <v>1</v>
      </c>
    </row>
    <row r="367" spans="2:39" x14ac:dyDescent="0.2">
      <c r="B367" s="15">
        <v>334</v>
      </c>
      <c r="C367">
        <v>1</v>
      </c>
      <c r="E367" s="16">
        <v>15653849</v>
      </c>
      <c r="F367" s="1">
        <v>1</v>
      </c>
      <c r="H367" s="15" t="s">
        <v>143</v>
      </c>
      <c r="I367">
        <v>1</v>
      </c>
      <c r="K367" s="16">
        <v>811</v>
      </c>
      <c r="L367" s="1">
        <v>1</v>
      </c>
      <c r="Z367" s="17">
        <v>122451.46</v>
      </c>
      <c r="AA367" s="37">
        <v>1</v>
      </c>
      <c r="AL367" s="58">
        <v>69454.240000000005</v>
      </c>
      <c r="AM367" s="57">
        <v>1</v>
      </c>
    </row>
    <row r="368" spans="2:39" x14ac:dyDescent="0.2">
      <c r="B368" s="15">
        <v>335</v>
      </c>
      <c r="C368">
        <v>1</v>
      </c>
      <c r="E368" s="16">
        <v>15653857</v>
      </c>
      <c r="F368" s="1">
        <v>1</v>
      </c>
      <c r="H368" s="15" t="s">
        <v>31</v>
      </c>
      <c r="I368">
        <v>1</v>
      </c>
      <c r="K368" s="16">
        <v>813</v>
      </c>
      <c r="L368" s="1">
        <v>1</v>
      </c>
      <c r="Z368" s="17">
        <v>122453.37</v>
      </c>
      <c r="AA368" s="37">
        <v>1</v>
      </c>
      <c r="AL368" s="58">
        <v>69829.399999999994</v>
      </c>
      <c r="AM368" s="57">
        <v>1</v>
      </c>
    </row>
    <row r="369" spans="2:39" x14ac:dyDescent="0.2">
      <c r="B369" s="15">
        <v>336</v>
      </c>
      <c r="C369">
        <v>1</v>
      </c>
      <c r="E369" s="16">
        <v>15654060</v>
      </c>
      <c r="F369" s="1">
        <v>1</v>
      </c>
      <c r="H369" s="15" t="s">
        <v>617</v>
      </c>
      <c r="I369">
        <v>1</v>
      </c>
      <c r="K369" s="16">
        <v>814</v>
      </c>
      <c r="L369" s="1">
        <v>1</v>
      </c>
      <c r="Z369" s="17">
        <v>122522.32</v>
      </c>
      <c r="AA369" s="37">
        <v>1</v>
      </c>
      <c r="AL369" s="58">
        <v>69865.490000000005</v>
      </c>
      <c r="AM369" s="57">
        <v>1</v>
      </c>
    </row>
    <row r="370" spans="2:39" x14ac:dyDescent="0.2">
      <c r="B370" s="15">
        <v>337</v>
      </c>
      <c r="C370">
        <v>1</v>
      </c>
      <c r="E370" s="16">
        <v>15654238</v>
      </c>
      <c r="F370" s="1">
        <v>1</v>
      </c>
      <c r="H370" s="15" t="s">
        <v>136</v>
      </c>
      <c r="I370">
        <v>3</v>
      </c>
      <c r="K370" s="16">
        <v>815</v>
      </c>
      <c r="L370" s="1">
        <v>1</v>
      </c>
      <c r="Z370" s="17">
        <v>122549.64</v>
      </c>
      <c r="AA370" s="37">
        <v>1</v>
      </c>
      <c r="AL370" s="58">
        <v>70154.22</v>
      </c>
      <c r="AM370" s="57">
        <v>1</v>
      </c>
    </row>
    <row r="371" spans="2:39" x14ac:dyDescent="0.2">
      <c r="B371" s="15">
        <v>338</v>
      </c>
      <c r="C371">
        <v>1</v>
      </c>
      <c r="E371" s="16">
        <v>15654506</v>
      </c>
      <c r="F371" s="1">
        <v>1</v>
      </c>
      <c r="H371" s="15" t="s">
        <v>748</v>
      </c>
      <c r="I371">
        <v>1</v>
      </c>
      <c r="K371" s="16">
        <v>816</v>
      </c>
      <c r="L371" s="1">
        <v>2</v>
      </c>
      <c r="Z371" s="17">
        <v>122552.34</v>
      </c>
      <c r="AA371" s="37">
        <v>1</v>
      </c>
      <c r="AL371" s="58">
        <v>70179</v>
      </c>
      <c r="AM371" s="57">
        <v>1</v>
      </c>
    </row>
    <row r="372" spans="2:39" x14ac:dyDescent="0.2">
      <c r="B372" s="15">
        <v>339</v>
      </c>
      <c r="C372">
        <v>1</v>
      </c>
      <c r="E372" s="16">
        <v>15654700</v>
      </c>
      <c r="F372" s="1">
        <v>1</v>
      </c>
      <c r="H372" s="15" t="s">
        <v>584</v>
      </c>
      <c r="I372">
        <v>1</v>
      </c>
      <c r="K372" s="16">
        <v>818</v>
      </c>
      <c r="L372" s="1">
        <v>2</v>
      </c>
      <c r="Z372" s="17">
        <v>122570.87</v>
      </c>
      <c r="AA372" s="37">
        <v>1</v>
      </c>
      <c r="AL372" s="58">
        <v>70649.64</v>
      </c>
      <c r="AM372" s="57">
        <v>1</v>
      </c>
    </row>
    <row r="373" spans="2:39" x14ac:dyDescent="0.2">
      <c r="B373" s="15">
        <v>340</v>
      </c>
      <c r="C373">
        <v>1</v>
      </c>
      <c r="E373" s="16">
        <v>15655007</v>
      </c>
      <c r="F373" s="1">
        <v>1</v>
      </c>
      <c r="H373" s="15" t="s">
        <v>319</v>
      </c>
      <c r="I373">
        <v>3</v>
      </c>
      <c r="K373" s="16">
        <v>819</v>
      </c>
      <c r="L373" s="1">
        <v>1</v>
      </c>
      <c r="Z373" s="17">
        <v>122874.74</v>
      </c>
      <c r="AA373" s="37">
        <v>1</v>
      </c>
      <c r="AL373" s="58">
        <v>70899.27</v>
      </c>
      <c r="AM373" s="57">
        <v>1</v>
      </c>
    </row>
    <row r="374" spans="2:39" x14ac:dyDescent="0.2">
      <c r="B374" s="15">
        <v>341</v>
      </c>
      <c r="C374">
        <v>1</v>
      </c>
      <c r="E374" s="16">
        <v>15655339</v>
      </c>
      <c r="F374" s="1">
        <v>1</v>
      </c>
      <c r="H374" s="15" t="s">
        <v>694</v>
      </c>
      <c r="I374">
        <v>1</v>
      </c>
      <c r="K374" s="16">
        <v>822</v>
      </c>
      <c r="L374" s="1">
        <v>1</v>
      </c>
      <c r="Z374" s="17">
        <v>123180.01</v>
      </c>
      <c r="AA374" s="37">
        <v>1</v>
      </c>
      <c r="AL374" s="58">
        <v>71095.41</v>
      </c>
      <c r="AM374" s="57">
        <v>1</v>
      </c>
    </row>
    <row r="375" spans="2:39" x14ac:dyDescent="0.2">
      <c r="B375" s="15">
        <v>342</v>
      </c>
      <c r="C375">
        <v>1</v>
      </c>
      <c r="E375" s="16">
        <v>15655774</v>
      </c>
      <c r="F375" s="1">
        <v>1</v>
      </c>
      <c r="H375" s="15" t="s">
        <v>442</v>
      </c>
      <c r="I375">
        <v>1</v>
      </c>
      <c r="K375" s="16">
        <v>828</v>
      </c>
      <c r="L375" s="1">
        <v>2</v>
      </c>
      <c r="Z375" s="17">
        <v>123217.66</v>
      </c>
      <c r="AA375" s="37">
        <v>1</v>
      </c>
      <c r="AL375" s="58">
        <v>71154.100000000006</v>
      </c>
      <c r="AM375" s="57">
        <v>1</v>
      </c>
    </row>
    <row r="376" spans="2:39" x14ac:dyDescent="0.2">
      <c r="B376" s="15">
        <v>343</v>
      </c>
      <c r="C376">
        <v>1</v>
      </c>
      <c r="E376" s="16">
        <v>15655961</v>
      </c>
      <c r="F376" s="1">
        <v>1</v>
      </c>
      <c r="H376" s="15" t="s">
        <v>428</v>
      </c>
      <c r="I376">
        <v>1</v>
      </c>
      <c r="K376" s="16">
        <v>829</v>
      </c>
      <c r="L376" s="1">
        <v>1</v>
      </c>
      <c r="Z376" s="17">
        <v>123246.7</v>
      </c>
      <c r="AA376" s="37">
        <v>1</v>
      </c>
      <c r="AL376" s="58">
        <v>71244.59</v>
      </c>
      <c r="AM376" s="57">
        <v>1</v>
      </c>
    </row>
    <row r="377" spans="2:39" x14ac:dyDescent="0.2">
      <c r="B377" s="15">
        <v>344</v>
      </c>
      <c r="C377">
        <v>1</v>
      </c>
      <c r="E377" s="16">
        <v>15656148</v>
      </c>
      <c r="F377" s="1">
        <v>1</v>
      </c>
      <c r="H377" s="15" t="s">
        <v>608</v>
      </c>
      <c r="I377">
        <v>1</v>
      </c>
      <c r="K377" s="16">
        <v>833</v>
      </c>
      <c r="L377" s="1">
        <v>1</v>
      </c>
      <c r="Z377" s="17">
        <v>123331.36</v>
      </c>
      <c r="AA377" s="37">
        <v>1</v>
      </c>
      <c r="AL377" s="58">
        <v>71405.17</v>
      </c>
      <c r="AM377" s="57">
        <v>1</v>
      </c>
    </row>
    <row r="378" spans="2:39" x14ac:dyDescent="0.2">
      <c r="B378" s="15">
        <v>345</v>
      </c>
      <c r="C378">
        <v>1</v>
      </c>
      <c r="E378" s="16">
        <v>15656176</v>
      </c>
      <c r="F378" s="1">
        <v>1</v>
      </c>
      <c r="H378" s="15" t="s">
        <v>254</v>
      </c>
      <c r="I378">
        <v>1</v>
      </c>
      <c r="K378" s="16">
        <v>834</v>
      </c>
      <c r="L378" s="1">
        <v>1</v>
      </c>
      <c r="Z378" s="17">
        <v>123497.58</v>
      </c>
      <c r="AA378" s="37">
        <v>1</v>
      </c>
      <c r="AL378" s="58">
        <v>71557.119999999995</v>
      </c>
      <c r="AM378" s="57">
        <v>1</v>
      </c>
    </row>
    <row r="379" spans="2:39" x14ac:dyDescent="0.2">
      <c r="B379" s="15">
        <v>346</v>
      </c>
      <c r="C379">
        <v>1</v>
      </c>
      <c r="E379" s="16">
        <v>15656300</v>
      </c>
      <c r="F379" s="1">
        <v>1</v>
      </c>
      <c r="H379" s="15" t="s">
        <v>360</v>
      </c>
      <c r="I379">
        <v>1</v>
      </c>
      <c r="K379" s="16">
        <v>838</v>
      </c>
      <c r="L379" s="1">
        <v>1</v>
      </c>
      <c r="Z379" s="17">
        <v>123709.46</v>
      </c>
      <c r="AA379" s="37">
        <v>1</v>
      </c>
      <c r="AL379" s="58">
        <v>71709.119999999995</v>
      </c>
      <c r="AM379" s="57">
        <v>1</v>
      </c>
    </row>
    <row r="380" spans="2:39" x14ac:dyDescent="0.2">
      <c r="B380" s="15">
        <v>347</v>
      </c>
      <c r="C380">
        <v>1</v>
      </c>
      <c r="E380" s="16">
        <v>15656333</v>
      </c>
      <c r="F380" s="1">
        <v>1</v>
      </c>
      <c r="H380" s="15" t="s">
        <v>450</v>
      </c>
      <c r="I380">
        <v>1</v>
      </c>
      <c r="K380" s="16">
        <v>839</v>
      </c>
      <c r="L380" s="1">
        <v>1</v>
      </c>
      <c r="Z380" s="17">
        <v>123971.51</v>
      </c>
      <c r="AA380" s="37">
        <v>1</v>
      </c>
      <c r="AL380" s="58">
        <v>71725.73</v>
      </c>
      <c r="AM380" s="57">
        <v>1</v>
      </c>
    </row>
    <row r="381" spans="2:39" x14ac:dyDescent="0.2">
      <c r="B381" s="15">
        <v>348</v>
      </c>
      <c r="C381">
        <v>1</v>
      </c>
      <c r="E381" s="16">
        <v>15657284</v>
      </c>
      <c r="F381" s="1">
        <v>1</v>
      </c>
      <c r="H381" s="15" t="s">
        <v>315</v>
      </c>
      <c r="I381">
        <v>1</v>
      </c>
      <c r="K381" s="16">
        <v>840</v>
      </c>
      <c r="L381" s="1">
        <v>1</v>
      </c>
      <c r="Z381" s="17">
        <v>124151.09</v>
      </c>
      <c r="AA381" s="37">
        <v>1</v>
      </c>
      <c r="AL381" s="58">
        <v>71862.789999999994</v>
      </c>
      <c r="AM381" s="57">
        <v>1</v>
      </c>
    </row>
    <row r="382" spans="2:39" x14ac:dyDescent="0.2">
      <c r="B382" s="15">
        <v>349</v>
      </c>
      <c r="C382">
        <v>1</v>
      </c>
      <c r="E382" s="16">
        <v>15657566</v>
      </c>
      <c r="F382" s="1">
        <v>1</v>
      </c>
      <c r="H382" s="15" t="s">
        <v>718</v>
      </c>
      <c r="I382">
        <v>1</v>
      </c>
      <c r="K382" s="16">
        <v>841</v>
      </c>
      <c r="L382" s="1">
        <v>1</v>
      </c>
      <c r="Z382" s="17">
        <v>124328.84</v>
      </c>
      <c r="AA382" s="37">
        <v>1</v>
      </c>
      <c r="AL382" s="58">
        <v>71865.31</v>
      </c>
      <c r="AM382" s="57">
        <v>1</v>
      </c>
    </row>
    <row r="383" spans="2:39" x14ac:dyDescent="0.2">
      <c r="B383" s="15">
        <v>350</v>
      </c>
      <c r="C383">
        <v>1</v>
      </c>
      <c r="E383" s="16">
        <v>15658032</v>
      </c>
      <c r="F383" s="1">
        <v>1</v>
      </c>
      <c r="H383" s="15" t="s">
        <v>130</v>
      </c>
      <c r="I383">
        <v>3</v>
      </c>
      <c r="K383" s="16">
        <v>842</v>
      </c>
      <c r="L383" s="1">
        <v>1</v>
      </c>
      <c r="Z383" s="17">
        <v>124525.52</v>
      </c>
      <c r="AA383" s="37">
        <v>1</v>
      </c>
      <c r="AL383" s="58">
        <v>71905.77</v>
      </c>
      <c r="AM383" s="57">
        <v>1</v>
      </c>
    </row>
    <row r="384" spans="2:39" x14ac:dyDescent="0.2">
      <c r="B384" s="15">
        <v>351</v>
      </c>
      <c r="C384">
        <v>1</v>
      </c>
      <c r="E384" s="16">
        <v>15658169</v>
      </c>
      <c r="F384" s="1">
        <v>1</v>
      </c>
      <c r="H384" s="15" t="s">
        <v>465</v>
      </c>
      <c r="I384">
        <v>1</v>
      </c>
      <c r="K384" s="16">
        <v>844</v>
      </c>
      <c r="L384" s="1">
        <v>1</v>
      </c>
      <c r="Z384" s="17">
        <v>124532.78</v>
      </c>
      <c r="AA384" s="37">
        <v>1</v>
      </c>
      <c r="AL384" s="58">
        <v>72008.61</v>
      </c>
      <c r="AM384" s="57">
        <v>1</v>
      </c>
    </row>
    <row r="385" spans="2:39" x14ac:dyDescent="0.2">
      <c r="B385" s="15">
        <v>352</v>
      </c>
      <c r="C385">
        <v>1</v>
      </c>
      <c r="E385" s="16">
        <v>15658485</v>
      </c>
      <c r="F385" s="1">
        <v>1</v>
      </c>
      <c r="H385" s="15" t="s">
        <v>663</v>
      </c>
      <c r="I385">
        <v>1</v>
      </c>
      <c r="K385" s="16">
        <v>846</v>
      </c>
      <c r="L385" s="1">
        <v>1</v>
      </c>
      <c r="Z385" s="17">
        <v>124576.65</v>
      </c>
      <c r="AA385" s="37">
        <v>1</v>
      </c>
      <c r="AL385" s="58">
        <v>72085.100000000006</v>
      </c>
      <c r="AM385" s="57">
        <v>1</v>
      </c>
    </row>
    <row r="386" spans="2:39" x14ac:dyDescent="0.2">
      <c r="B386" s="15">
        <v>353</v>
      </c>
      <c r="C386">
        <v>1</v>
      </c>
      <c r="E386" s="16">
        <v>15658929</v>
      </c>
      <c r="F386" s="1">
        <v>1</v>
      </c>
      <c r="H386" s="15" t="s">
        <v>89</v>
      </c>
      <c r="I386">
        <v>1</v>
      </c>
      <c r="K386" s="16">
        <v>848</v>
      </c>
      <c r="L386" s="1">
        <v>1</v>
      </c>
      <c r="Z386" s="17">
        <v>124626.07</v>
      </c>
      <c r="AA386" s="37">
        <v>1</v>
      </c>
      <c r="AL386" s="58">
        <v>72143.44</v>
      </c>
      <c r="AM386" s="57">
        <v>1</v>
      </c>
    </row>
    <row r="387" spans="2:39" x14ac:dyDescent="0.2">
      <c r="B387" s="15">
        <v>354</v>
      </c>
      <c r="C387">
        <v>1</v>
      </c>
      <c r="E387" s="16">
        <v>15658935</v>
      </c>
      <c r="F387" s="1">
        <v>1</v>
      </c>
      <c r="H387" s="15" t="s">
        <v>216</v>
      </c>
      <c r="I387">
        <v>1</v>
      </c>
      <c r="K387" s="16">
        <v>850</v>
      </c>
      <c r="L387" s="1">
        <v>19</v>
      </c>
      <c r="Z387" s="17">
        <v>124695.72</v>
      </c>
      <c r="AA387" s="37">
        <v>1</v>
      </c>
      <c r="AL387" s="58">
        <v>72467.990000000005</v>
      </c>
      <c r="AM387" s="57">
        <v>1</v>
      </c>
    </row>
    <row r="388" spans="2:39" x14ac:dyDescent="0.2">
      <c r="B388" s="15">
        <v>355</v>
      </c>
      <c r="C388">
        <v>1</v>
      </c>
      <c r="E388" s="16">
        <v>15659098</v>
      </c>
      <c r="F388" s="1">
        <v>1</v>
      </c>
      <c r="H388" s="15" t="s">
        <v>432</v>
      </c>
      <c r="I388">
        <v>2</v>
      </c>
      <c r="K388" s="16" t="s">
        <v>796</v>
      </c>
      <c r="L388" s="1">
        <v>991</v>
      </c>
      <c r="Z388" s="17">
        <v>124828.46</v>
      </c>
      <c r="AA388" s="37">
        <v>1</v>
      </c>
      <c r="AL388" s="58">
        <v>72814.31</v>
      </c>
      <c r="AM388" s="57">
        <v>1</v>
      </c>
    </row>
    <row r="389" spans="2:39" x14ac:dyDescent="0.2">
      <c r="B389" s="15">
        <v>356</v>
      </c>
      <c r="C389">
        <v>1</v>
      </c>
      <c r="E389" s="16">
        <v>15659366</v>
      </c>
      <c r="F389" s="1">
        <v>1</v>
      </c>
      <c r="H389" s="15" t="s">
        <v>209</v>
      </c>
      <c r="I389">
        <v>3</v>
      </c>
      <c r="Z389" s="17">
        <v>125013.72</v>
      </c>
      <c r="AA389" s="37">
        <v>1</v>
      </c>
      <c r="AL389" s="58">
        <v>72924.56</v>
      </c>
      <c r="AM389" s="57">
        <v>1</v>
      </c>
    </row>
    <row r="390" spans="2:39" x14ac:dyDescent="0.2">
      <c r="B390" s="15">
        <v>357</v>
      </c>
      <c r="C390">
        <v>1</v>
      </c>
      <c r="E390" s="16">
        <v>15659420</v>
      </c>
      <c r="F390" s="1">
        <v>1</v>
      </c>
      <c r="H390" s="15" t="s">
        <v>455</v>
      </c>
      <c r="I390">
        <v>2</v>
      </c>
      <c r="Z390" s="17">
        <v>125167.02</v>
      </c>
      <c r="AA390" s="37">
        <v>1</v>
      </c>
      <c r="AL390" s="58">
        <v>73275.960000000006</v>
      </c>
      <c r="AM390" s="57">
        <v>1</v>
      </c>
    </row>
    <row r="391" spans="2:39" x14ac:dyDescent="0.2">
      <c r="B391" s="15">
        <v>358</v>
      </c>
      <c r="C391">
        <v>1</v>
      </c>
      <c r="E391" s="16">
        <v>15659428</v>
      </c>
      <c r="F391" s="1">
        <v>1</v>
      </c>
      <c r="H391" s="15" t="s">
        <v>655</v>
      </c>
      <c r="I391">
        <v>1</v>
      </c>
      <c r="Z391" s="17">
        <v>125169.26</v>
      </c>
      <c r="AA391" s="37">
        <v>1</v>
      </c>
      <c r="AL391" s="58">
        <v>73294.48</v>
      </c>
      <c r="AM391" s="57">
        <v>1</v>
      </c>
    </row>
    <row r="392" spans="2:39" x14ac:dyDescent="0.2">
      <c r="B392" s="15">
        <v>359</v>
      </c>
      <c r="C392">
        <v>1</v>
      </c>
      <c r="E392" s="16">
        <v>15659843</v>
      </c>
      <c r="F392" s="1">
        <v>1</v>
      </c>
      <c r="H392" s="15" t="s">
        <v>385</v>
      </c>
      <c r="I392">
        <v>1</v>
      </c>
      <c r="Z392" s="17">
        <v>125189.75</v>
      </c>
      <c r="AA392" s="37">
        <v>1</v>
      </c>
      <c r="AL392" s="58">
        <v>73418.289999999994</v>
      </c>
      <c r="AM392" s="57">
        <v>1</v>
      </c>
    </row>
    <row r="393" spans="2:39" x14ac:dyDescent="0.2">
      <c r="B393" s="15">
        <v>360</v>
      </c>
      <c r="C393">
        <v>1</v>
      </c>
      <c r="E393" s="16">
        <v>15660101</v>
      </c>
      <c r="F393" s="1">
        <v>1</v>
      </c>
      <c r="H393" s="15" t="s">
        <v>713</v>
      </c>
      <c r="I393">
        <v>1</v>
      </c>
      <c r="Z393" s="17">
        <v>125211.92</v>
      </c>
      <c r="AA393" s="37">
        <v>1</v>
      </c>
      <c r="AL393" s="58">
        <v>73564.44</v>
      </c>
      <c r="AM393" s="57">
        <v>1</v>
      </c>
    </row>
    <row r="394" spans="2:39" x14ac:dyDescent="0.2">
      <c r="B394" s="15">
        <v>361</v>
      </c>
      <c r="C394">
        <v>1</v>
      </c>
      <c r="E394" s="16">
        <v>15660155</v>
      </c>
      <c r="F394" s="1">
        <v>1</v>
      </c>
      <c r="H394" s="15" t="s">
        <v>678</v>
      </c>
      <c r="I394">
        <v>1</v>
      </c>
      <c r="Z394" s="17">
        <v>125406.58</v>
      </c>
      <c r="AA394" s="37">
        <v>1</v>
      </c>
      <c r="AL394" s="58">
        <v>73656.38</v>
      </c>
      <c r="AM394" s="57">
        <v>1</v>
      </c>
    </row>
    <row r="395" spans="2:39" x14ac:dyDescent="0.2">
      <c r="B395" s="15">
        <v>362</v>
      </c>
      <c r="C395">
        <v>1</v>
      </c>
      <c r="E395" s="16">
        <v>15660211</v>
      </c>
      <c r="F395" s="1">
        <v>1</v>
      </c>
      <c r="H395" s="15" t="s">
        <v>515</v>
      </c>
      <c r="I395">
        <v>1</v>
      </c>
      <c r="Z395" s="17">
        <v>125510.82</v>
      </c>
      <c r="AA395" s="37">
        <v>1</v>
      </c>
      <c r="AL395" s="58">
        <v>74077.91</v>
      </c>
      <c r="AM395" s="57">
        <v>1</v>
      </c>
    </row>
    <row r="396" spans="2:39" x14ac:dyDescent="0.2">
      <c r="B396" s="15">
        <v>363</v>
      </c>
      <c r="C396">
        <v>1</v>
      </c>
      <c r="E396" s="16">
        <v>15660271</v>
      </c>
      <c r="F396" s="1">
        <v>1</v>
      </c>
      <c r="H396" s="15" t="s">
        <v>381</v>
      </c>
      <c r="I396">
        <v>1</v>
      </c>
      <c r="Z396" s="17">
        <v>125561.97</v>
      </c>
      <c r="AA396" s="37">
        <v>1</v>
      </c>
      <c r="AL396" s="58">
        <v>74135.48</v>
      </c>
      <c r="AM396" s="57">
        <v>1</v>
      </c>
    </row>
    <row r="397" spans="2:39" x14ac:dyDescent="0.2">
      <c r="B397" s="15">
        <v>364</v>
      </c>
      <c r="C397">
        <v>1</v>
      </c>
      <c r="E397" s="16">
        <v>15660429</v>
      </c>
      <c r="F397" s="1">
        <v>1</v>
      </c>
      <c r="H397" s="15" t="s">
        <v>62</v>
      </c>
      <c r="I397">
        <v>1</v>
      </c>
      <c r="Z397" s="17">
        <v>125832.2</v>
      </c>
      <c r="AA397" s="37">
        <v>1</v>
      </c>
      <c r="AL397" s="58">
        <v>74158.8</v>
      </c>
      <c r="AM397" s="57">
        <v>1</v>
      </c>
    </row>
    <row r="398" spans="2:39" x14ac:dyDescent="0.2">
      <c r="B398" s="15">
        <v>365</v>
      </c>
      <c r="C398">
        <v>1</v>
      </c>
      <c r="E398" s="16">
        <v>15660535</v>
      </c>
      <c r="F398" s="1">
        <v>1</v>
      </c>
      <c r="H398" s="15" t="s">
        <v>508</v>
      </c>
      <c r="I398">
        <v>1</v>
      </c>
      <c r="Z398" s="17">
        <v>125851.93</v>
      </c>
      <c r="AA398" s="37">
        <v>1</v>
      </c>
      <c r="AL398" s="58">
        <v>74169.13</v>
      </c>
      <c r="AM398" s="57">
        <v>1</v>
      </c>
    </row>
    <row r="399" spans="2:39" x14ac:dyDescent="0.2">
      <c r="B399" s="15">
        <v>366</v>
      </c>
      <c r="C399">
        <v>1</v>
      </c>
      <c r="E399" s="16">
        <v>15660602</v>
      </c>
      <c r="F399" s="1">
        <v>1</v>
      </c>
      <c r="H399" s="15" t="s">
        <v>474</v>
      </c>
      <c r="I399">
        <v>1</v>
      </c>
      <c r="Z399" s="17">
        <v>125884.95</v>
      </c>
      <c r="AA399" s="37">
        <v>1</v>
      </c>
      <c r="AL399" s="58">
        <v>74835.649999999994</v>
      </c>
      <c r="AM399" s="57">
        <v>1</v>
      </c>
    </row>
    <row r="400" spans="2:39" x14ac:dyDescent="0.2">
      <c r="B400" s="15">
        <v>367</v>
      </c>
      <c r="C400">
        <v>1</v>
      </c>
      <c r="E400" s="16">
        <v>15661036</v>
      </c>
      <c r="F400" s="1">
        <v>1</v>
      </c>
      <c r="H400" s="15" t="s">
        <v>520</v>
      </c>
      <c r="I400">
        <v>1</v>
      </c>
      <c r="Z400" s="17">
        <v>126384.42</v>
      </c>
      <c r="AA400" s="37">
        <v>1</v>
      </c>
      <c r="AL400" s="58">
        <v>74836.34</v>
      </c>
      <c r="AM400" s="57">
        <v>1</v>
      </c>
    </row>
    <row r="401" spans="2:39" x14ac:dyDescent="0.2">
      <c r="B401" s="15">
        <v>368</v>
      </c>
      <c r="C401">
        <v>1</v>
      </c>
      <c r="E401" s="16">
        <v>15661249</v>
      </c>
      <c r="F401" s="1">
        <v>1</v>
      </c>
      <c r="H401" s="15" t="s">
        <v>750</v>
      </c>
      <c r="I401">
        <v>1</v>
      </c>
      <c r="Z401" s="17">
        <v>126418.14</v>
      </c>
      <c r="AA401" s="37">
        <v>1</v>
      </c>
      <c r="AL401" s="58">
        <v>74890.58</v>
      </c>
      <c r="AM401" s="57">
        <v>1</v>
      </c>
    </row>
    <row r="402" spans="2:39" x14ac:dyDescent="0.2">
      <c r="B402" s="15">
        <v>369</v>
      </c>
      <c r="C402">
        <v>1</v>
      </c>
      <c r="E402" s="16">
        <v>15661507</v>
      </c>
      <c r="F402" s="1">
        <v>1</v>
      </c>
      <c r="H402" s="15" t="s">
        <v>100</v>
      </c>
      <c r="I402">
        <v>1</v>
      </c>
      <c r="Z402" s="17">
        <v>126436.29</v>
      </c>
      <c r="AA402" s="37">
        <v>1</v>
      </c>
      <c r="AL402" s="58">
        <v>74940.5</v>
      </c>
      <c r="AM402" s="57">
        <v>1</v>
      </c>
    </row>
    <row r="403" spans="2:39" x14ac:dyDescent="0.2">
      <c r="B403" s="15">
        <v>370</v>
      </c>
      <c r="C403">
        <v>1</v>
      </c>
      <c r="E403" s="16">
        <v>15661526</v>
      </c>
      <c r="F403" s="1">
        <v>1</v>
      </c>
      <c r="H403" s="15" t="s">
        <v>409</v>
      </c>
      <c r="I403">
        <v>1</v>
      </c>
      <c r="Z403" s="17">
        <v>126615.94</v>
      </c>
      <c r="AA403" s="37">
        <v>1</v>
      </c>
      <c r="AL403" s="58">
        <v>75161.25</v>
      </c>
      <c r="AM403" s="57">
        <v>1</v>
      </c>
    </row>
    <row r="404" spans="2:39" x14ac:dyDescent="0.2">
      <c r="B404" s="15">
        <v>371</v>
      </c>
      <c r="C404">
        <v>1</v>
      </c>
      <c r="E404" s="16">
        <v>15661629</v>
      </c>
      <c r="F404" s="1">
        <v>1</v>
      </c>
      <c r="H404" s="15" t="s">
        <v>425</v>
      </c>
      <c r="I404">
        <v>1</v>
      </c>
      <c r="Z404" s="17">
        <v>126674.81</v>
      </c>
      <c r="AA404" s="37">
        <v>1</v>
      </c>
      <c r="AL404" s="58">
        <v>75248.3</v>
      </c>
      <c r="AM404" s="57">
        <v>1</v>
      </c>
    </row>
    <row r="405" spans="2:39" x14ac:dyDescent="0.2">
      <c r="B405" s="15">
        <v>372</v>
      </c>
      <c r="C405">
        <v>1</v>
      </c>
      <c r="E405" s="16">
        <v>15661670</v>
      </c>
      <c r="F405" s="1">
        <v>1</v>
      </c>
      <c r="H405" s="15" t="s">
        <v>148</v>
      </c>
      <c r="I405">
        <v>4</v>
      </c>
      <c r="Z405" s="17">
        <v>126776.3</v>
      </c>
      <c r="AA405" s="37">
        <v>1</v>
      </c>
      <c r="AL405" s="58">
        <v>75685.97</v>
      </c>
      <c r="AM405" s="57">
        <v>1</v>
      </c>
    </row>
    <row r="406" spans="2:39" x14ac:dyDescent="0.2">
      <c r="B406" s="15">
        <v>373</v>
      </c>
      <c r="C406">
        <v>1</v>
      </c>
      <c r="E406" s="16">
        <v>15662085</v>
      </c>
      <c r="F406" s="1">
        <v>1</v>
      </c>
      <c r="H406" s="15" t="s">
        <v>539</v>
      </c>
      <c r="I406">
        <v>1</v>
      </c>
      <c r="Z406" s="17">
        <v>127070.73</v>
      </c>
      <c r="AA406" s="37">
        <v>1</v>
      </c>
      <c r="AL406" s="58">
        <v>75808.100000000006</v>
      </c>
      <c r="AM406" s="57">
        <v>1</v>
      </c>
    </row>
    <row r="407" spans="2:39" x14ac:dyDescent="0.2">
      <c r="B407" s="15">
        <v>374</v>
      </c>
      <c r="C407">
        <v>1</v>
      </c>
      <c r="E407" s="16">
        <v>15662100</v>
      </c>
      <c r="F407" s="1">
        <v>1</v>
      </c>
      <c r="H407" s="15" t="s">
        <v>248</v>
      </c>
      <c r="I407">
        <v>1</v>
      </c>
      <c r="Z407" s="17">
        <v>127160.78</v>
      </c>
      <c r="AA407" s="37">
        <v>1</v>
      </c>
      <c r="AL407" s="58">
        <v>75888.649999999994</v>
      </c>
      <c r="AM407" s="57">
        <v>1</v>
      </c>
    </row>
    <row r="408" spans="2:39" x14ac:dyDescent="0.2">
      <c r="B408" s="15">
        <v>375</v>
      </c>
      <c r="C408">
        <v>1</v>
      </c>
      <c r="E408" s="16">
        <v>15662397</v>
      </c>
      <c r="F408" s="1">
        <v>1</v>
      </c>
      <c r="H408" s="15" t="s">
        <v>672</v>
      </c>
      <c r="I408">
        <v>1</v>
      </c>
      <c r="Z408" s="17">
        <v>127209</v>
      </c>
      <c r="AA408" s="37">
        <v>1</v>
      </c>
      <c r="AL408" s="58">
        <v>75937.47</v>
      </c>
      <c r="AM408" s="57">
        <v>1</v>
      </c>
    </row>
    <row r="409" spans="2:39" x14ac:dyDescent="0.2">
      <c r="B409" s="15">
        <v>376</v>
      </c>
      <c r="C409">
        <v>1</v>
      </c>
      <c r="E409" s="16">
        <v>15662403</v>
      </c>
      <c r="F409" s="1">
        <v>1</v>
      </c>
      <c r="H409" s="15" t="s">
        <v>486</v>
      </c>
      <c r="I409">
        <v>2</v>
      </c>
      <c r="Z409" s="17">
        <v>127299.34</v>
      </c>
      <c r="AA409" s="37">
        <v>1</v>
      </c>
      <c r="AL409" s="58">
        <v>76192.210000000006</v>
      </c>
      <c r="AM409" s="57">
        <v>1</v>
      </c>
    </row>
    <row r="410" spans="2:39" x14ac:dyDescent="0.2">
      <c r="B410" s="15">
        <v>377</v>
      </c>
      <c r="C410">
        <v>1</v>
      </c>
      <c r="E410" s="16">
        <v>15662736</v>
      </c>
      <c r="F410" s="1">
        <v>1</v>
      </c>
      <c r="H410" s="15" t="s">
        <v>466</v>
      </c>
      <c r="I410">
        <v>1</v>
      </c>
      <c r="Z410" s="17">
        <v>127357.75999999999</v>
      </c>
      <c r="AA410" s="37">
        <v>1</v>
      </c>
      <c r="AL410" s="58">
        <v>76390.009999999995</v>
      </c>
      <c r="AM410" s="57">
        <v>1</v>
      </c>
    </row>
    <row r="411" spans="2:39" x14ac:dyDescent="0.2">
      <c r="B411" s="15">
        <v>378</v>
      </c>
      <c r="C411">
        <v>1</v>
      </c>
      <c r="E411" s="16">
        <v>15662976</v>
      </c>
      <c r="F411" s="1">
        <v>1</v>
      </c>
      <c r="H411" s="15" t="s">
        <v>658</v>
      </c>
      <c r="I411">
        <v>1</v>
      </c>
      <c r="Z411" s="17">
        <v>127559.97</v>
      </c>
      <c r="AA411" s="37">
        <v>1</v>
      </c>
      <c r="AL411" s="58">
        <v>76569.64</v>
      </c>
      <c r="AM411" s="57">
        <v>1</v>
      </c>
    </row>
    <row r="412" spans="2:39" x14ac:dyDescent="0.2">
      <c r="B412" s="15">
        <v>379</v>
      </c>
      <c r="C412">
        <v>1</v>
      </c>
      <c r="E412" s="16">
        <v>15663252</v>
      </c>
      <c r="F412" s="1">
        <v>1</v>
      </c>
      <c r="H412" s="15" t="s">
        <v>441</v>
      </c>
      <c r="I412">
        <v>2</v>
      </c>
      <c r="Z412" s="17">
        <v>127609.59</v>
      </c>
      <c r="AA412" s="37">
        <v>1</v>
      </c>
      <c r="AL412" s="58">
        <v>76744.72</v>
      </c>
      <c r="AM412" s="57">
        <v>1</v>
      </c>
    </row>
    <row r="413" spans="2:39" x14ac:dyDescent="0.2">
      <c r="B413" s="15">
        <v>380</v>
      </c>
      <c r="C413">
        <v>1</v>
      </c>
      <c r="E413" s="16">
        <v>15663478</v>
      </c>
      <c r="F413" s="1">
        <v>1</v>
      </c>
      <c r="H413" s="15" t="s">
        <v>516</v>
      </c>
      <c r="I413">
        <v>1</v>
      </c>
      <c r="Z413" s="17">
        <v>127771.35</v>
      </c>
      <c r="AA413" s="37">
        <v>1</v>
      </c>
      <c r="AL413" s="58">
        <v>76773.53</v>
      </c>
      <c r="AM413" s="57">
        <v>1</v>
      </c>
    </row>
    <row r="414" spans="2:39" x14ac:dyDescent="0.2">
      <c r="B414" s="15">
        <v>381</v>
      </c>
      <c r="C414">
        <v>1</v>
      </c>
      <c r="E414" s="16">
        <v>15663706</v>
      </c>
      <c r="F414" s="1">
        <v>1</v>
      </c>
      <c r="H414" s="15" t="s">
        <v>499</v>
      </c>
      <c r="I414">
        <v>2</v>
      </c>
      <c r="Z414" s="17">
        <v>127864.4</v>
      </c>
      <c r="AA414" s="37">
        <v>1</v>
      </c>
      <c r="AL414" s="58">
        <v>77077.14</v>
      </c>
      <c r="AM414" s="57">
        <v>1</v>
      </c>
    </row>
    <row r="415" spans="2:39" x14ac:dyDescent="0.2">
      <c r="B415" s="15">
        <v>382</v>
      </c>
      <c r="C415">
        <v>1</v>
      </c>
      <c r="E415" s="16">
        <v>15664521</v>
      </c>
      <c r="F415" s="1">
        <v>1</v>
      </c>
      <c r="H415" s="15" t="s">
        <v>54</v>
      </c>
      <c r="I415">
        <v>1</v>
      </c>
      <c r="Z415" s="17">
        <v>127892.57</v>
      </c>
      <c r="AA415" s="37">
        <v>1</v>
      </c>
      <c r="AL415" s="58">
        <v>77108.66</v>
      </c>
      <c r="AM415" s="57">
        <v>1</v>
      </c>
    </row>
    <row r="416" spans="2:39" x14ac:dyDescent="0.2">
      <c r="B416" s="15">
        <v>383</v>
      </c>
      <c r="C416">
        <v>1</v>
      </c>
      <c r="E416" s="16">
        <v>15664610</v>
      </c>
      <c r="F416" s="1">
        <v>1</v>
      </c>
      <c r="H416" s="15" t="s">
        <v>56</v>
      </c>
      <c r="I416">
        <v>3</v>
      </c>
      <c r="Z416" s="17">
        <v>127992.25</v>
      </c>
      <c r="AA416" s="37">
        <v>1</v>
      </c>
      <c r="AL416" s="58">
        <v>77206.25</v>
      </c>
      <c r="AM416" s="57">
        <v>1</v>
      </c>
    </row>
    <row r="417" spans="2:39" x14ac:dyDescent="0.2">
      <c r="B417" s="15">
        <v>384</v>
      </c>
      <c r="C417">
        <v>1</v>
      </c>
      <c r="E417" s="16">
        <v>15665238</v>
      </c>
      <c r="F417" s="1">
        <v>1</v>
      </c>
      <c r="H417" s="15" t="s">
        <v>552</v>
      </c>
      <c r="I417">
        <v>1</v>
      </c>
      <c r="Z417" s="17">
        <v>128100.28</v>
      </c>
      <c r="AA417" s="37">
        <v>1</v>
      </c>
      <c r="AL417" s="58">
        <v>77231.27</v>
      </c>
      <c r="AM417" s="57">
        <v>1</v>
      </c>
    </row>
    <row r="418" spans="2:39" x14ac:dyDescent="0.2">
      <c r="B418" s="15">
        <v>385</v>
      </c>
      <c r="C418">
        <v>1</v>
      </c>
      <c r="E418" s="16">
        <v>15665678</v>
      </c>
      <c r="F418" s="1">
        <v>1</v>
      </c>
      <c r="H418" s="15" t="s">
        <v>456</v>
      </c>
      <c r="I418">
        <v>4</v>
      </c>
      <c r="Z418" s="17">
        <v>128173.9</v>
      </c>
      <c r="AA418" s="37">
        <v>1</v>
      </c>
      <c r="AL418" s="58">
        <v>77294.559999999998</v>
      </c>
      <c r="AM418" s="57">
        <v>1</v>
      </c>
    </row>
    <row r="419" spans="2:39" x14ac:dyDescent="0.2">
      <c r="B419" s="15">
        <v>386</v>
      </c>
      <c r="C419">
        <v>1</v>
      </c>
      <c r="E419" s="16">
        <v>15665790</v>
      </c>
      <c r="F419" s="1">
        <v>1</v>
      </c>
      <c r="H419" s="15" t="s">
        <v>229</v>
      </c>
      <c r="I419">
        <v>1</v>
      </c>
      <c r="Z419" s="17">
        <v>128366.44</v>
      </c>
      <c r="AA419" s="37">
        <v>1</v>
      </c>
      <c r="AL419" s="58">
        <v>77405.95</v>
      </c>
      <c r="AM419" s="57">
        <v>1</v>
      </c>
    </row>
    <row r="420" spans="2:39" x14ac:dyDescent="0.2">
      <c r="B420" s="15">
        <v>387</v>
      </c>
      <c r="C420">
        <v>1</v>
      </c>
      <c r="E420" s="16">
        <v>15665834</v>
      </c>
      <c r="F420" s="1">
        <v>1</v>
      </c>
      <c r="H420" s="15" t="s">
        <v>48</v>
      </c>
      <c r="I420">
        <v>2</v>
      </c>
      <c r="Z420" s="17">
        <v>128468.69</v>
      </c>
      <c r="AA420" s="37">
        <v>1</v>
      </c>
      <c r="AL420" s="58">
        <v>77764.37</v>
      </c>
      <c r="AM420" s="57">
        <v>1</v>
      </c>
    </row>
    <row r="421" spans="2:39" x14ac:dyDescent="0.2">
      <c r="B421" s="15">
        <v>388</v>
      </c>
      <c r="C421">
        <v>1</v>
      </c>
      <c r="E421" s="16">
        <v>15665956</v>
      </c>
      <c r="F421" s="1">
        <v>1</v>
      </c>
      <c r="H421" s="15" t="s">
        <v>437</v>
      </c>
      <c r="I421">
        <v>1</v>
      </c>
      <c r="Z421" s="17">
        <v>128509.63</v>
      </c>
      <c r="AA421" s="37">
        <v>1</v>
      </c>
      <c r="AL421" s="58">
        <v>77783.350000000006</v>
      </c>
      <c r="AM421" s="57">
        <v>1</v>
      </c>
    </row>
    <row r="422" spans="2:39" x14ac:dyDescent="0.2">
      <c r="B422" s="15">
        <v>389</v>
      </c>
      <c r="C422">
        <v>1</v>
      </c>
      <c r="E422" s="16">
        <v>15666252</v>
      </c>
      <c r="F422" s="1">
        <v>1</v>
      </c>
      <c r="H422" s="15" t="s">
        <v>306</v>
      </c>
      <c r="I422">
        <v>1</v>
      </c>
      <c r="Z422" s="17">
        <v>128605.32</v>
      </c>
      <c r="AA422" s="37">
        <v>1</v>
      </c>
      <c r="AL422" s="58">
        <v>77837.63</v>
      </c>
      <c r="AM422" s="57">
        <v>1</v>
      </c>
    </row>
    <row r="423" spans="2:39" x14ac:dyDescent="0.2">
      <c r="B423" s="15">
        <v>390</v>
      </c>
      <c r="C423">
        <v>1</v>
      </c>
      <c r="E423" s="16">
        <v>15666633</v>
      </c>
      <c r="F423" s="1">
        <v>1</v>
      </c>
      <c r="H423" s="15" t="s">
        <v>513</v>
      </c>
      <c r="I423">
        <v>1</v>
      </c>
      <c r="Z423" s="17">
        <v>128736.39</v>
      </c>
      <c r="AA423" s="37">
        <v>1</v>
      </c>
      <c r="AL423" s="58">
        <v>77866.91</v>
      </c>
      <c r="AM423" s="57">
        <v>1</v>
      </c>
    </row>
    <row r="424" spans="2:39" x14ac:dyDescent="0.2">
      <c r="B424" s="15">
        <v>391</v>
      </c>
      <c r="C424">
        <v>1</v>
      </c>
      <c r="E424" s="16">
        <v>15667215</v>
      </c>
      <c r="F424" s="1">
        <v>1</v>
      </c>
      <c r="H424" s="15" t="s">
        <v>149</v>
      </c>
      <c r="I424">
        <v>2</v>
      </c>
      <c r="Z424" s="17">
        <v>128981.07</v>
      </c>
      <c r="AA424" s="37">
        <v>1</v>
      </c>
      <c r="AL424" s="58">
        <v>78004.5</v>
      </c>
      <c r="AM424" s="57">
        <v>1</v>
      </c>
    </row>
    <row r="425" spans="2:39" x14ac:dyDescent="0.2">
      <c r="B425" s="15">
        <v>392</v>
      </c>
      <c r="C425">
        <v>1</v>
      </c>
      <c r="E425" s="16">
        <v>15667871</v>
      </c>
      <c r="F425" s="1">
        <v>1</v>
      </c>
      <c r="H425" s="15" t="s">
        <v>451</v>
      </c>
      <c r="I425">
        <v>1</v>
      </c>
      <c r="Z425" s="17">
        <v>129022.06</v>
      </c>
      <c r="AA425" s="37">
        <v>1</v>
      </c>
      <c r="AL425" s="58">
        <v>78140.75</v>
      </c>
      <c r="AM425" s="57">
        <v>1</v>
      </c>
    </row>
    <row r="426" spans="2:39" x14ac:dyDescent="0.2">
      <c r="B426" s="15">
        <v>393</v>
      </c>
      <c r="C426">
        <v>1</v>
      </c>
      <c r="E426" s="16">
        <v>15667896</v>
      </c>
      <c r="F426" s="1">
        <v>1</v>
      </c>
      <c r="H426" s="15" t="s">
        <v>567</v>
      </c>
      <c r="I426">
        <v>1</v>
      </c>
      <c r="Z426" s="17">
        <v>129101.3</v>
      </c>
      <c r="AA426" s="37">
        <v>1</v>
      </c>
      <c r="AL426" s="58">
        <v>78358.94</v>
      </c>
      <c r="AM426" s="57">
        <v>1</v>
      </c>
    </row>
    <row r="427" spans="2:39" x14ac:dyDescent="0.2">
      <c r="B427" s="15">
        <v>394</v>
      </c>
      <c r="C427">
        <v>1</v>
      </c>
      <c r="E427" s="16">
        <v>15668032</v>
      </c>
      <c r="F427" s="1">
        <v>1</v>
      </c>
      <c r="H427" s="15" t="s">
        <v>140</v>
      </c>
      <c r="I427">
        <v>1</v>
      </c>
      <c r="Z427" s="17">
        <v>129120.64</v>
      </c>
      <c r="AA427" s="37">
        <v>1</v>
      </c>
      <c r="AL427" s="58">
        <v>78397.240000000005</v>
      </c>
      <c r="AM427" s="57">
        <v>1</v>
      </c>
    </row>
    <row r="428" spans="2:39" x14ac:dyDescent="0.2">
      <c r="B428" s="15">
        <v>395</v>
      </c>
      <c r="C428">
        <v>1</v>
      </c>
      <c r="E428" s="16">
        <v>15668444</v>
      </c>
      <c r="F428" s="1">
        <v>1</v>
      </c>
      <c r="H428" s="15" t="s">
        <v>476</v>
      </c>
      <c r="I428">
        <v>1</v>
      </c>
      <c r="Z428" s="17">
        <v>129433.34</v>
      </c>
      <c r="AA428" s="37">
        <v>1</v>
      </c>
      <c r="AL428" s="58">
        <v>78416.14</v>
      </c>
      <c r="AM428" s="57">
        <v>1</v>
      </c>
    </row>
    <row r="429" spans="2:39" x14ac:dyDescent="0.2">
      <c r="B429" s="15">
        <v>396</v>
      </c>
      <c r="C429">
        <v>1</v>
      </c>
      <c r="E429" s="16">
        <v>15668747</v>
      </c>
      <c r="F429" s="1">
        <v>1</v>
      </c>
      <c r="H429" s="15" t="s">
        <v>44</v>
      </c>
      <c r="I429">
        <v>4</v>
      </c>
      <c r="Z429" s="17">
        <v>129490.36</v>
      </c>
      <c r="AA429" s="37">
        <v>1</v>
      </c>
      <c r="AL429" s="58">
        <v>79078.91</v>
      </c>
      <c r="AM429" s="57">
        <v>1</v>
      </c>
    </row>
    <row r="430" spans="2:39" x14ac:dyDescent="0.2">
      <c r="B430" s="15">
        <v>397</v>
      </c>
      <c r="C430">
        <v>1</v>
      </c>
      <c r="E430" s="16">
        <v>15668886</v>
      </c>
      <c r="F430" s="1">
        <v>1</v>
      </c>
      <c r="H430" s="15" t="s">
        <v>444</v>
      </c>
      <c r="I430">
        <v>1</v>
      </c>
      <c r="Z430" s="17">
        <v>129499.42</v>
      </c>
      <c r="AA430" s="37">
        <v>1</v>
      </c>
      <c r="AL430" s="58">
        <v>79084.100000000006</v>
      </c>
      <c r="AM430" s="57">
        <v>1</v>
      </c>
    </row>
    <row r="431" spans="2:39" x14ac:dyDescent="0.2">
      <c r="B431" s="15">
        <v>398</v>
      </c>
      <c r="C431">
        <v>1</v>
      </c>
      <c r="E431" s="16">
        <v>15668893</v>
      </c>
      <c r="F431" s="1">
        <v>1</v>
      </c>
      <c r="H431" s="15" t="s">
        <v>243</v>
      </c>
      <c r="I431">
        <v>1</v>
      </c>
      <c r="Z431" s="17">
        <v>129502.49</v>
      </c>
      <c r="AA431" s="37">
        <v>1</v>
      </c>
      <c r="AL431" s="58">
        <v>79414</v>
      </c>
      <c r="AM431" s="57">
        <v>1</v>
      </c>
    </row>
    <row r="432" spans="2:39" x14ac:dyDescent="0.2">
      <c r="B432" s="15">
        <v>399</v>
      </c>
      <c r="C432">
        <v>1</v>
      </c>
      <c r="E432" s="16">
        <v>15669064</v>
      </c>
      <c r="F432" s="1">
        <v>1</v>
      </c>
      <c r="H432" s="15" t="s">
        <v>335</v>
      </c>
      <c r="I432">
        <v>1</v>
      </c>
      <c r="Z432" s="17">
        <v>129555.7</v>
      </c>
      <c r="AA432" s="37">
        <v>1</v>
      </c>
      <c r="AL432" s="58">
        <v>79510.37</v>
      </c>
      <c r="AM432" s="57">
        <v>1</v>
      </c>
    </row>
    <row r="433" spans="2:39" x14ac:dyDescent="0.2">
      <c r="B433" s="15">
        <v>400</v>
      </c>
      <c r="C433">
        <v>1</v>
      </c>
      <c r="E433" s="16">
        <v>15669169</v>
      </c>
      <c r="F433" s="1">
        <v>1</v>
      </c>
      <c r="H433" s="15" t="s">
        <v>157</v>
      </c>
      <c r="I433">
        <v>2</v>
      </c>
      <c r="Z433" s="17">
        <v>129605.99</v>
      </c>
      <c r="AA433" s="37">
        <v>1</v>
      </c>
      <c r="AL433" s="58">
        <v>79616.37</v>
      </c>
      <c r="AM433" s="57">
        <v>1</v>
      </c>
    </row>
    <row r="434" spans="2:39" x14ac:dyDescent="0.2">
      <c r="B434" s="15">
        <v>401</v>
      </c>
      <c r="C434">
        <v>1</v>
      </c>
      <c r="E434" s="16">
        <v>15669516</v>
      </c>
      <c r="F434" s="1">
        <v>1</v>
      </c>
      <c r="H434" s="15" t="s">
        <v>52</v>
      </c>
      <c r="I434">
        <v>1</v>
      </c>
      <c r="Z434" s="17">
        <v>129608.57</v>
      </c>
      <c r="AA434" s="37">
        <v>1</v>
      </c>
      <c r="AL434" s="58">
        <v>79633.38</v>
      </c>
      <c r="AM434" s="57">
        <v>1</v>
      </c>
    </row>
    <row r="435" spans="2:39" x14ac:dyDescent="0.2">
      <c r="B435" s="15">
        <v>402</v>
      </c>
      <c r="C435">
        <v>1</v>
      </c>
      <c r="E435" s="16">
        <v>15669987</v>
      </c>
      <c r="F435" s="1">
        <v>1</v>
      </c>
      <c r="H435" s="15" t="s">
        <v>460</v>
      </c>
      <c r="I435">
        <v>2</v>
      </c>
      <c r="Z435" s="17">
        <v>129634.25</v>
      </c>
      <c r="AA435" s="37">
        <v>1</v>
      </c>
      <c r="AL435" s="58">
        <v>79881.39</v>
      </c>
      <c r="AM435" s="57">
        <v>1</v>
      </c>
    </row>
    <row r="436" spans="2:39" x14ac:dyDescent="0.2">
      <c r="B436" s="15">
        <v>403</v>
      </c>
      <c r="C436">
        <v>1</v>
      </c>
      <c r="E436" s="16">
        <v>15670039</v>
      </c>
      <c r="F436" s="1">
        <v>1</v>
      </c>
      <c r="H436" s="15" t="s">
        <v>529</v>
      </c>
      <c r="I436">
        <v>1</v>
      </c>
      <c r="Z436" s="17">
        <v>129722.57</v>
      </c>
      <c r="AA436" s="37">
        <v>1</v>
      </c>
      <c r="AL436" s="58">
        <v>79919.13</v>
      </c>
      <c r="AM436" s="57">
        <v>1</v>
      </c>
    </row>
    <row r="437" spans="2:39" x14ac:dyDescent="0.2">
      <c r="B437" s="15">
        <v>404</v>
      </c>
      <c r="C437">
        <v>1</v>
      </c>
      <c r="E437" s="16">
        <v>15670080</v>
      </c>
      <c r="F437" s="1">
        <v>1</v>
      </c>
      <c r="H437" s="15" t="s">
        <v>572</v>
      </c>
      <c r="I437">
        <v>1</v>
      </c>
      <c r="Z437" s="17">
        <v>129748.54</v>
      </c>
      <c r="AA437" s="37">
        <v>1</v>
      </c>
      <c r="AL437" s="58">
        <v>79972.09</v>
      </c>
      <c r="AM437" s="57">
        <v>1</v>
      </c>
    </row>
    <row r="438" spans="2:39" x14ac:dyDescent="0.2">
      <c r="B438" s="15">
        <v>405</v>
      </c>
      <c r="C438">
        <v>1</v>
      </c>
      <c r="E438" s="16">
        <v>15670755</v>
      </c>
      <c r="F438" s="1">
        <v>1</v>
      </c>
      <c r="H438" s="15" t="s">
        <v>387</v>
      </c>
      <c r="I438">
        <v>2</v>
      </c>
      <c r="Z438" s="17">
        <v>129755.99</v>
      </c>
      <c r="AA438" s="37">
        <v>1</v>
      </c>
      <c r="AL438" s="58">
        <v>80006.649999999994</v>
      </c>
      <c r="AM438" s="57">
        <v>1</v>
      </c>
    </row>
    <row r="439" spans="2:39" x14ac:dyDescent="0.2">
      <c r="B439" s="15">
        <v>406</v>
      </c>
      <c r="C439">
        <v>1</v>
      </c>
      <c r="E439" s="16">
        <v>15671137</v>
      </c>
      <c r="F439" s="1">
        <v>1</v>
      </c>
      <c r="H439" s="15" t="s">
        <v>542</v>
      </c>
      <c r="I439">
        <v>1</v>
      </c>
      <c r="Z439" s="17">
        <v>129818.39</v>
      </c>
      <c r="AA439" s="37">
        <v>1</v>
      </c>
      <c r="AL439" s="58">
        <v>80181.119999999995</v>
      </c>
      <c r="AM439" s="57">
        <v>1</v>
      </c>
    </row>
    <row r="440" spans="2:39" x14ac:dyDescent="0.2">
      <c r="B440" s="15">
        <v>407</v>
      </c>
      <c r="C440">
        <v>1</v>
      </c>
      <c r="E440" s="16">
        <v>15671139</v>
      </c>
      <c r="F440" s="1">
        <v>1</v>
      </c>
      <c r="H440" s="15" t="s">
        <v>534</v>
      </c>
      <c r="I440">
        <v>1</v>
      </c>
      <c r="Z440" s="17">
        <v>129834.67</v>
      </c>
      <c r="AA440" s="37">
        <v>1</v>
      </c>
      <c r="AL440" s="58">
        <v>80190.36</v>
      </c>
      <c r="AM440" s="57">
        <v>1</v>
      </c>
    </row>
    <row r="441" spans="2:39" x14ac:dyDescent="0.2">
      <c r="B441" s="15">
        <v>408</v>
      </c>
      <c r="C441">
        <v>1</v>
      </c>
      <c r="E441" s="16">
        <v>15671256</v>
      </c>
      <c r="F441" s="1">
        <v>1</v>
      </c>
      <c r="H441" s="15" t="s">
        <v>217</v>
      </c>
      <c r="I441">
        <v>1</v>
      </c>
      <c r="Z441" s="17">
        <v>130114.39</v>
      </c>
      <c r="AA441" s="37">
        <v>1</v>
      </c>
      <c r="AL441" s="58">
        <v>80393.27</v>
      </c>
      <c r="AM441" s="57">
        <v>1</v>
      </c>
    </row>
    <row r="442" spans="2:39" x14ac:dyDescent="0.2">
      <c r="B442" s="15">
        <v>409</v>
      </c>
      <c r="C442">
        <v>1</v>
      </c>
      <c r="E442" s="16">
        <v>15672012</v>
      </c>
      <c r="F442" s="1">
        <v>1</v>
      </c>
      <c r="H442" s="15" t="s">
        <v>320</v>
      </c>
      <c r="I442">
        <v>1</v>
      </c>
      <c r="Z442" s="17">
        <v>130170.82</v>
      </c>
      <c r="AA442" s="37">
        <v>1</v>
      </c>
      <c r="AL442" s="58">
        <v>80553.87</v>
      </c>
      <c r="AM442" s="57">
        <v>1</v>
      </c>
    </row>
    <row r="443" spans="2:39" x14ac:dyDescent="0.2">
      <c r="B443" s="15">
        <v>410</v>
      </c>
      <c r="C443">
        <v>1</v>
      </c>
      <c r="E443" s="16">
        <v>15672056</v>
      </c>
      <c r="F443" s="1">
        <v>1</v>
      </c>
      <c r="H443" s="15" t="s">
        <v>194</v>
      </c>
      <c r="I443">
        <v>1</v>
      </c>
      <c r="Z443" s="17">
        <v>130796.33</v>
      </c>
      <c r="AA443" s="37">
        <v>1</v>
      </c>
      <c r="AL443" s="58">
        <v>81259.25</v>
      </c>
      <c r="AM443" s="57">
        <v>1</v>
      </c>
    </row>
    <row r="444" spans="2:39" x14ac:dyDescent="0.2">
      <c r="B444" s="15">
        <v>411</v>
      </c>
      <c r="C444">
        <v>1</v>
      </c>
      <c r="E444" s="16">
        <v>15672145</v>
      </c>
      <c r="F444" s="1">
        <v>1</v>
      </c>
      <c r="H444" s="15" t="s">
        <v>65</v>
      </c>
      <c r="I444">
        <v>5</v>
      </c>
      <c r="Z444" s="17">
        <v>130830.22</v>
      </c>
      <c r="AA444" s="37">
        <v>1</v>
      </c>
      <c r="AL444" s="58">
        <v>81483.64</v>
      </c>
      <c r="AM444" s="57">
        <v>1</v>
      </c>
    </row>
    <row r="445" spans="2:39" x14ac:dyDescent="0.2">
      <c r="B445" s="15">
        <v>412</v>
      </c>
      <c r="C445">
        <v>1</v>
      </c>
      <c r="E445" s="16">
        <v>15672692</v>
      </c>
      <c r="F445" s="1">
        <v>1</v>
      </c>
      <c r="H445" s="15" t="s">
        <v>251</v>
      </c>
      <c r="I445">
        <v>1</v>
      </c>
      <c r="Z445" s="17">
        <v>130862.43</v>
      </c>
      <c r="AA445" s="37">
        <v>1</v>
      </c>
      <c r="AL445" s="58">
        <v>81753.919999999998</v>
      </c>
      <c r="AM445" s="57">
        <v>1</v>
      </c>
    </row>
    <row r="446" spans="2:39" x14ac:dyDescent="0.2">
      <c r="B446" s="15">
        <v>413</v>
      </c>
      <c r="C446">
        <v>1</v>
      </c>
      <c r="E446" s="16">
        <v>15673481</v>
      </c>
      <c r="F446" s="1">
        <v>1</v>
      </c>
      <c r="H446" s="15" t="s">
        <v>121</v>
      </c>
      <c r="I446">
        <v>1</v>
      </c>
      <c r="Z446" s="17">
        <v>130878.75</v>
      </c>
      <c r="AA446" s="37">
        <v>1</v>
      </c>
      <c r="AL446" s="58">
        <v>81898.81</v>
      </c>
      <c r="AM446" s="57">
        <v>1</v>
      </c>
    </row>
    <row r="447" spans="2:39" x14ac:dyDescent="0.2">
      <c r="B447" s="15">
        <v>414</v>
      </c>
      <c r="C447">
        <v>1</v>
      </c>
      <c r="E447" s="16">
        <v>15673570</v>
      </c>
      <c r="F447" s="1">
        <v>1</v>
      </c>
      <c r="H447" s="15" t="s">
        <v>310</v>
      </c>
      <c r="I447">
        <v>2</v>
      </c>
      <c r="Z447" s="17">
        <v>131039.97</v>
      </c>
      <c r="AA447" s="37">
        <v>1</v>
      </c>
      <c r="AL447" s="58">
        <v>82463.69</v>
      </c>
      <c r="AM447" s="57">
        <v>1</v>
      </c>
    </row>
    <row r="448" spans="2:39" x14ac:dyDescent="0.2">
      <c r="B448" s="15">
        <v>415</v>
      </c>
      <c r="C448">
        <v>1</v>
      </c>
      <c r="E448" s="16">
        <v>15673693</v>
      </c>
      <c r="F448" s="1">
        <v>1</v>
      </c>
      <c r="H448" s="15" t="s">
        <v>586</v>
      </c>
      <c r="I448">
        <v>1</v>
      </c>
      <c r="Z448" s="17">
        <v>131317.48000000001</v>
      </c>
      <c r="AA448" s="37">
        <v>1</v>
      </c>
      <c r="AL448" s="58">
        <v>82526.92</v>
      </c>
      <c r="AM448" s="57">
        <v>1</v>
      </c>
    </row>
    <row r="449" spans="2:39" x14ac:dyDescent="0.2">
      <c r="B449" s="15">
        <v>416</v>
      </c>
      <c r="C449">
        <v>1</v>
      </c>
      <c r="E449" s="16">
        <v>15674398</v>
      </c>
      <c r="F449" s="1">
        <v>1</v>
      </c>
      <c r="H449" s="15" t="s">
        <v>39</v>
      </c>
      <c r="I449">
        <v>2</v>
      </c>
      <c r="Z449" s="17">
        <v>131394.56</v>
      </c>
      <c r="AA449" s="37">
        <v>1</v>
      </c>
      <c r="AL449" s="58">
        <v>82970.69</v>
      </c>
      <c r="AM449" s="57">
        <v>1</v>
      </c>
    </row>
    <row r="450" spans="2:39" x14ac:dyDescent="0.2">
      <c r="B450" s="15">
        <v>417</v>
      </c>
      <c r="C450">
        <v>1</v>
      </c>
      <c r="E450" s="16">
        <v>15674551</v>
      </c>
      <c r="F450" s="1">
        <v>1</v>
      </c>
      <c r="H450" s="15" t="s">
        <v>626</v>
      </c>
      <c r="I450">
        <v>1</v>
      </c>
      <c r="Z450" s="17">
        <v>131736.88</v>
      </c>
      <c r="AA450" s="37">
        <v>1</v>
      </c>
      <c r="AL450" s="58">
        <v>82996.47</v>
      </c>
      <c r="AM450" s="57">
        <v>1</v>
      </c>
    </row>
    <row r="451" spans="2:39" x14ac:dyDescent="0.2">
      <c r="B451" s="15">
        <v>418</v>
      </c>
      <c r="C451">
        <v>1</v>
      </c>
      <c r="E451" s="16">
        <v>15674840</v>
      </c>
      <c r="F451" s="1">
        <v>1</v>
      </c>
      <c r="H451" s="15" t="s">
        <v>302</v>
      </c>
      <c r="I451">
        <v>1</v>
      </c>
      <c r="Z451" s="17">
        <v>131899</v>
      </c>
      <c r="AA451" s="37">
        <v>1</v>
      </c>
      <c r="AL451" s="58">
        <v>83473.820000000007</v>
      </c>
      <c r="AM451" s="57">
        <v>1</v>
      </c>
    </row>
    <row r="452" spans="2:39" x14ac:dyDescent="0.2">
      <c r="B452" s="15">
        <v>419</v>
      </c>
      <c r="C452">
        <v>1</v>
      </c>
      <c r="E452" s="16">
        <v>15674991</v>
      </c>
      <c r="F452" s="1">
        <v>1</v>
      </c>
      <c r="H452" s="15" t="s">
        <v>679</v>
      </c>
      <c r="I452">
        <v>3</v>
      </c>
      <c r="Z452" s="17">
        <v>132311.71</v>
      </c>
      <c r="AA452" s="37">
        <v>1</v>
      </c>
      <c r="AL452" s="58">
        <v>84126.75</v>
      </c>
      <c r="AM452" s="57">
        <v>1</v>
      </c>
    </row>
    <row r="453" spans="2:39" x14ac:dyDescent="0.2">
      <c r="B453" s="15">
        <v>420</v>
      </c>
      <c r="C453">
        <v>1</v>
      </c>
      <c r="E453" s="16">
        <v>15675316</v>
      </c>
      <c r="F453" s="1">
        <v>1</v>
      </c>
      <c r="H453" s="15" t="s">
        <v>242</v>
      </c>
      <c r="I453">
        <v>1</v>
      </c>
      <c r="Z453" s="17">
        <v>132351.29</v>
      </c>
      <c r="AA453" s="37">
        <v>1</v>
      </c>
      <c r="AL453" s="58">
        <v>84174.81</v>
      </c>
      <c r="AM453" s="57">
        <v>1</v>
      </c>
    </row>
    <row r="454" spans="2:39" x14ac:dyDescent="0.2">
      <c r="B454" s="15">
        <v>421</v>
      </c>
      <c r="C454">
        <v>1</v>
      </c>
      <c r="E454" s="16">
        <v>15675522</v>
      </c>
      <c r="F454" s="1">
        <v>1</v>
      </c>
      <c r="H454" s="15" t="s">
        <v>222</v>
      </c>
      <c r="I454">
        <v>3</v>
      </c>
      <c r="Z454" s="17">
        <v>132558.26</v>
      </c>
      <c r="AA454" s="37">
        <v>1</v>
      </c>
      <c r="AL454" s="58">
        <v>84294.82</v>
      </c>
      <c r="AM454" s="57">
        <v>1</v>
      </c>
    </row>
    <row r="455" spans="2:39" x14ac:dyDescent="0.2">
      <c r="B455" s="15">
        <v>422</v>
      </c>
      <c r="C455">
        <v>1</v>
      </c>
      <c r="E455" s="16">
        <v>15675964</v>
      </c>
      <c r="F455" s="1">
        <v>1</v>
      </c>
      <c r="H455" s="15" t="s">
        <v>489</v>
      </c>
      <c r="I455">
        <v>1</v>
      </c>
      <c r="Z455" s="17">
        <v>132576.25</v>
      </c>
      <c r="AA455" s="37">
        <v>1</v>
      </c>
      <c r="AL455" s="58">
        <v>84320.94</v>
      </c>
      <c r="AM455" s="57">
        <v>1</v>
      </c>
    </row>
    <row r="456" spans="2:39" x14ac:dyDescent="0.2">
      <c r="B456" s="15">
        <v>423</v>
      </c>
      <c r="C456">
        <v>1</v>
      </c>
      <c r="E456" s="16">
        <v>15676519</v>
      </c>
      <c r="F456" s="1">
        <v>1</v>
      </c>
      <c r="H456" s="15" t="s">
        <v>90</v>
      </c>
      <c r="I456">
        <v>1</v>
      </c>
      <c r="Z456" s="17">
        <v>132578.92000000001</v>
      </c>
      <c r="AA456" s="37">
        <v>1</v>
      </c>
      <c r="AL456" s="58">
        <v>84509.57</v>
      </c>
      <c r="AM456" s="57">
        <v>1</v>
      </c>
    </row>
    <row r="457" spans="2:39" x14ac:dyDescent="0.2">
      <c r="B457" s="15">
        <v>424</v>
      </c>
      <c r="C457">
        <v>1</v>
      </c>
      <c r="E457" s="16">
        <v>15676521</v>
      </c>
      <c r="F457" s="1">
        <v>1</v>
      </c>
      <c r="H457" s="15" t="s">
        <v>370</v>
      </c>
      <c r="I457">
        <v>3</v>
      </c>
      <c r="Z457" s="17">
        <v>132602.88</v>
      </c>
      <c r="AA457" s="37">
        <v>1</v>
      </c>
      <c r="AL457" s="58">
        <v>84569.13</v>
      </c>
      <c r="AM457" s="57">
        <v>1</v>
      </c>
    </row>
    <row r="458" spans="2:39" x14ac:dyDescent="0.2">
      <c r="B458" s="15">
        <v>425</v>
      </c>
      <c r="C458">
        <v>1</v>
      </c>
      <c r="E458" s="16">
        <v>15676715</v>
      </c>
      <c r="F458" s="1">
        <v>1</v>
      </c>
      <c r="H458" s="15" t="s">
        <v>523</v>
      </c>
      <c r="I458">
        <v>1</v>
      </c>
      <c r="Z458" s="17">
        <v>132628.98000000001</v>
      </c>
      <c r="AA458" s="37">
        <v>1</v>
      </c>
      <c r="AL458" s="58">
        <v>84699.56</v>
      </c>
      <c r="AM458" s="57">
        <v>1</v>
      </c>
    </row>
    <row r="459" spans="2:39" x14ac:dyDescent="0.2">
      <c r="B459" s="15">
        <v>426</v>
      </c>
      <c r="C459">
        <v>1</v>
      </c>
      <c r="E459" s="16">
        <v>15676895</v>
      </c>
      <c r="F459" s="1">
        <v>1</v>
      </c>
      <c r="H459" s="15" t="s">
        <v>738</v>
      </c>
      <c r="I459">
        <v>1</v>
      </c>
      <c r="Z459" s="17">
        <v>133102.92000000001</v>
      </c>
      <c r="AA459" s="37">
        <v>1</v>
      </c>
      <c r="AL459" s="58">
        <v>84932.4</v>
      </c>
      <c r="AM459" s="57">
        <v>1</v>
      </c>
    </row>
    <row r="460" spans="2:39" x14ac:dyDescent="0.2">
      <c r="B460" s="15">
        <v>427</v>
      </c>
      <c r="C460">
        <v>1</v>
      </c>
      <c r="E460" s="16">
        <v>15676966</v>
      </c>
      <c r="F460" s="1">
        <v>1</v>
      </c>
      <c r="H460" s="15" t="s">
        <v>47</v>
      </c>
      <c r="I460">
        <v>1</v>
      </c>
      <c r="Z460" s="17">
        <v>133297.24</v>
      </c>
      <c r="AA460" s="37">
        <v>1</v>
      </c>
      <c r="AL460" s="58">
        <v>85426.28</v>
      </c>
      <c r="AM460" s="57">
        <v>1</v>
      </c>
    </row>
    <row r="461" spans="2:39" x14ac:dyDescent="0.2">
      <c r="B461" s="15">
        <v>428</v>
      </c>
      <c r="C461">
        <v>1</v>
      </c>
      <c r="E461" s="16">
        <v>15677020</v>
      </c>
      <c r="F461" s="1">
        <v>1</v>
      </c>
      <c r="H461" s="15" t="s">
        <v>701</v>
      </c>
      <c r="I461">
        <v>1</v>
      </c>
      <c r="Z461" s="17">
        <v>133432.59</v>
      </c>
      <c r="AA461" s="37">
        <v>1</v>
      </c>
      <c r="AL461" s="58">
        <v>85523.24</v>
      </c>
      <c r="AM461" s="57">
        <v>1</v>
      </c>
    </row>
    <row r="462" spans="2:39" x14ac:dyDescent="0.2">
      <c r="B462" s="15">
        <v>429</v>
      </c>
      <c r="C462">
        <v>1</v>
      </c>
      <c r="E462" s="16">
        <v>15677135</v>
      </c>
      <c r="F462" s="1">
        <v>1</v>
      </c>
      <c r="H462" s="15" t="s">
        <v>164</v>
      </c>
      <c r="I462">
        <v>1</v>
      </c>
      <c r="Z462" s="17">
        <v>133463.1</v>
      </c>
      <c r="AA462" s="37">
        <v>1</v>
      </c>
      <c r="AL462" s="58">
        <v>85578.63</v>
      </c>
      <c r="AM462" s="57">
        <v>1</v>
      </c>
    </row>
    <row r="463" spans="2:39" x14ac:dyDescent="0.2">
      <c r="B463" s="15">
        <v>430</v>
      </c>
      <c r="C463">
        <v>1</v>
      </c>
      <c r="E463" s="16">
        <v>15677305</v>
      </c>
      <c r="F463" s="1">
        <v>1</v>
      </c>
      <c r="H463" s="15" t="s">
        <v>601</v>
      </c>
      <c r="I463">
        <v>2</v>
      </c>
      <c r="Z463" s="17">
        <v>133598.39999999999</v>
      </c>
      <c r="AA463" s="37">
        <v>1</v>
      </c>
      <c r="AL463" s="58">
        <v>85746.52</v>
      </c>
      <c r="AM463" s="57">
        <v>1</v>
      </c>
    </row>
    <row r="464" spans="2:39" x14ac:dyDescent="0.2">
      <c r="B464" s="15">
        <v>431</v>
      </c>
      <c r="C464">
        <v>1</v>
      </c>
      <c r="E464" s="16">
        <v>15677307</v>
      </c>
      <c r="F464" s="1">
        <v>1</v>
      </c>
      <c r="H464" s="15" t="s">
        <v>347</v>
      </c>
      <c r="I464">
        <v>1</v>
      </c>
      <c r="Z464" s="17">
        <v>133636.16</v>
      </c>
      <c r="AA464" s="37">
        <v>1</v>
      </c>
      <c r="AL464" s="58">
        <v>85982.47</v>
      </c>
      <c r="AM464" s="57">
        <v>1</v>
      </c>
    </row>
    <row r="465" spans="2:39" x14ac:dyDescent="0.2">
      <c r="B465" s="15">
        <v>432</v>
      </c>
      <c r="C465">
        <v>1</v>
      </c>
      <c r="E465" s="16">
        <v>15677369</v>
      </c>
      <c r="F465" s="1">
        <v>1</v>
      </c>
      <c r="H465" s="15" t="s">
        <v>218</v>
      </c>
      <c r="I465">
        <v>1</v>
      </c>
      <c r="Z465" s="17">
        <v>133702.89000000001</v>
      </c>
      <c r="AA465" s="37">
        <v>1</v>
      </c>
      <c r="AL465" s="58">
        <v>86099.23</v>
      </c>
      <c r="AM465" s="57">
        <v>1</v>
      </c>
    </row>
    <row r="466" spans="2:39" x14ac:dyDescent="0.2">
      <c r="B466" s="15">
        <v>433</v>
      </c>
      <c r="C466">
        <v>1</v>
      </c>
      <c r="E466" s="16">
        <v>15677371</v>
      </c>
      <c r="F466" s="1">
        <v>1</v>
      </c>
      <c r="H466" s="15" t="s">
        <v>215</v>
      </c>
      <c r="I466">
        <v>2</v>
      </c>
      <c r="Z466" s="17">
        <v>133745.44</v>
      </c>
      <c r="AA466" s="37">
        <v>1</v>
      </c>
      <c r="AL466" s="58">
        <v>86333.63</v>
      </c>
      <c r="AM466" s="57">
        <v>1</v>
      </c>
    </row>
    <row r="467" spans="2:39" x14ac:dyDescent="0.2">
      <c r="B467" s="15">
        <v>434</v>
      </c>
      <c r="C467">
        <v>1</v>
      </c>
      <c r="E467" s="16">
        <v>15677512</v>
      </c>
      <c r="F467" s="1">
        <v>1</v>
      </c>
      <c r="H467" s="15" t="s">
        <v>101</v>
      </c>
      <c r="I467">
        <v>2</v>
      </c>
      <c r="Z467" s="17">
        <v>133802.29</v>
      </c>
      <c r="AA467" s="37">
        <v>1</v>
      </c>
      <c r="AL467" s="58">
        <v>86410.28</v>
      </c>
      <c r="AM467" s="57">
        <v>1</v>
      </c>
    </row>
    <row r="468" spans="2:39" x14ac:dyDescent="0.2">
      <c r="B468" s="15">
        <v>435</v>
      </c>
      <c r="C468">
        <v>1</v>
      </c>
      <c r="E468" s="16">
        <v>15677538</v>
      </c>
      <c r="F468" s="1">
        <v>1</v>
      </c>
      <c r="H468" s="15" t="s">
        <v>166</v>
      </c>
      <c r="I468">
        <v>2</v>
      </c>
      <c r="Z468" s="17">
        <v>133868.21</v>
      </c>
      <c r="AA468" s="37">
        <v>1</v>
      </c>
      <c r="AL468" s="58">
        <v>86424.57</v>
      </c>
      <c r="AM468" s="57">
        <v>1</v>
      </c>
    </row>
    <row r="469" spans="2:39" x14ac:dyDescent="0.2">
      <c r="B469" s="15">
        <v>436</v>
      </c>
      <c r="C469">
        <v>1</v>
      </c>
      <c r="E469" s="16">
        <v>15677610</v>
      </c>
      <c r="F469" s="1">
        <v>1</v>
      </c>
      <c r="H469" s="15" t="s">
        <v>525</v>
      </c>
      <c r="I469">
        <v>1</v>
      </c>
      <c r="Z469" s="17">
        <v>133950.37</v>
      </c>
      <c r="AA469" s="37">
        <v>1</v>
      </c>
      <c r="AL469" s="58">
        <v>86797.41</v>
      </c>
      <c r="AM469" s="57">
        <v>1</v>
      </c>
    </row>
    <row r="470" spans="2:39" x14ac:dyDescent="0.2">
      <c r="B470" s="15">
        <v>437</v>
      </c>
      <c r="C470">
        <v>1</v>
      </c>
      <c r="E470" s="16">
        <v>15677871</v>
      </c>
      <c r="F470" s="1">
        <v>1</v>
      </c>
      <c r="H470" s="15" t="s">
        <v>702</v>
      </c>
      <c r="I470">
        <v>1</v>
      </c>
      <c r="Z470" s="17">
        <v>133994.51999999999</v>
      </c>
      <c r="AA470" s="37">
        <v>1</v>
      </c>
      <c r="AL470" s="58">
        <v>86945</v>
      </c>
      <c r="AM470" s="57">
        <v>1</v>
      </c>
    </row>
    <row r="471" spans="2:39" x14ac:dyDescent="0.2">
      <c r="B471" s="15">
        <v>438</v>
      </c>
      <c r="C471">
        <v>1</v>
      </c>
      <c r="E471" s="16">
        <v>15677921</v>
      </c>
      <c r="F471" s="1">
        <v>1</v>
      </c>
      <c r="H471" s="15" t="s">
        <v>569</v>
      </c>
      <c r="I471">
        <v>1</v>
      </c>
      <c r="Z471" s="17">
        <v>134022.06</v>
      </c>
      <c r="AA471" s="37">
        <v>1</v>
      </c>
      <c r="AL471" s="58">
        <v>86957.42</v>
      </c>
      <c r="AM471" s="57">
        <v>1</v>
      </c>
    </row>
    <row r="472" spans="2:39" x14ac:dyDescent="0.2">
      <c r="B472" s="15">
        <v>439</v>
      </c>
      <c r="C472">
        <v>1</v>
      </c>
      <c r="E472" s="16">
        <v>15678910</v>
      </c>
      <c r="F472" s="1">
        <v>1</v>
      </c>
      <c r="H472" s="15" t="s">
        <v>21</v>
      </c>
      <c r="I472">
        <v>3</v>
      </c>
      <c r="Z472" s="17">
        <v>134169.62</v>
      </c>
      <c r="AA472" s="37">
        <v>1</v>
      </c>
      <c r="AL472" s="58">
        <v>87107.57</v>
      </c>
      <c r="AM472" s="57">
        <v>1</v>
      </c>
    </row>
    <row r="473" spans="2:39" x14ac:dyDescent="0.2">
      <c r="B473" s="15">
        <v>440</v>
      </c>
      <c r="C473">
        <v>1</v>
      </c>
      <c r="E473" s="16">
        <v>15679145</v>
      </c>
      <c r="F473" s="1">
        <v>1</v>
      </c>
      <c r="H473" s="15" t="s">
        <v>339</v>
      </c>
      <c r="I473">
        <v>1</v>
      </c>
      <c r="Z473" s="17">
        <v>134264.04</v>
      </c>
      <c r="AA473" s="37">
        <v>1</v>
      </c>
      <c r="AL473" s="58">
        <v>87168.46</v>
      </c>
      <c r="AM473" s="57">
        <v>1</v>
      </c>
    </row>
    <row r="474" spans="2:39" x14ac:dyDescent="0.2">
      <c r="B474" s="15">
        <v>441</v>
      </c>
      <c r="C474">
        <v>1</v>
      </c>
      <c r="E474" s="16">
        <v>15679200</v>
      </c>
      <c r="F474" s="1">
        <v>1</v>
      </c>
      <c r="H474" s="15" t="s">
        <v>699</v>
      </c>
      <c r="I474">
        <v>1</v>
      </c>
      <c r="Z474" s="17">
        <v>134348.57</v>
      </c>
      <c r="AA474" s="37">
        <v>1</v>
      </c>
      <c r="AL474" s="58">
        <v>87213.33</v>
      </c>
      <c r="AM474" s="57">
        <v>1</v>
      </c>
    </row>
    <row r="475" spans="2:39" x14ac:dyDescent="0.2">
      <c r="B475" s="15">
        <v>442</v>
      </c>
      <c r="C475">
        <v>1</v>
      </c>
      <c r="E475" s="16">
        <v>15679531</v>
      </c>
      <c r="F475" s="1">
        <v>1</v>
      </c>
      <c r="H475" s="15" t="s">
        <v>201</v>
      </c>
      <c r="I475">
        <v>2</v>
      </c>
      <c r="Z475" s="17">
        <v>134603.88</v>
      </c>
      <c r="AA475" s="37">
        <v>1</v>
      </c>
      <c r="AL475" s="58">
        <v>87822.14</v>
      </c>
      <c r="AM475" s="57">
        <v>1</v>
      </c>
    </row>
    <row r="476" spans="2:39" x14ac:dyDescent="0.2">
      <c r="B476" s="15">
        <v>443</v>
      </c>
      <c r="C476">
        <v>1</v>
      </c>
      <c r="E476" s="16">
        <v>15679587</v>
      </c>
      <c r="F476" s="1">
        <v>1</v>
      </c>
      <c r="H476" s="15" t="s">
        <v>583</v>
      </c>
      <c r="I476">
        <v>1</v>
      </c>
      <c r="Z476" s="17">
        <v>134714.70000000001</v>
      </c>
      <c r="AA476" s="37">
        <v>1</v>
      </c>
      <c r="AL476" s="58">
        <v>88225.02</v>
      </c>
      <c r="AM476" s="57">
        <v>1</v>
      </c>
    </row>
    <row r="477" spans="2:39" x14ac:dyDescent="0.2">
      <c r="B477" s="15">
        <v>444</v>
      </c>
      <c r="C477">
        <v>1</v>
      </c>
      <c r="E477" s="16">
        <v>15680772</v>
      </c>
      <c r="F477" s="1">
        <v>1</v>
      </c>
      <c r="H477" s="15" t="s">
        <v>480</v>
      </c>
      <c r="I477">
        <v>1</v>
      </c>
      <c r="Z477" s="17">
        <v>134811.29999999999</v>
      </c>
      <c r="AA477" s="37">
        <v>1</v>
      </c>
      <c r="AL477" s="58">
        <v>88705.14</v>
      </c>
      <c r="AM477" s="57">
        <v>1</v>
      </c>
    </row>
    <row r="478" spans="2:39" x14ac:dyDescent="0.2">
      <c r="B478" s="15">
        <v>445</v>
      </c>
      <c r="C478">
        <v>1</v>
      </c>
      <c r="E478" s="16">
        <v>15680920</v>
      </c>
      <c r="F478" s="1">
        <v>1</v>
      </c>
      <c r="H478" s="15" t="s">
        <v>162</v>
      </c>
      <c r="I478">
        <v>1</v>
      </c>
      <c r="Z478" s="17">
        <v>134944</v>
      </c>
      <c r="AA478" s="37">
        <v>1</v>
      </c>
      <c r="AL478" s="58">
        <v>88721.84</v>
      </c>
      <c r="AM478" s="57">
        <v>1</v>
      </c>
    </row>
    <row r="479" spans="2:39" x14ac:dyDescent="0.2">
      <c r="B479" s="15">
        <v>446</v>
      </c>
      <c r="C479">
        <v>1</v>
      </c>
      <c r="E479" s="16">
        <v>15680970</v>
      </c>
      <c r="F479" s="1">
        <v>1</v>
      </c>
      <c r="H479" s="15" t="s">
        <v>361</v>
      </c>
      <c r="I479">
        <v>1</v>
      </c>
      <c r="Z479" s="17">
        <v>134954.53</v>
      </c>
      <c r="AA479" s="37">
        <v>1</v>
      </c>
      <c r="AL479" s="58">
        <v>88852.47</v>
      </c>
      <c r="AM479" s="57">
        <v>1</v>
      </c>
    </row>
    <row r="480" spans="2:39" x14ac:dyDescent="0.2">
      <c r="B480" s="15">
        <v>447</v>
      </c>
      <c r="C480">
        <v>1</v>
      </c>
      <c r="E480" s="16">
        <v>15680998</v>
      </c>
      <c r="F480" s="1">
        <v>1</v>
      </c>
      <c r="H480" s="15" t="s">
        <v>250</v>
      </c>
      <c r="I480">
        <v>2</v>
      </c>
      <c r="Z480" s="17">
        <v>134956.01999999999</v>
      </c>
      <c r="AA480" s="37">
        <v>1</v>
      </c>
      <c r="AL480" s="58">
        <v>89017.38</v>
      </c>
      <c r="AM480" s="57">
        <v>1</v>
      </c>
    </row>
    <row r="481" spans="2:39" x14ac:dyDescent="0.2">
      <c r="B481" s="15">
        <v>448</v>
      </c>
      <c r="C481">
        <v>1</v>
      </c>
      <c r="E481" s="16">
        <v>15681068</v>
      </c>
      <c r="F481" s="1">
        <v>1</v>
      </c>
      <c r="H481" s="15" t="s">
        <v>258</v>
      </c>
      <c r="I481">
        <v>1</v>
      </c>
      <c r="Z481" s="17">
        <v>135096.76999999999</v>
      </c>
      <c r="AA481" s="37">
        <v>1</v>
      </c>
      <c r="AL481" s="58">
        <v>89048.46</v>
      </c>
      <c r="AM481" s="57">
        <v>1</v>
      </c>
    </row>
    <row r="482" spans="2:39" x14ac:dyDescent="0.2">
      <c r="B482" s="15">
        <v>449</v>
      </c>
      <c r="C482">
        <v>1</v>
      </c>
      <c r="E482" s="16">
        <v>15681081</v>
      </c>
      <c r="F482" s="1">
        <v>1</v>
      </c>
      <c r="H482" s="15" t="s">
        <v>374</v>
      </c>
      <c r="I482">
        <v>1</v>
      </c>
      <c r="Z482" s="17">
        <v>135125.28</v>
      </c>
      <c r="AA482" s="37">
        <v>1</v>
      </c>
      <c r="AL482" s="58">
        <v>89520.75</v>
      </c>
      <c r="AM482" s="57">
        <v>1</v>
      </c>
    </row>
    <row r="483" spans="2:39" x14ac:dyDescent="0.2">
      <c r="B483" s="15">
        <v>450</v>
      </c>
      <c r="C483">
        <v>1</v>
      </c>
      <c r="E483" s="16">
        <v>15681206</v>
      </c>
      <c r="F483" s="1">
        <v>1</v>
      </c>
      <c r="H483" s="15" t="s">
        <v>42</v>
      </c>
      <c r="I483">
        <v>1</v>
      </c>
      <c r="Z483" s="17">
        <v>135134.99</v>
      </c>
      <c r="AA483" s="37">
        <v>1</v>
      </c>
      <c r="AL483" s="58">
        <v>89566.74</v>
      </c>
      <c r="AM483" s="57">
        <v>1</v>
      </c>
    </row>
    <row r="484" spans="2:39" x14ac:dyDescent="0.2">
      <c r="B484" s="15">
        <v>451</v>
      </c>
      <c r="C484">
        <v>1</v>
      </c>
      <c r="E484" s="16">
        <v>15681554</v>
      </c>
      <c r="F484" s="1">
        <v>1</v>
      </c>
      <c r="H484" s="15" t="s">
        <v>511</v>
      </c>
      <c r="I484">
        <v>2</v>
      </c>
      <c r="Z484" s="17">
        <v>135213.71</v>
      </c>
      <c r="AA484" s="37">
        <v>1</v>
      </c>
      <c r="AL484" s="58">
        <v>89593.26</v>
      </c>
      <c r="AM484" s="57">
        <v>1</v>
      </c>
    </row>
    <row r="485" spans="2:39" x14ac:dyDescent="0.2">
      <c r="B485" s="15">
        <v>452</v>
      </c>
      <c r="C485">
        <v>1</v>
      </c>
      <c r="E485" s="16">
        <v>15681705</v>
      </c>
      <c r="F485" s="1">
        <v>1</v>
      </c>
      <c r="H485" s="15" t="s">
        <v>612</v>
      </c>
      <c r="I485">
        <v>1</v>
      </c>
      <c r="Z485" s="17">
        <v>135219.57</v>
      </c>
      <c r="AA485" s="37">
        <v>1</v>
      </c>
      <c r="AL485" s="58">
        <v>89801.9</v>
      </c>
      <c r="AM485" s="57">
        <v>1</v>
      </c>
    </row>
    <row r="486" spans="2:39" x14ac:dyDescent="0.2">
      <c r="B486" s="15">
        <v>453</v>
      </c>
      <c r="C486">
        <v>1</v>
      </c>
      <c r="E486" s="16">
        <v>15682048</v>
      </c>
      <c r="F486" s="1">
        <v>1</v>
      </c>
      <c r="H486" s="15" t="s">
        <v>417</v>
      </c>
      <c r="I486">
        <v>1</v>
      </c>
      <c r="Z486" s="17">
        <v>135277.96</v>
      </c>
      <c r="AA486" s="37">
        <v>1</v>
      </c>
      <c r="AL486" s="58">
        <v>90055.08</v>
      </c>
      <c r="AM486" s="57">
        <v>1</v>
      </c>
    </row>
    <row r="487" spans="2:39" x14ac:dyDescent="0.2">
      <c r="B487" s="15">
        <v>454</v>
      </c>
      <c r="C487">
        <v>1</v>
      </c>
      <c r="E487" s="16">
        <v>15682472</v>
      </c>
      <c r="F487" s="1">
        <v>1</v>
      </c>
      <c r="H487" s="15" t="s">
        <v>37</v>
      </c>
      <c r="I487">
        <v>1</v>
      </c>
      <c r="Z487" s="17">
        <v>135296.32999999999</v>
      </c>
      <c r="AA487" s="37">
        <v>1</v>
      </c>
      <c r="AL487" s="58">
        <v>90304.01</v>
      </c>
      <c r="AM487" s="57">
        <v>1</v>
      </c>
    </row>
    <row r="488" spans="2:39" x14ac:dyDescent="0.2">
      <c r="B488" s="15">
        <v>455</v>
      </c>
      <c r="C488">
        <v>1</v>
      </c>
      <c r="E488" s="16">
        <v>15682541</v>
      </c>
      <c r="F488" s="1">
        <v>1</v>
      </c>
      <c r="H488" s="15" t="s">
        <v>639</v>
      </c>
      <c r="I488">
        <v>1</v>
      </c>
      <c r="Z488" s="17">
        <v>135438.39999999999</v>
      </c>
      <c r="AA488" s="37">
        <v>1</v>
      </c>
      <c r="AL488" s="58">
        <v>90878.13</v>
      </c>
      <c r="AM488" s="57">
        <v>1</v>
      </c>
    </row>
    <row r="489" spans="2:39" x14ac:dyDescent="0.2">
      <c r="B489" s="15">
        <v>456</v>
      </c>
      <c r="C489">
        <v>1</v>
      </c>
      <c r="E489" s="16">
        <v>15682585</v>
      </c>
      <c r="F489" s="1">
        <v>1</v>
      </c>
      <c r="H489" s="15" t="s">
        <v>546</v>
      </c>
      <c r="I489">
        <v>1</v>
      </c>
      <c r="Z489" s="17">
        <v>135842.41</v>
      </c>
      <c r="AA489" s="37">
        <v>1</v>
      </c>
      <c r="AL489" s="58">
        <v>90908.95</v>
      </c>
      <c r="AM489" s="57">
        <v>1</v>
      </c>
    </row>
    <row r="490" spans="2:39" x14ac:dyDescent="0.2">
      <c r="B490" s="15">
        <v>457</v>
      </c>
      <c r="C490">
        <v>1</v>
      </c>
      <c r="E490" s="16">
        <v>15682757</v>
      </c>
      <c r="F490" s="1">
        <v>1</v>
      </c>
      <c r="H490" s="15" t="s">
        <v>576</v>
      </c>
      <c r="I490">
        <v>1</v>
      </c>
      <c r="Z490" s="17">
        <v>135903.32999999999</v>
      </c>
      <c r="AA490" s="37">
        <v>1</v>
      </c>
      <c r="AL490" s="58">
        <v>91565.25</v>
      </c>
      <c r="AM490" s="57">
        <v>1</v>
      </c>
    </row>
    <row r="491" spans="2:39" x14ac:dyDescent="0.2">
      <c r="B491" s="15">
        <v>458</v>
      </c>
      <c r="C491">
        <v>1</v>
      </c>
      <c r="E491" s="16">
        <v>15683503</v>
      </c>
      <c r="F491" s="1">
        <v>1</v>
      </c>
      <c r="H491" s="15" t="s">
        <v>104</v>
      </c>
      <c r="I491">
        <v>2</v>
      </c>
      <c r="Z491" s="17">
        <v>136188.78</v>
      </c>
      <c r="AA491" s="37">
        <v>1</v>
      </c>
      <c r="AL491" s="58">
        <v>91936.1</v>
      </c>
      <c r="AM491" s="57">
        <v>1</v>
      </c>
    </row>
    <row r="492" spans="2:39" x14ac:dyDescent="0.2">
      <c r="B492" s="15">
        <v>459</v>
      </c>
      <c r="C492">
        <v>1</v>
      </c>
      <c r="E492" s="16">
        <v>15683553</v>
      </c>
      <c r="F492" s="1">
        <v>1</v>
      </c>
      <c r="H492" s="15" t="s">
        <v>46</v>
      </c>
      <c r="I492">
        <v>1</v>
      </c>
      <c r="Z492" s="17">
        <v>136294.97</v>
      </c>
      <c r="AA492" s="37">
        <v>1</v>
      </c>
      <c r="AL492" s="58">
        <v>92027.69</v>
      </c>
      <c r="AM492" s="57">
        <v>1</v>
      </c>
    </row>
    <row r="493" spans="2:39" x14ac:dyDescent="0.2">
      <c r="B493" s="15">
        <v>460</v>
      </c>
      <c r="C493">
        <v>1</v>
      </c>
      <c r="E493" s="16">
        <v>15683562</v>
      </c>
      <c r="F493" s="1">
        <v>1</v>
      </c>
      <c r="H493" s="15" t="s">
        <v>737</v>
      </c>
      <c r="I493">
        <v>1</v>
      </c>
      <c r="Z493" s="17">
        <v>136815.64000000001</v>
      </c>
      <c r="AA493" s="37">
        <v>1</v>
      </c>
      <c r="AL493" s="58">
        <v>92067.35</v>
      </c>
      <c r="AM493" s="57">
        <v>1</v>
      </c>
    </row>
    <row r="494" spans="2:39" x14ac:dyDescent="0.2">
      <c r="B494" s="15">
        <v>461</v>
      </c>
      <c r="C494">
        <v>1</v>
      </c>
      <c r="E494" s="16">
        <v>15683625</v>
      </c>
      <c r="F494" s="1">
        <v>1</v>
      </c>
      <c r="H494" s="15" t="s">
        <v>676</v>
      </c>
      <c r="I494">
        <v>1</v>
      </c>
      <c r="Z494" s="17">
        <v>136857</v>
      </c>
      <c r="AA494" s="37">
        <v>1</v>
      </c>
      <c r="AL494" s="58">
        <v>92381.01</v>
      </c>
      <c r="AM494" s="57">
        <v>1</v>
      </c>
    </row>
    <row r="495" spans="2:39" x14ac:dyDescent="0.2">
      <c r="B495" s="15">
        <v>462</v>
      </c>
      <c r="C495">
        <v>1</v>
      </c>
      <c r="E495" s="16">
        <v>15684042</v>
      </c>
      <c r="F495" s="1">
        <v>1</v>
      </c>
      <c r="H495" s="15" t="s">
        <v>402</v>
      </c>
      <c r="I495">
        <v>1</v>
      </c>
      <c r="Z495" s="17">
        <v>136925.09</v>
      </c>
      <c r="AA495" s="37">
        <v>1</v>
      </c>
      <c r="AL495" s="58">
        <v>92568.07</v>
      </c>
      <c r="AM495" s="57">
        <v>1</v>
      </c>
    </row>
    <row r="496" spans="2:39" x14ac:dyDescent="0.2">
      <c r="B496" s="15">
        <v>463</v>
      </c>
      <c r="C496">
        <v>1</v>
      </c>
      <c r="E496" s="16">
        <v>15684171</v>
      </c>
      <c r="F496" s="1">
        <v>1</v>
      </c>
      <c r="H496" s="15" t="s">
        <v>268</v>
      </c>
      <c r="I496">
        <v>1</v>
      </c>
      <c r="Z496" s="17">
        <v>137104.47</v>
      </c>
      <c r="AA496" s="37">
        <v>1</v>
      </c>
      <c r="AL496" s="58">
        <v>92816.86</v>
      </c>
      <c r="AM496" s="57">
        <v>1</v>
      </c>
    </row>
    <row r="497" spans="2:39" x14ac:dyDescent="0.2">
      <c r="B497" s="15">
        <v>464</v>
      </c>
      <c r="C497">
        <v>1</v>
      </c>
      <c r="E497" s="16">
        <v>15684173</v>
      </c>
      <c r="F497" s="1">
        <v>1</v>
      </c>
      <c r="H497" s="15" t="s">
        <v>652</v>
      </c>
      <c r="I497">
        <v>1</v>
      </c>
      <c r="Z497" s="17">
        <v>137148.68</v>
      </c>
      <c r="AA497" s="37">
        <v>1</v>
      </c>
      <c r="AL497" s="58">
        <v>92840.67</v>
      </c>
      <c r="AM497" s="57">
        <v>1</v>
      </c>
    </row>
    <row r="498" spans="2:39" x14ac:dyDescent="0.2">
      <c r="B498" s="15">
        <v>465</v>
      </c>
      <c r="C498">
        <v>1</v>
      </c>
      <c r="E498" s="16">
        <v>15684181</v>
      </c>
      <c r="F498" s="1">
        <v>1</v>
      </c>
      <c r="H498" s="15" t="s">
        <v>590</v>
      </c>
      <c r="I498">
        <v>1</v>
      </c>
      <c r="Z498" s="17">
        <v>137326.65</v>
      </c>
      <c r="AA498" s="37">
        <v>1</v>
      </c>
      <c r="AL498" s="58">
        <v>92982.61</v>
      </c>
      <c r="AM498" s="57">
        <v>1</v>
      </c>
    </row>
    <row r="499" spans="2:39" x14ac:dyDescent="0.2">
      <c r="B499" s="15">
        <v>466</v>
      </c>
      <c r="C499">
        <v>1</v>
      </c>
      <c r="E499" s="16">
        <v>15684484</v>
      </c>
      <c r="F499" s="1">
        <v>1</v>
      </c>
      <c r="H499" s="15" t="s">
        <v>625</v>
      </c>
      <c r="I499">
        <v>1</v>
      </c>
      <c r="Z499" s="17">
        <v>137390.10999999999</v>
      </c>
      <c r="AA499" s="37">
        <v>1</v>
      </c>
      <c r="AL499" s="58">
        <v>93146.11</v>
      </c>
      <c r="AM499" s="57">
        <v>1</v>
      </c>
    </row>
    <row r="500" spans="2:39" x14ac:dyDescent="0.2">
      <c r="B500" s="15">
        <v>467</v>
      </c>
      <c r="C500">
        <v>1</v>
      </c>
      <c r="E500" s="16">
        <v>15684548</v>
      </c>
      <c r="F500" s="1">
        <v>1</v>
      </c>
      <c r="H500" s="15" t="s">
        <v>707</v>
      </c>
      <c r="I500">
        <v>1</v>
      </c>
      <c r="Z500" s="17">
        <v>137452.09</v>
      </c>
      <c r="AA500" s="37">
        <v>1</v>
      </c>
      <c r="AL500" s="58">
        <v>93165.34</v>
      </c>
      <c r="AM500" s="57">
        <v>1</v>
      </c>
    </row>
    <row r="501" spans="2:39" x14ac:dyDescent="0.2">
      <c r="B501" s="15">
        <v>468</v>
      </c>
      <c r="C501">
        <v>1</v>
      </c>
      <c r="E501" s="16">
        <v>15685226</v>
      </c>
      <c r="F501" s="1">
        <v>1</v>
      </c>
      <c r="H501" s="15" t="s">
        <v>457</v>
      </c>
      <c r="I501">
        <v>1</v>
      </c>
      <c r="Z501" s="17">
        <v>137453.43</v>
      </c>
      <c r="AA501" s="37">
        <v>1</v>
      </c>
      <c r="AL501" s="58">
        <v>93249.26</v>
      </c>
      <c r="AM501" s="57">
        <v>1</v>
      </c>
    </row>
    <row r="502" spans="2:39" x14ac:dyDescent="0.2">
      <c r="B502" s="15">
        <v>469</v>
      </c>
      <c r="C502">
        <v>1</v>
      </c>
      <c r="E502" s="16">
        <v>15685320</v>
      </c>
      <c r="F502" s="1">
        <v>1</v>
      </c>
      <c r="H502" s="15" t="s">
        <v>281</v>
      </c>
      <c r="I502">
        <v>2</v>
      </c>
      <c r="Z502" s="17">
        <v>137494.28</v>
      </c>
      <c r="AA502" s="37">
        <v>1</v>
      </c>
      <c r="AL502" s="58">
        <v>93251.42</v>
      </c>
      <c r="AM502" s="57">
        <v>1</v>
      </c>
    </row>
    <row r="503" spans="2:39" x14ac:dyDescent="0.2">
      <c r="B503" s="15">
        <v>470</v>
      </c>
      <c r="C503">
        <v>1</v>
      </c>
      <c r="E503" s="16">
        <v>15685329</v>
      </c>
      <c r="F503" s="1">
        <v>1</v>
      </c>
      <c r="H503" s="15" t="s">
        <v>614</v>
      </c>
      <c r="I503">
        <v>1</v>
      </c>
      <c r="Z503" s="17">
        <v>137715.66</v>
      </c>
      <c r="AA503" s="37">
        <v>1</v>
      </c>
      <c r="AL503" s="58">
        <v>93302.29</v>
      </c>
      <c r="AM503" s="57">
        <v>1</v>
      </c>
    </row>
    <row r="504" spans="2:39" x14ac:dyDescent="0.2">
      <c r="B504" s="15">
        <v>471</v>
      </c>
      <c r="C504">
        <v>1</v>
      </c>
      <c r="E504" s="16">
        <v>15685357</v>
      </c>
      <c r="F504" s="1">
        <v>1</v>
      </c>
      <c r="H504" s="15" t="s">
        <v>337</v>
      </c>
      <c r="I504">
        <v>1</v>
      </c>
      <c r="Z504" s="17">
        <v>137824.03</v>
      </c>
      <c r="AA504" s="37">
        <v>1</v>
      </c>
      <c r="AL504" s="58">
        <v>93524.19</v>
      </c>
      <c r="AM504" s="57">
        <v>1</v>
      </c>
    </row>
    <row r="505" spans="2:39" x14ac:dyDescent="0.2">
      <c r="B505" s="15">
        <v>472</v>
      </c>
      <c r="C505">
        <v>1</v>
      </c>
      <c r="E505" s="16">
        <v>15685500</v>
      </c>
      <c r="F505" s="1">
        <v>1</v>
      </c>
      <c r="H505" s="15" t="s">
        <v>563</v>
      </c>
      <c r="I505">
        <v>2</v>
      </c>
      <c r="Z505" s="17">
        <v>137843.79999999999</v>
      </c>
      <c r="AA505" s="37">
        <v>1</v>
      </c>
      <c r="AL505" s="58">
        <v>93826.63</v>
      </c>
      <c r="AM505" s="57">
        <v>1</v>
      </c>
    </row>
    <row r="506" spans="2:39" x14ac:dyDescent="0.2">
      <c r="B506" s="15">
        <v>473</v>
      </c>
      <c r="C506">
        <v>1</v>
      </c>
      <c r="E506" s="16">
        <v>15685997</v>
      </c>
      <c r="F506" s="1">
        <v>1</v>
      </c>
      <c r="H506" s="15" t="s">
        <v>318</v>
      </c>
      <c r="I506">
        <v>1</v>
      </c>
      <c r="Z506" s="17">
        <v>137946.39000000001</v>
      </c>
      <c r="AA506" s="37">
        <v>1</v>
      </c>
      <c r="AL506" s="58">
        <v>93839.3</v>
      </c>
      <c r="AM506" s="57">
        <v>1</v>
      </c>
    </row>
    <row r="507" spans="2:39" x14ac:dyDescent="0.2">
      <c r="B507" s="15">
        <v>474</v>
      </c>
      <c r="C507">
        <v>1</v>
      </c>
      <c r="E507" s="16">
        <v>15686137</v>
      </c>
      <c r="F507" s="1">
        <v>1</v>
      </c>
      <c r="H507" s="15" t="s">
        <v>384</v>
      </c>
      <c r="I507">
        <v>1</v>
      </c>
      <c r="Z507" s="17">
        <v>137948.51</v>
      </c>
      <c r="AA507" s="37">
        <v>1</v>
      </c>
      <c r="AL507" s="58">
        <v>93883.53</v>
      </c>
      <c r="AM507" s="57">
        <v>1</v>
      </c>
    </row>
    <row r="508" spans="2:39" x14ac:dyDescent="0.2">
      <c r="B508" s="15">
        <v>475</v>
      </c>
      <c r="C508">
        <v>1</v>
      </c>
      <c r="E508" s="16">
        <v>15686164</v>
      </c>
      <c r="F508" s="1">
        <v>1</v>
      </c>
      <c r="H508" s="15" t="s">
        <v>495</v>
      </c>
      <c r="I508">
        <v>1</v>
      </c>
      <c r="Z508" s="17">
        <v>138241.9</v>
      </c>
      <c r="AA508" s="37">
        <v>1</v>
      </c>
      <c r="AL508" s="58">
        <v>93953.84</v>
      </c>
      <c r="AM508" s="57">
        <v>1</v>
      </c>
    </row>
    <row r="509" spans="2:39" x14ac:dyDescent="0.2">
      <c r="B509" s="15">
        <v>476</v>
      </c>
      <c r="C509">
        <v>1</v>
      </c>
      <c r="E509" s="16">
        <v>15686302</v>
      </c>
      <c r="F509" s="1">
        <v>1</v>
      </c>
      <c r="H509" s="15" t="s">
        <v>665</v>
      </c>
      <c r="I509">
        <v>1</v>
      </c>
      <c r="Z509" s="17">
        <v>138296.94</v>
      </c>
      <c r="AA509" s="37">
        <v>1</v>
      </c>
      <c r="AL509" s="58">
        <v>94153.83</v>
      </c>
      <c r="AM509" s="57">
        <v>1</v>
      </c>
    </row>
    <row r="510" spans="2:39" x14ac:dyDescent="0.2">
      <c r="B510" s="15">
        <v>477</v>
      </c>
      <c r="C510">
        <v>1</v>
      </c>
      <c r="E510" s="16">
        <v>15686436</v>
      </c>
      <c r="F510" s="1">
        <v>1</v>
      </c>
      <c r="H510" s="15" t="s">
        <v>420</v>
      </c>
      <c r="I510">
        <v>1</v>
      </c>
      <c r="Z510" s="17">
        <v>138306.34</v>
      </c>
      <c r="AA510" s="37">
        <v>1</v>
      </c>
      <c r="AL510" s="58">
        <v>94440.45</v>
      </c>
      <c r="AM510" s="57">
        <v>1</v>
      </c>
    </row>
    <row r="511" spans="2:39" x14ac:dyDescent="0.2">
      <c r="B511" s="15">
        <v>478</v>
      </c>
      <c r="C511">
        <v>1</v>
      </c>
      <c r="E511" s="16">
        <v>15686611</v>
      </c>
      <c r="F511" s="1">
        <v>1</v>
      </c>
      <c r="H511" s="15" t="s">
        <v>71</v>
      </c>
      <c r="I511">
        <v>1</v>
      </c>
      <c r="Z511" s="17">
        <v>138333.03</v>
      </c>
      <c r="AA511" s="37">
        <v>1</v>
      </c>
      <c r="AL511" s="58">
        <v>94670.77</v>
      </c>
      <c r="AM511" s="57">
        <v>1</v>
      </c>
    </row>
    <row r="512" spans="2:39" x14ac:dyDescent="0.2">
      <c r="B512" s="15">
        <v>479</v>
      </c>
      <c r="C512">
        <v>1</v>
      </c>
      <c r="E512" s="16">
        <v>15686776</v>
      </c>
      <c r="F512" s="1">
        <v>1</v>
      </c>
      <c r="H512" s="15" t="s">
        <v>280</v>
      </c>
      <c r="I512">
        <v>1</v>
      </c>
      <c r="Z512" s="17">
        <v>138657.07999999999</v>
      </c>
      <c r="AA512" s="37">
        <v>1</v>
      </c>
      <c r="AL512" s="58">
        <v>94728.49</v>
      </c>
      <c r="AM512" s="57">
        <v>1</v>
      </c>
    </row>
    <row r="513" spans="2:39" x14ac:dyDescent="0.2">
      <c r="B513" s="15">
        <v>480</v>
      </c>
      <c r="C513">
        <v>1</v>
      </c>
      <c r="E513" s="16">
        <v>15686870</v>
      </c>
      <c r="F513" s="1">
        <v>1</v>
      </c>
      <c r="H513" s="15" t="s">
        <v>685</v>
      </c>
      <c r="I513">
        <v>1</v>
      </c>
      <c r="Z513" s="17">
        <v>138718.92000000001</v>
      </c>
      <c r="AA513" s="37">
        <v>1</v>
      </c>
      <c r="AL513" s="58">
        <v>94739.199999999997</v>
      </c>
      <c r="AM513" s="57">
        <v>1</v>
      </c>
    </row>
    <row r="514" spans="2:39" x14ac:dyDescent="0.2">
      <c r="B514" s="15">
        <v>481</v>
      </c>
      <c r="C514">
        <v>1</v>
      </c>
      <c r="E514" s="16">
        <v>15686983</v>
      </c>
      <c r="F514" s="1">
        <v>1</v>
      </c>
      <c r="H514" s="15" t="s">
        <v>228</v>
      </c>
      <c r="I514">
        <v>1</v>
      </c>
      <c r="Z514" s="17">
        <v>138778.15</v>
      </c>
      <c r="AA514" s="37">
        <v>1</v>
      </c>
      <c r="AL514" s="58">
        <v>94774.12</v>
      </c>
      <c r="AM514" s="57">
        <v>1</v>
      </c>
    </row>
    <row r="515" spans="2:39" x14ac:dyDescent="0.2">
      <c r="B515" s="15">
        <v>482</v>
      </c>
      <c r="C515">
        <v>1</v>
      </c>
      <c r="E515" s="16">
        <v>15687946</v>
      </c>
      <c r="F515" s="1">
        <v>1</v>
      </c>
      <c r="H515" s="15" t="s">
        <v>484</v>
      </c>
      <c r="I515">
        <v>1</v>
      </c>
      <c r="Z515" s="17">
        <v>138901.60999999999</v>
      </c>
      <c r="AA515" s="37">
        <v>1</v>
      </c>
      <c r="AL515" s="58">
        <v>94820.85</v>
      </c>
      <c r="AM515" s="57">
        <v>1</v>
      </c>
    </row>
    <row r="516" spans="2:39" x14ac:dyDescent="0.2">
      <c r="B516" s="15">
        <v>483</v>
      </c>
      <c r="C516">
        <v>1</v>
      </c>
      <c r="E516" s="16">
        <v>15688074</v>
      </c>
      <c r="F516" s="1">
        <v>1</v>
      </c>
      <c r="H516" s="15" t="s">
        <v>25</v>
      </c>
      <c r="I516">
        <v>2</v>
      </c>
      <c r="Z516" s="17">
        <v>139070.51</v>
      </c>
      <c r="AA516" s="37">
        <v>1</v>
      </c>
      <c r="AL516" s="58">
        <v>94898.1</v>
      </c>
      <c r="AM516" s="57">
        <v>1</v>
      </c>
    </row>
    <row r="517" spans="2:39" x14ac:dyDescent="0.2">
      <c r="B517" s="15">
        <v>484</v>
      </c>
      <c r="C517">
        <v>1</v>
      </c>
      <c r="E517" s="16">
        <v>15688251</v>
      </c>
      <c r="F517" s="1">
        <v>1</v>
      </c>
      <c r="H517" s="15" t="s">
        <v>423</v>
      </c>
      <c r="I517">
        <v>2</v>
      </c>
      <c r="Z517" s="17">
        <v>139180.20000000001</v>
      </c>
      <c r="AA517" s="37">
        <v>1</v>
      </c>
      <c r="AL517" s="58">
        <v>95145.14</v>
      </c>
      <c r="AM517" s="57">
        <v>1</v>
      </c>
    </row>
    <row r="518" spans="2:39" x14ac:dyDescent="0.2">
      <c r="B518" s="15">
        <v>485</v>
      </c>
      <c r="C518">
        <v>1</v>
      </c>
      <c r="E518" s="16">
        <v>15689044</v>
      </c>
      <c r="F518" s="1">
        <v>1</v>
      </c>
      <c r="H518" s="15" t="s">
        <v>50</v>
      </c>
      <c r="I518">
        <v>1</v>
      </c>
      <c r="Z518" s="17">
        <v>139290.41</v>
      </c>
      <c r="AA518" s="37">
        <v>1</v>
      </c>
      <c r="AL518" s="58">
        <v>95463.29</v>
      </c>
      <c r="AM518" s="57">
        <v>1</v>
      </c>
    </row>
    <row r="519" spans="2:39" x14ac:dyDescent="0.2">
      <c r="B519" s="15">
        <v>486</v>
      </c>
      <c r="C519">
        <v>1</v>
      </c>
      <c r="E519" s="16">
        <v>15689294</v>
      </c>
      <c r="F519" s="1">
        <v>1</v>
      </c>
      <c r="H519" s="15" t="s">
        <v>190</v>
      </c>
      <c r="I519">
        <v>2</v>
      </c>
      <c r="Z519" s="17">
        <v>139432.37</v>
      </c>
      <c r="AA519" s="37">
        <v>1</v>
      </c>
      <c r="AL519" s="58">
        <v>95611.47</v>
      </c>
      <c r="AM519" s="57">
        <v>1</v>
      </c>
    </row>
    <row r="520" spans="2:39" x14ac:dyDescent="0.2">
      <c r="B520" s="15">
        <v>487</v>
      </c>
      <c r="C520">
        <v>1</v>
      </c>
      <c r="E520" s="16">
        <v>15689614</v>
      </c>
      <c r="F520" s="1">
        <v>1</v>
      </c>
      <c r="H520" s="15" t="s">
        <v>681</v>
      </c>
      <c r="I520">
        <v>1</v>
      </c>
      <c r="Z520" s="17">
        <v>139810.34</v>
      </c>
      <c r="AA520" s="37">
        <v>1</v>
      </c>
      <c r="AL520" s="58">
        <v>95857.18</v>
      </c>
      <c r="AM520" s="57">
        <v>1</v>
      </c>
    </row>
    <row r="521" spans="2:39" x14ac:dyDescent="0.2">
      <c r="B521" s="15">
        <v>488</v>
      </c>
      <c r="C521">
        <v>1</v>
      </c>
      <c r="E521" s="16">
        <v>15690134</v>
      </c>
      <c r="F521" s="1">
        <v>1</v>
      </c>
      <c r="H521" s="15" t="s">
        <v>66</v>
      </c>
      <c r="I521">
        <v>1</v>
      </c>
      <c r="Z521" s="17">
        <v>140080.32000000001</v>
      </c>
      <c r="AA521" s="37">
        <v>1</v>
      </c>
      <c r="AL521" s="58">
        <v>96463.25</v>
      </c>
      <c r="AM521" s="57">
        <v>1</v>
      </c>
    </row>
    <row r="522" spans="2:39" x14ac:dyDescent="0.2">
      <c r="B522" s="15">
        <v>489</v>
      </c>
      <c r="C522">
        <v>1</v>
      </c>
      <c r="E522" s="16">
        <v>15690452</v>
      </c>
      <c r="F522" s="1">
        <v>1</v>
      </c>
      <c r="H522" s="15" t="s">
        <v>185</v>
      </c>
      <c r="I522">
        <v>2</v>
      </c>
      <c r="Z522" s="17">
        <v>140745.32999999999</v>
      </c>
      <c r="AA522" s="37">
        <v>1</v>
      </c>
      <c r="AL522" s="58">
        <v>96823.32</v>
      </c>
      <c r="AM522" s="57">
        <v>1</v>
      </c>
    </row>
    <row r="523" spans="2:39" x14ac:dyDescent="0.2">
      <c r="B523" s="15">
        <v>490</v>
      </c>
      <c r="C523">
        <v>1</v>
      </c>
      <c r="E523" s="16">
        <v>15690673</v>
      </c>
      <c r="F523" s="1">
        <v>1</v>
      </c>
      <c r="H523" s="15" t="s">
        <v>664</v>
      </c>
      <c r="I523">
        <v>1</v>
      </c>
      <c r="Z523" s="17">
        <v>141040.01</v>
      </c>
      <c r="AA523" s="37">
        <v>1</v>
      </c>
      <c r="AL523" s="58">
        <v>97508.04</v>
      </c>
      <c r="AM523" s="57">
        <v>1</v>
      </c>
    </row>
    <row r="524" spans="2:39" x14ac:dyDescent="0.2">
      <c r="B524" s="15">
        <v>491</v>
      </c>
      <c r="C524">
        <v>1</v>
      </c>
      <c r="E524" s="16">
        <v>15691483</v>
      </c>
      <c r="F524" s="1">
        <v>1</v>
      </c>
      <c r="H524" s="15" t="s">
        <v>496</v>
      </c>
      <c r="I524">
        <v>2</v>
      </c>
      <c r="Z524" s="17">
        <v>141078.37</v>
      </c>
      <c r="AA524" s="37">
        <v>1</v>
      </c>
      <c r="AL524" s="58">
        <v>97614.87</v>
      </c>
      <c r="AM524" s="57">
        <v>1</v>
      </c>
    </row>
    <row r="525" spans="2:39" x14ac:dyDescent="0.2">
      <c r="B525" s="15">
        <v>492</v>
      </c>
      <c r="C525">
        <v>1</v>
      </c>
      <c r="E525" s="16">
        <v>15691625</v>
      </c>
      <c r="F525" s="1">
        <v>1</v>
      </c>
      <c r="H525" s="15" t="s">
        <v>610</v>
      </c>
      <c r="I525">
        <v>1</v>
      </c>
      <c r="Z525" s="17">
        <v>141325.56</v>
      </c>
      <c r="AA525" s="37">
        <v>1</v>
      </c>
      <c r="AL525" s="58">
        <v>97932.68</v>
      </c>
      <c r="AM525" s="57">
        <v>1</v>
      </c>
    </row>
    <row r="526" spans="2:39" x14ac:dyDescent="0.2">
      <c r="B526" s="15">
        <v>493</v>
      </c>
      <c r="C526">
        <v>1</v>
      </c>
      <c r="E526" s="16">
        <v>15692132</v>
      </c>
      <c r="F526" s="1">
        <v>1</v>
      </c>
      <c r="H526" s="15" t="s">
        <v>592</v>
      </c>
      <c r="I526">
        <v>1</v>
      </c>
      <c r="Z526" s="17">
        <v>141349.43</v>
      </c>
      <c r="AA526" s="37">
        <v>1</v>
      </c>
      <c r="AL526" s="58">
        <v>98090.91</v>
      </c>
      <c r="AM526" s="57">
        <v>1</v>
      </c>
    </row>
    <row r="527" spans="2:39" x14ac:dyDescent="0.2">
      <c r="B527" s="15">
        <v>494</v>
      </c>
      <c r="C527">
        <v>1</v>
      </c>
      <c r="E527" s="16">
        <v>15692463</v>
      </c>
      <c r="F527" s="1">
        <v>1</v>
      </c>
      <c r="H527" s="15" t="s">
        <v>398</v>
      </c>
      <c r="I527">
        <v>1</v>
      </c>
      <c r="Z527" s="17">
        <v>141434.04</v>
      </c>
      <c r="AA527" s="37">
        <v>1</v>
      </c>
      <c r="AL527" s="58">
        <v>98178.57</v>
      </c>
      <c r="AM527" s="57">
        <v>1</v>
      </c>
    </row>
    <row r="528" spans="2:39" x14ac:dyDescent="0.2">
      <c r="B528" s="15">
        <v>495</v>
      </c>
      <c r="C528">
        <v>1</v>
      </c>
      <c r="E528" s="16">
        <v>15692671</v>
      </c>
      <c r="F528" s="1">
        <v>1</v>
      </c>
      <c r="H528" s="15" t="s">
        <v>714</v>
      </c>
      <c r="I528">
        <v>1</v>
      </c>
      <c r="Z528" s="17">
        <v>141441.75</v>
      </c>
      <c r="AA528" s="37">
        <v>1</v>
      </c>
      <c r="AL528" s="58">
        <v>98301.61</v>
      </c>
      <c r="AM528" s="57">
        <v>1</v>
      </c>
    </row>
    <row r="529" spans="2:39" x14ac:dyDescent="0.2">
      <c r="B529" s="15">
        <v>496</v>
      </c>
      <c r="C529">
        <v>1</v>
      </c>
      <c r="E529" s="16">
        <v>15692750</v>
      </c>
      <c r="F529" s="1">
        <v>1</v>
      </c>
      <c r="H529" s="15" t="s">
        <v>159</v>
      </c>
      <c r="I529">
        <v>2</v>
      </c>
      <c r="Z529" s="17">
        <v>141541.25</v>
      </c>
      <c r="AA529" s="37">
        <v>1</v>
      </c>
      <c r="AL529" s="58">
        <v>98368.24</v>
      </c>
      <c r="AM529" s="57">
        <v>1</v>
      </c>
    </row>
    <row r="530" spans="2:39" x14ac:dyDescent="0.2">
      <c r="B530" s="15">
        <v>497</v>
      </c>
      <c r="C530">
        <v>1</v>
      </c>
      <c r="E530" s="16">
        <v>15692761</v>
      </c>
      <c r="F530" s="1">
        <v>1</v>
      </c>
      <c r="H530" s="15" t="s">
        <v>351</v>
      </c>
      <c r="I530">
        <v>1</v>
      </c>
      <c r="Z530" s="17">
        <v>141616.54999999999</v>
      </c>
      <c r="AA530" s="37">
        <v>1</v>
      </c>
      <c r="AL530" s="58">
        <v>98453.45</v>
      </c>
      <c r="AM530" s="57">
        <v>1</v>
      </c>
    </row>
    <row r="531" spans="2:39" x14ac:dyDescent="0.2">
      <c r="B531" s="15">
        <v>498</v>
      </c>
      <c r="C531">
        <v>1</v>
      </c>
      <c r="E531" s="16">
        <v>15692926</v>
      </c>
      <c r="F531" s="1">
        <v>1</v>
      </c>
      <c r="H531" s="15" t="s">
        <v>595</v>
      </c>
      <c r="I531">
        <v>1</v>
      </c>
      <c r="Z531" s="17">
        <v>141782.57</v>
      </c>
      <c r="AA531" s="37">
        <v>1</v>
      </c>
      <c r="AL531" s="58">
        <v>98646.22</v>
      </c>
      <c r="AM531" s="57">
        <v>1</v>
      </c>
    </row>
    <row r="532" spans="2:39" x14ac:dyDescent="0.2">
      <c r="B532" s="15">
        <v>499</v>
      </c>
      <c r="C532">
        <v>1</v>
      </c>
      <c r="E532" s="16">
        <v>15693683</v>
      </c>
      <c r="F532" s="1">
        <v>1</v>
      </c>
      <c r="H532" s="15" t="s">
        <v>705</v>
      </c>
      <c r="I532">
        <v>1</v>
      </c>
      <c r="Z532" s="17">
        <v>141947.67000000001</v>
      </c>
      <c r="AA532" s="37">
        <v>1</v>
      </c>
      <c r="AL532" s="58">
        <v>98820.39</v>
      </c>
      <c r="AM532" s="57">
        <v>1</v>
      </c>
    </row>
    <row r="533" spans="2:39" x14ac:dyDescent="0.2">
      <c r="B533" s="15">
        <v>500</v>
      </c>
      <c r="C533">
        <v>1</v>
      </c>
      <c r="E533" s="16">
        <v>15693737</v>
      </c>
      <c r="F533" s="1">
        <v>1</v>
      </c>
      <c r="H533" s="15" t="s">
        <v>19</v>
      </c>
      <c r="I533">
        <v>1</v>
      </c>
      <c r="Z533" s="17">
        <v>142051.07</v>
      </c>
      <c r="AA533" s="37">
        <v>1</v>
      </c>
      <c r="AL533" s="58">
        <v>99398.36</v>
      </c>
      <c r="AM533" s="57">
        <v>1</v>
      </c>
    </row>
    <row r="534" spans="2:39" x14ac:dyDescent="0.2">
      <c r="B534" s="15">
        <v>501</v>
      </c>
      <c r="C534">
        <v>1</v>
      </c>
      <c r="E534" s="16">
        <v>15693814</v>
      </c>
      <c r="F534" s="1">
        <v>1</v>
      </c>
      <c r="H534" s="15" t="s">
        <v>611</v>
      </c>
      <c r="I534">
        <v>1</v>
      </c>
      <c r="Z534" s="17">
        <v>142120.91</v>
      </c>
      <c r="AA534" s="37">
        <v>1</v>
      </c>
      <c r="AL534" s="58">
        <v>99444.02</v>
      </c>
      <c r="AM534" s="57">
        <v>1</v>
      </c>
    </row>
    <row r="535" spans="2:39" x14ac:dyDescent="0.2">
      <c r="B535" s="15">
        <v>502</v>
      </c>
      <c r="C535">
        <v>1</v>
      </c>
      <c r="E535" s="16">
        <v>15693864</v>
      </c>
      <c r="F535" s="1">
        <v>1</v>
      </c>
      <c r="H535" s="15" t="s">
        <v>207</v>
      </c>
      <c r="I535">
        <v>1</v>
      </c>
      <c r="Z535" s="17">
        <v>142253.65</v>
      </c>
      <c r="AA535" s="37">
        <v>1</v>
      </c>
      <c r="AL535" s="58">
        <v>99449.86</v>
      </c>
      <c r="AM535" s="57">
        <v>1</v>
      </c>
    </row>
    <row r="536" spans="2:39" x14ac:dyDescent="0.2">
      <c r="B536" s="15">
        <v>503</v>
      </c>
      <c r="C536">
        <v>1</v>
      </c>
      <c r="E536" s="16">
        <v>15694272</v>
      </c>
      <c r="F536" s="1">
        <v>1</v>
      </c>
      <c r="H536" s="15" t="s">
        <v>293</v>
      </c>
      <c r="I536">
        <v>1</v>
      </c>
      <c r="Z536" s="17">
        <v>143129.41</v>
      </c>
      <c r="AA536" s="37">
        <v>1</v>
      </c>
      <c r="AL536" s="58">
        <v>99645.04</v>
      </c>
      <c r="AM536" s="57">
        <v>1</v>
      </c>
    </row>
    <row r="537" spans="2:39" x14ac:dyDescent="0.2">
      <c r="B537" s="15">
        <v>504</v>
      </c>
      <c r="C537">
        <v>1</v>
      </c>
      <c r="E537" s="16">
        <v>15694366</v>
      </c>
      <c r="F537" s="1">
        <v>1</v>
      </c>
      <c r="H537" s="15" t="s">
        <v>196</v>
      </c>
      <c r="I537">
        <v>2</v>
      </c>
      <c r="Z537" s="17">
        <v>143637.57999999999</v>
      </c>
      <c r="AA537" s="37">
        <v>1</v>
      </c>
      <c r="AL537" s="58">
        <v>99805.99</v>
      </c>
      <c r="AM537" s="57">
        <v>1</v>
      </c>
    </row>
    <row r="538" spans="2:39" x14ac:dyDescent="0.2">
      <c r="B538" s="15">
        <v>505</v>
      </c>
      <c r="C538">
        <v>1</v>
      </c>
      <c r="E538" s="16">
        <v>15694408</v>
      </c>
      <c r="F538" s="1">
        <v>1</v>
      </c>
      <c r="H538" s="15" t="s">
        <v>349</v>
      </c>
      <c r="I538">
        <v>1</v>
      </c>
      <c r="Z538" s="17">
        <v>143964.35999999999</v>
      </c>
      <c r="AA538" s="37">
        <v>1</v>
      </c>
      <c r="AL538" s="58">
        <v>100127.71</v>
      </c>
      <c r="AM538" s="57">
        <v>1</v>
      </c>
    </row>
    <row r="539" spans="2:39" x14ac:dyDescent="0.2">
      <c r="B539" s="15">
        <v>506</v>
      </c>
      <c r="C539">
        <v>1</v>
      </c>
      <c r="E539" s="16">
        <v>15694456</v>
      </c>
      <c r="F539" s="1">
        <v>1</v>
      </c>
      <c r="H539" s="15" t="s">
        <v>605</v>
      </c>
      <c r="I539">
        <v>2</v>
      </c>
      <c r="Z539" s="17">
        <v>144260.5</v>
      </c>
      <c r="AA539" s="37">
        <v>1</v>
      </c>
      <c r="AL539" s="58">
        <v>100130.95</v>
      </c>
      <c r="AM539" s="57">
        <v>1</v>
      </c>
    </row>
    <row r="540" spans="2:39" x14ac:dyDescent="0.2">
      <c r="B540" s="15">
        <v>507</v>
      </c>
      <c r="C540">
        <v>1</v>
      </c>
      <c r="E540" s="16">
        <v>15694506</v>
      </c>
      <c r="F540" s="1">
        <v>1</v>
      </c>
      <c r="H540" s="15" t="s">
        <v>102</v>
      </c>
      <c r="I540">
        <v>1</v>
      </c>
      <c r="Z540" s="17">
        <v>144428.87</v>
      </c>
      <c r="AA540" s="37">
        <v>1</v>
      </c>
      <c r="AL540" s="58">
        <v>100187.43</v>
      </c>
      <c r="AM540" s="57">
        <v>1</v>
      </c>
    </row>
    <row r="541" spans="2:39" x14ac:dyDescent="0.2">
      <c r="B541" s="15">
        <v>508</v>
      </c>
      <c r="C541">
        <v>1</v>
      </c>
      <c r="E541" s="16">
        <v>15694717</v>
      </c>
      <c r="F541" s="1">
        <v>1</v>
      </c>
      <c r="H541" s="15" t="s">
        <v>355</v>
      </c>
      <c r="I541">
        <v>1</v>
      </c>
      <c r="Z541" s="17">
        <v>144606.22</v>
      </c>
      <c r="AA541" s="37">
        <v>1</v>
      </c>
      <c r="AL541" s="58">
        <v>100433.83</v>
      </c>
      <c r="AM541" s="57">
        <v>1</v>
      </c>
    </row>
    <row r="542" spans="2:39" x14ac:dyDescent="0.2">
      <c r="B542" s="15">
        <v>509</v>
      </c>
      <c r="C542">
        <v>1</v>
      </c>
      <c r="E542" s="16">
        <v>15694860</v>
      </c>
      <c r="F542" s="1">
        <v>1</v>
      </c>
      <c r="H542" s="15" t="s">
        <v>493</v>
      </c>
      <c r="I542">
        <v>1</v>
      </c>
      <c r="Z542" s="17">
        <v>144848.74</v>
      </c>
      <c r="AA542" s="37">
        <v>1</v>
      </c>
      <c r="AL542" s="58">
        <v>100816.29</v>
      </c>
      <c r="AM542" s="57">
        <v>1</v>
      </c>
    </row>
    <row r="543" spans="2:39" x14ac:dyDescent="0.2">
      <c r="B543" s="15">
        <v>510</v>
      </c>
      <c r="C543">
        <v>1</v>
      </c>
      <c r="E543" s="16">
        <v>15695585</v>
      </c>
      <c r="F543" s="1">
        <v>1</v>
      </c>
      <c r="H543" s="15" t="s">
        <v>61</v>
      </c>
      <c r="I543">
        <v>3</v>
      </c>
      <c r="Z543" s="17">
        <v>144895.04999999999</v>
      </c>
      <c r="AA543" s="37">
        <v>1</v>
      </c>
      <c r="AL543" s="58">
        <v>101057.95</v>
      </c>
      <c r="AM543" s="57">
        <v>1</v>
      </c>
    </row>
    <row r="544" spans="2:39" x14ac:dyDescent="0.2">
      <c r="B544" s="15">
        <v>511</v>
      </c>
      <c r="C544">
        <v>1</v>
      </c>
      <c r="E544" s="16">
        <v>15695632</v>
      </c>
      <c r="F544" s="1">
        <v>1</v>
      </c>
      <c r="H544" s="15" t="s">
        <v>571</v>
      </c>
      <c r="I544">
        <v>1</v>
      </c>
      <c r="Z544" s="17">
        <v>145071.24</v>
      </c>
      <c r="AA544" s="37">
        <v>1</v>
      </c>
      <c r="AL544" s="58">
        <v>101300.94</v>
      </c>
      <c r="AM544" s="57">
        <v>1</v>
      </c>
    </row>
    <row r="545" spans="2:39" x14ac:dyDescent="0.2">
      <c r="B545" s="15">
        <v>512</v>
      </c>
      <c r="C545">
        <v>1</v>
      </c>
      <c r="E545" s="16">
        <v>15695699</v>
      </c>
      <c r="F545" s="1">
        <v>1</v>
      </c>
      <c r="H545" s="15" t="s">
        <v>629</v>
      </c>
      <c r="I545">
        <v>1</v>
      </c>
      <c r="Z545" s="17">
        <v>145105.64000000001</v>
      </c>
      <c r="AA545" s="37">
        <v>1</v>
      </c>
      <c r="AL545" s="58">
        <v>101348.88</v>
      </c>
      <c r="AM545" s="57">
        <v>1</v>
      </c>
    </row>
    <row r="546" spans="2:39" x14ac:dyDescent="0.2">
      <c r="B546" s="15">
        <v>513</v>
      </c>
      <c r="C546">
        <v>1</v>
      </c>
      <c r="E546" s="16">
        <v>15695846</v>
      </c>
      <c r="F546" s="1">
        <v>1</v>
      </c>
      <c r="H546" s="15" t="s">
        <v>362</v>
      </c>
      <c r="I546">
        <v>1</v>
      </c>
      <c r="Z546" s="17">
        <v>145260.23000000001</v>
      </c>
      <c r="AA546" s="37">
        <v>1</v>
      </c>
      <c r="AL546" s="58">
        <v>102284.2</v>
      </c>
      <c r="AM546" s="57">
        <v>1</v>
      </c>
    </row>
    <row r="547" spans="2:39" x14ac:dyDescent="0.2">
      <c r="B547" s="15">
        <v>514</v>
      </c>
      <c r="C547">
        <v>1</v>
      </c>
      <c r="E547" s="16">
        <v>15696061</v>
      </c>
      <c r="F547" s="1">
        <v>1</v>
      </c>
      <c r="H547" s="15" t="s">
        <v>440</v>
      </c>
      <c r="I547">
        <v>1</v>
      </c>
      <c r="Z547" s="17">
        <v>145338.76</v>
      </c>
      <c r="AA547" s="37">
        <v>1</v>
      </c>
      <c r="AL547" s="58">
        <v>102299.81</v>
      </c>
      <c r="AM547" s="57">
        <v>1</v>
      </c>
    </row>
    <row r="548" spans="2:39" x14ac:dyDescent="0.2">
      <c r="B548" s="15">
        <v>515</v>
      </c>
      <c r="C548">
        <v>1</v>
      </c>
      <c r="E548" s="16">
        <v>15696231</v>
      </c>
      <c r="F548" s="1">
        <v>1</v>
      </c>
      <c r="H548" s="15" t="s">
        <v>635</v>
      </c>
      <c r="I548">
        <v>1</v>
      </c>
      <c r="Z548" s="17">
        <v>145605.44</v>
      </c>
      <c r="AA548" s="37">
        <v>1</v>
      </c>
      <c r="AL548" s="58">
        <v>102416.84</v>
      </c>
      <c r="AM548" s="57">
        <v>1</v>
      </c>
    </row>
    <row r="549" spans="2:39" x14ac:dyDescent="0.2">
      <c r="B549" s="15">
        <v>516</v>
      </c>
      <c r="C549">
        <v>1</v>
      </c>
      <c r="E549" s="16">
        <v>15696674</v>
      </c>
      <c r="F549" s="1">
        <v>1</v>
      </c>
      <c r="H549" s="15" t="s">
        <v>631</v>
      </c>
      <c r="I549">
        <v>1</v>
      </c>
      <c r="Z549" s="17">
        <v>145618.37</v>
      </c>
      <c r="AA549" s="37">
        <v>1</v>
      </c>
      <c r="AL549" s="58">
        <v>102750.7</v>
      </c>
      <c r="AM549" s="57">
        <v>1</v>
      </c>
    </row>
    <row r="550" spans="2:39" x14ac:dyDescent="0.2">
      <c r="B550" s="15">
        <v>517</v>
      </c>
      <c r="C550">
        <v>1</v>
      </c>
      <c r="E550" s="16">
        <v>15696859</v>
      </c>
      <c r="F550" s="1">
        <v>1</v>
      </c>
      <c r="H550" s="15" t="s">
        <v>598</v>
      </c>
      <c r="I550">
        <v>1</v>
      </c>
      <c r="Z550" s="17">
        <v>145747.67000000001</v>
      </c>
      <c r="AA550" s="37">
        <v>1</v>
      </c>
      <c r="AL550" s="58">
        <v>102925.75999999999</v>
      </c>
      <c r="AM550" s="57">
        <v>1</v>
      </c>
    </row>
    <row r="551" spans="2:39" x14ac:dyDescent="0.2">
      <c r="B551" s="15">
        <v>518</v>
      </c>
      <c r="C551">
        <v>1</v>
      </c>
      <c r="E551" s="16">
        <v>15697000</v>
      </c>
      <c r="F551" s="1">
        <v>1</v>
      </c>
      <c r="H551" s="15" t="s">
        <v>559</v>
      </c>
      <c r="I551">
        <v>1</v>
      </c>
      <c r="Z551" s="17">
        <v>145965.32999999999</v>
      </c>
      <c r="AA551" s="37">
        <v>1</v>
      </c>
      <c r="AL551" s="58">
        <v>103315.74</v>
      </c>
      <c r="AM551" s="57">
        <v>1</v>
      </c>
    </row>
    <row r="552" spans="2:39" x14ac:dyDescent="0.2">
      <c r="B552" s="15">
        <v>519</v>
      </c>
      <c r="C552">
        <v>1</v>
      </c>
      <c r="E552" s="16">
        <v>15697183</v>
      </c>
      <c r="F552" s="1">
        <v>1</v>
      </c>
      <c r="H552" s="15" t="s">
        <v>632</v>
      </c>
      <c r="I552">
        <v>1</v>
      </c>
      <c r="Z552" s="17">
        <v>145981.87</v>
      </c>
      <c r="AA552" s="37">
        <v>1</v>
      </c>
      <c r="AL552" s="58">
        <v>103480.69</v>
      </c>
      <c r="AM552" s="57">
        <v>1</v>
      </c>
    </row>
    <row r="553" spans="2:39" x14ac:dyDescent="0.2">
      <c r="B553" s="15">
        <v>520</v>
      </c>
      <c r="C553">
        <v>1</v>
      </c>
      <c r="E553" s="16">
        <v>15697307</v>
      </c>
      <c r="F553" s="1">
        <v>1</v>
      </c>
      <c r="H553" s="15" t="s">
        <v>236</v>
      </c>
      <c r="I553">
        <v>1</v>
      </c>
      <c r="Z553" s="17">
        <v>145988.65</v>
      </c>
      <c r="AA553" s="37">
        <v>1</v>
      </c>
      <c r="AL553" s="58">
        <v>103516.08</v>
      </c>
      <c r="AM553" s="57">
        <v>1</v>
      </c>
    </row>
    <row r="554" spans="2:39" x14ac:dyDescent="0.2">
      <c r="B554" s="15">
        <v>521</v>
      </c>
      <c r="C554">
        <v>1</v>
      </c>
      <c r="E554" s="16">
        <v>15697441</v>
      </c>
      <c r="F554" s="1">
        <v>1</v>
      </c>
      <c r="H554" s="15" t="s">
        <v>415</v>
      </c>
      <c r="I554">
        <v>2</v>
      </c>
      <c r="Z554" s="17">
        <v>146050.97</v>
      </c>
      <c r="AA554" s="37">
        <v>1</v>
      </c>
      <c r="AL554" s="58">
        <v>103737.82</v>
      </c>
      <c r="AM554" s="57">
        <v>1</v>
      </c>
    </row>
    <row r="555" spans="2:39" x14ac:dyDescent="0.2">
      <c r="B555" s="15">
        <v>522</v>
      </c>
      <c r="C555">
        <v>1</v>
      </c>
      <c r="E555" s="16">
        <v>15697497</v>
      </c>
      <c r="F555" s="1">
        <v>1</v>
      </c>
      <c r="H555" s="15" t="s">
        <v>745</v>
      </c>
      <c r="I555">
        <v>2</v>
      </c>
      <c r="Z555" s="17">
        <v>146133.39000000001</v>
      </c>
      <c r="AA555" s="37">
        <v>1</v>
      </c>
      <c r="AL555" s="58">
        <v>104435.94</v>
      </c>
      <c r="AM555" s="57">
        <v>1</v>
      </c>
    </row>
    <row r="556" spans="2:39" x14ac:dyDescent="0.2">
      <c r="B556" s="15">
        <v>523</v>
      </c>
      <c r="C556">
        <v>1</v>
      </c>
      <c r="E556" s="16">
        <v>15698028</v>
      </c>
      <c r="F556" s="1">
        <v>1</v>
      </c>
      <c r="H556" s="15" t="s">
        <v>687</v>
      </c>
      <c r="I556">
        <v>1</v>
      </c>
      <c r="Z556" s="17">
        <v>146502.07</v>
      </c>
      <c r="AA556" s="37">
        <v>1</v>
      </c>
      <c r="AL556" s="58">
        <v>104533.51</v>
      </c>
      <c r="AM556" s="57">
        <v>1</v>
      </c>
    </row>
    <row r="557" spans="2:39" x14ac:dyDescent="0.2">
      <c r="B557" s="15">
        <v>524</v>
      </c>
      <c r="C557">
        <v>1</v>
      </c>
      <c r="E557" s="16">
        <v>15698474</v>
      </c>
      <c r="F557" s="1">
        <v>1</v>
      </c>
      <c r="H557" s="15" t="s">
        <v>530</v>
      </c>
      <c r="I557">
        <v>2</v>
      </c>
      <c r="Z557" s="17">
        <v>147069.78</v>
      </c>
      <c r="AA557" s="37">
        <v>1</v>
      </c>
      <c r="AL557" s="58">
        <v>104719.66</v>
      </c>
      <c r="AM557" s="57">
        <v>1</v>
      </c>
    </row>
    <row r="558" spans="2:39" x14ac:dyDescent="0.2">
      <c r="B558" s="15">
        <v>525</v>
      </c>
      <c r="C558">
        <v>1</v>
      </c>
      <c r="E558" s="16">
        <v>15698786</v>
      </c>
      <c r="F558" s="1">
        <v>1</v>
      </c>
      <c r="H558" s="15" t="s">
        <v>364</v>
      </c>
      <c r="I558">
        <v>3</v>
      </c>
      <c r="Z558" s="17">
        <v>147199.07</v>
      </c>
      <c r="AA558" s="37">
        <v>1</v>
      </c>
      <c r="AL558" s="58">
        <v>104991.28</v>
      </c>
      <c r="AM558" s="57">
        <v>1</v>
      </c>
    </row>
    <row r="559" spans="2:39" x14ac:dyDescent="0.2">
      <c r="B559" s="15">
        <v>526</v>
      </c>
      <c r="C559">
        <v>1</v>
      </c>
      <c r="E559" s="16">
        <v>15698839</v>
      </c>
      <c r="F559" s="1">
        <v>1</v>
      </c>
      <c r="H559" s="15" t="s">
        <v>725</v>
      </c>
      <c r="I559">
        <v>1</v>
      </c>
      <c r="Z559" s="17">
        <v>147360</v>
      </c>
      <c r="AA559" s="37">
        <v>1</v>
      </c>
      <c r="AL559" s="58">
        <v>106636.89</v>
      </c>
      <c r="AM559" s="57">
        <v>1</v>
      </c>
    </row>
    <row r="560" spans="2:39" x14ac:dyDescent="0.2">
      <c r="B560" s="15">
        <v>527</v>
      </c>
      <c r="C560">
        <v>1</v>
      </c>
      <c r="E560" s="16">
        <v>15698932</v>
      </c>
      <c r="F560" s="1">
        <v>1</v>
      </c>
      <c r="H560" s="15" t="s">
        <v>746</v>
      </c>
      <c r="I560">
        <v>1</v>
      </c>
      <c r="Z560" s="17">
        <v>147506.25</v>
      </c>
      <c r="AA560" s="37">
        <v>1</v>
      </c>
      <c r="AL560" s="58">
        <v>106761.47</v>
      </c>
      <c r="AM560" s="57">
        <v>1</v>
      </c>
    </row>
    <row r="561" spans="2:39" x14ac:dyDescent="0.2">
      <c r="B561" s="15">
        <v>528</v>
      </c>
      <c r="C561">
        <v>1</v>
      </c>
      <c r="E561" s="16">
        <v>15699005</v>
      </c>
      <c r="F561" s="1">
        <v>1</v>
      </c>
      <c r="H561" s="15" t="s">
        <v>91</v>
      </c>
      <c r="I561">
        <v>3</v>
      </c>
      <c r="Z561" s="17">
        <v>147832.15</v>
      </c>
      <c r="AA561" s="37">
        <v>1</v>
      </c>
      <c r="AL561" s="58">
        <v>106781.59</v>
      </c>
      <c r="AM561" s="57">
        <v>1</v>
      </c>
    </row>
    <row r="562" spans="2:39" x14ac:dyDescent="0.2">
      <c r="B562" s="15">
        <v>529</v>
      </c>
      <c r="C562">
        <v>1</v>
      </c>
      <c r="E562" s="16">
        <v>15699029</v>
      </c>
      <c r="F562" s="1">
        <v>1</v>
      </c>
      <c r="H562" s="15" t="s">
        <v>659</v>
      </c>
      <c r="I562">
        <v>1</v>
      </c>
      <c r="Z562" s="17">
        <v>148116.48000000001</v>
      </c>
      <c r="AA562" s="37">
        <v>1</v>
      </c>
      <c r="AL562" s="58">
        <v>106841.12</v>
      </c>
      <c r="AM562" s="57">
        <v>1</v>
      </c>
    </row>
    <row r="563" spans="2:39" x14ac:dyDescent="0.2">
      <c r="B563" s="15">
        <v>530</v>
      </c>
      <c r="C563">
        <v>1</v>
      </c>
      <c r="E563" s="16">
        <v>15699309</v>
      </c>
      <c r="F563" s="1">
        <v>1</v>
      </c>
      <c r="H563" s="15" t="s">
        <v>747</v>
      </c>
      <c r="I563">
        <v>1</v>
      </c>
      <c r="Z563" s="17">
        <v>148249.54</v>
      </c>
      <c r="AA563" s="37">
        <v>1</v>
      </c>
      <c r="AL563" s="58">
        <v>106920.57</v>
      </c>
      <c r="AM563" s="57">
        <v>1</v>
      </c>
    </row>
    <row r="564" spans="2:39" x14ac:dyDescent="0.2">
      <c r="B564" s="15">
        <v>531</v>
      </c>
      <c r="C564">
        <v>1</v>
      </c>
      <c r="E564" s="16">
        <v>15699389</v>
      </c>
      <c r="F564" s="1">
        <v>1</v>
      </c>
      <c r="H564" s="15" t="s">
        <v>308</v>
      </c>
      <c r="I564">
        <v>1</v>
      </c>
      <c r="Z564" s="17">
        <v>148507.24</v>
      </c>
      <c r="AA564" s="37">
        <v>1</v>
      </c>
      <c r="AL564" s="58">
        <v>106977.8</v>
      </c>
      <c r="AM564" s="57">
        <v>1</v>
      </c>
    </row>
    <row r="565" spans="2:39" x14ac:dyDescent="0.2">
      <c r="B565" s="15">
        <v>532</v>
      </c>
      <c r="C565">
        <v>1</v>
      </c>
      <c r="E565" s="16">
        <v>15699430</v>
      </c>
      <c r="F565" s="1">
        <v>1</v>
      </c>
      <c r="H565" s="15" t="s">
        <v>72</v>
      </c>
      <c r="I565">
        <v>1</v>
      </c>
      <c r="Z565" s="17">
        <v>149117.31</v>
      </c>
      <c r="AA565" s="37">
        <v>1</v>
      </c>
      <c r="AL565" s="58">
        <v>107125.79</v>
      </c>
      <c r="AM565" s="57">
        <v>1</v>
      </c>
    </row>
    <row r="566" spans="2:39" x14ac:dyDescent="0.2">
      <c r="B566" s="15">
        <v>533</v>
      </c>
      <c r="C566">
        <v>1</v>
      </c>
      <c r="E566" s="16">
        <v>15699461</v>
      </c>
      <c r="F566" s="1">
        <v>1</v>
      </c>
      <c r="H566" s="15" t="s">
        <v>396</v>
      </c>
      <c r="I566">
        <v>1</v>
      </c>
      <c r="Z566" s="17">
        <v>149297.19</v>
      </c>
      <c r="AA566" s="37">
        <v>1</v>
      </c>
      <c r="AL566" s="58">
        <v>107640.25</v>
      </c>
      <c r="AM566" s="57">
        <v>1</v>
      </c>
    </row>
    <row r="567" spans="2:39" x14ac:dyDescent="0.2">
      <c r="B567" s="15">
        <v>534</v>
      </c>
      <c r="C567">
        <v>1</v>
      </c>
      <c r="E567" s="16">
        <v>15699637</v>
      </c>
      <c r="F567" s="1">
        <v>1</v>
      </c>
      <c r="H567" s="15" t="s">
        <v>123</v>
      </c>
      <c r="I567">
        <v>1</v>
      </c>
      <c r="Z567" s="17">
        <v>149620.88</v>
      </c>
      <c r="AA567" s="37">
        <v>1</v>
      </c>
      <c r="AL567" s="58">
        <v>107667.91</v>
      </c>
      <c r="AM567" s="57">
        <v>1</v>
      </c>
    </row>
    <row r="568" spans="2:39" x14ac:dyDescent="0.2">
      <c r="B568" s="15">
        <v>535</v>
      </c>
      <c r="C568">
        <v>1</v>
      </c>
      <c r="E568" s="16">
        <v>15700476</v>
      </c>
      <c r="F568" s="1">
        <v>1</v>
      </c>
      <c r="H568" s="15" t="s">
        <v>467</v>
      </c>
      <c r="I568">
        <v>1</v>
      </c>
      <c r="Z568" s="17">
        <v>149762.07999999999</v>
      </c>
      <c r="AA568" s="37">
        <v>1</v>
      </c>
      <c r="AL568" s="58">
        <v>107811.28</v>
      </c>
      <c r="AM568" s="57">
        <v>1</v>
      </c>
    </row>
    <row r="569" spans="2:39" x14ac:dyDescent="0.2">
      <c r="B569" s="15">
        <v>536</v>
      </c>
      <c r="C569">
        <v>1</v>
      </c>
      <c r="E569" s="16">
        <v>15700696</v>
      </c>
      <c r="F569" s="1">
        <v>1</v>
      </c>
      <c r="H569" s="15" t="s">
        <v>303</v>
      </c>
      <c r="I569">
        <v>1</v>
      </c>
      <c r="Z569" s="17">
        <v>150092.79999999999</v>
      </c>
      <c r="AA569" s="37">
        <v>1</v>
      </c>
      <c r="AL569" s="58">
        <v>108139.23</v>
      </c>
      <c r="AM569" s="57">
        <v>1</v>
      </c>
    </row>
    <row r="570" spans="2:39" x14ac:dyDescent="0.2">
      <c r="B570" s="15">
        <v>537</v>
      </c>
      <c r="C570">
        <v>1</v>
      </c>
      <c r="E570" s="16">
        <v>15700772</v>
      </c>
      <c r="F570" s="1">
        <v>1</v>
      </c>
      <c r="H570" s="15" t="s">
        <v>477</v>
      </c>
      <c r="I570">
        <v>1</v>
      </c>
      <c r="Z570" s="17">
        <v>150461.07</v>
      </c>
      <c r="AA570" s="37">
        <v>1</v>
      </c>
      <c r="AL570" s="58">
        <v>108469.2</v>
      </c>
      <c r="AM570" s="57">
        <v>1</v>
      </c>
    </row>
    <row r="571" spans="2:39" x14ac:dyDescent="0.2">
      <c r="B571" s="15">
        <v>538</v>
      </c>
      <c r="C571">
        <v>1</v>
      </c>
      <c r="E571" s="16">
        <v>15701164</v>
      </c>
      <c r="F571" s="1">
        <v>1</v>
      </c>
      <c r="H571" s="15" t="s">
        <v>643</v>
      </c>
      <c r="I571">
        <v>1</v>
      </c>
      <c r="Z571" s="17">
        <v>150525.79999999999</v>
      </c>
      <c r="AA571" s="37">
        <v>1</v>
      </c>
      <c r="AL571" s="58">
        <v>108488.33</v>
      </c>
      <c r="AM571" s="57">
        <v>1</v>
      </c>
    </row>
    <row r="572" spans="2:39" x14ac:dyDescent="0.2">
      <c r="B572" s="15">
        <v>539</v>
      </c>
      <c r="C572">
        <v>1</v>
      </c>
      <c r="E572" s="16">
        <v>15701354</v>
      </c>
      <c r="F572" s="1">
        <v>1</v>
      </c>
      <c r="H572" s="15" t="s">
        <v>574</v>
      </c>
      <c r="I572">
        <v>1</v>
      </c>
      <c r="Z572" s="17">
        <v>150725.53</v>
      </c>
      <c r="AA572" s="37">
        <v>1</v>
      </c>
      <c r="AL572" s="58">
        <v>108543.21</v>
      </c>
      <c r="AM572" s="57">
        <v>1</v>
      </c>
    </row>
    <row r="573" spans="2:39" x14ac:dyDescent="0.2">
      <c r="B573" s="15">
        <v>540</v>
      </c>
      <c r="C573">
        <v>1</v>
      </c>
      <c r="E573" s="16">
        <v>15701376</v>
      </c>
      <c r="F573" s="1">
        <v>1</v>
      </c>
      <c r="H573" s="15" t="s">
        <v>674</v>
      </c>
      <c r="I573">
        <v>1</v>
      </c>
      <c r="Z573" s="17">
        <v>150842.93</v>
      </c>
      <c r="AA573" s="37">
        <v>1</v>
      </c>
      <c r="AL573" s="58">
        <v>108732.96</v>
      </c>
      <c r="AM573" s="57">
        <v>1</v>
      </c>
    </row>
    <row r="574" spans="2:39" x14ac:dyDescent="0.2">
      <c r="B574" s="15">
        <v>541</v>
      </c>
      <c r="C574">
        <v>1</v>
      </c>
      <c r="E574" s="16">
        <v>15702014</v>
      </c>
      <c r="F574" s="1">
        <v>1</v>
      </c>
      <c r="H574" s="15" t="s">
        <v>74</v>
      </c>
      <c r="I574">
        <v>1</v>
      </c>
      <c r="Z574" s="17">
        <v>150923.74</v>
      </c>
      <c r="AA574" s="37">
        <v>1</v>
      </c>
      <c r="AL574" s="58">
        <v>108761.05</v>
      </c>
      <c r="AM574" s="57">
        <v>1</v>
      </c>
    </row>
    <row r="575" spans="2:39" x14ac:dyDescent="0.2">
      <c r="B575" s="15">
        <v>542</v>
      </c>
      <c r="C575">
        <v>1</v>
      </c>
      <c r="E575" s="16">
        <v>15702298</v>
      </c>
      <c r="F575" s="1">
        <v>1</v>
      </c>
      <c r="H575" s="15" t="s">
        <v>651</v>
      </c>
      <c r="I575">
        <v>1</v>
      </c>
      <c r="Z575" s="17">
        <v>151226.18</v>
      </c>
      <c r="AA575" s="37">
        <v>1</v>
      </c>
      <c r="AL575" s="58">
        <v>108872.45</v>
      </c>
      <c r="AM575" s="57">
        <v>1</v>
      </c>
    </row>
    <row r="576" spans="2:39" x14ac:dyDescent="0.2">
      <c r="B576" s="15">
        <v>543</v>
      </c>
      <c r="C576">
        <v>1</v>
      </c>
      <c r="E576" s="16">
        <v>15702669</v>
      </c>
      <c r="F576" s="1">
        <v>1</v>
      </c>
      <c r="H576" s="15" t="s">
        <v>141</v>
      </c>
      <c r="I576">
        <v>1</v>
      </c>
      <c r="Z576" s="17">
        <v>151607.56</v>
      </c>
      <c r="AA576" s="37">
        <v>1</v>
      </c>
      <c r="AL576" s="58">
        <v>108887.44</v>
      </c>
      <c r="AM576" s="57">
        <v>1</v>
      </c>
    </row>
    <row r="577" spans="2:39" x14ac:dyDescent="0.2">
      <c r="B577" s="15">
        <v>544</v>
      </c>
      <c r="C577">
        <v>1</v>
      </c>
      <c r="E577" s="16">
        <v>15702741</v>
      </c>
      <c r="F577" s="1">
        <v>1</v>
      </c>
      <c r="H577" s="15" t="s">
        <v>524</v>
      </c>
      <c r="I577">
        <v>1</v>
      </c>
      <c r="Z577" s="17">
        <v>151839.26</v>
      </c>
      <c r="AA577" s="37">
        <v>1</v>
      </c>
      <c r="AL577" s="58">
        <v>109041.53</v>
      </c>
      <c r="AM577" s="57">
        <v>1</v>
      </c>
    </row>
    <row r="578" spans="2:39" x14ac:dyDescent="0.2">
      <c r="B578" s="15">
        <v>545</v>
      </c>
      <c r="C578">
        <v>1</v>
      </c>
      <c r="E578" s="16">
        <v>15702919</v>
      </c>
      <c r="F578" s="1">
        <v>1</v>
      </c>
      <c r="H578" s="15" t="s">
        <v>371</v>
      </c>
      <c r="I578">
        <v>1</v>
      </c>
      <c r="Z578" s="17">
        <v>151858.98000000001</v>
      </c>
      <c r="AA578" s="37">
        <v>1</v>
      </c>
      <c r="AL578" s="58">
        <v>109078.35</v>
      </c>
      <c r="AM578" s="57">
        <v>1</v>
      </c>
    </row>
    <row r="579" spans="2:39" x14ac:dyDescent="0.2">
      <c r="B579" s="15">
        <v>546</v>
      </c>
      <c r="C579">
        <v>1</v>
      </c>
      <c r="E579" s="16">
        <v>15702968</v>
      </c>
      <c r="F579" s="1">
        <v>1</v>
      </c>
      <c r="H579" s="15" t="s">
        <v>177</v>
      </c>
      <c r="I579">
        <v>1</v>
      </c>
      <c r="Z579" s="17">
        <v>152265.43</v>
      </c>
      <c r="AA579" s="37">
        <v>1</v>
      </c>
      <c r="AL579" s="58">
        <v>109291.39</v>
      </c>
      <c r="AM579" s="57">
        <v>1</v>
      </c>
    </row>
    <row r="580" spans="2:39" x14ac:dyDescent="0.2">
      <c r="B580" s="15">
        <v>547</v>
      </c>
      <c r="C580">
        <v>1</v>
      </c>
      <c r="E580" s="16">
        <v>15703119</v>
      </c>
      <c r="F580" s="1">
        <v>1</v>
      </c>
      <c r="H580" s="15" t="s">
        <v>680</v>
      </c>
      <c r="I580">
        <v>1</v>
      </c>
      <c r="Z580" s="17">
        <v>152328.88</v>
      </c>
      <c r="AA580" s="37">
        <v>1</v>
      </c>
      <c r="AL580" s="58">
        <v>109563.28</v>
      </c>
      <c r="AM580" s="57">
        <v>1</v>
      </c>
    </row>
    <row r="581" spans="2:39" x14ac:dyDescent="0.2">
      <c r="B581" s="15">
        <v>548</v>
      </c>
      <c r="C581">
        <v>1</v>
      </c>
      <c r="E581" s="16">
        <v>15703264</v>
      </c>
      <c r="F581" s="1">
        <v>1</v>
      </c>
      <c r="H581" s="15" t="s">
        <v>82</v>
      </c>
      <c r="I581">
        <v>2</v>
      </c>
      <c r="Z581" s="17">
        <v>152390.26</v>
      </c>
      <c r="AA581" s="37">
        <v>1</v>
      </c>
      <c r="AL581" s="58">
        <v>109614.57</v>
      </c>
      <c r="AM581" s="57">
        <v>1</v>
      </c>
    </row>
    <row r="582" spans="2:39" x14ac:dyDescent="0.2">
      <c r="B582" s="15">
        <v>549</v>
      </c>
      <c r="C582">
        <v>1</v>
      </c>
      <c r="E582" s="16">
        <v>15703793</v>
      </c>
      <c r="F582" s="1">
        <v>1</v>
      </c>
      <c r="H582" s="15" t="s">
        <v>386</v>
      </c>
      <c r="I582">
        <v>1</v>
      </c>
      <c r="Z582" s="17">
        <v>152400.51</v>
      </c>
      <c r="AA582" s="37">
        <v>1</v>
      </c>
      <c r="AL582" s="58">
        <v>110265.24</v>
      </c>
      <c r="AM582" s="57">
        <v>1</v>
      </c>
    </row>
    <row r="583" spans="2:39" x14ac:dyDescent="0.2">
      <c r="B583" s="15">
        <v>550</v>
      </c>
      <c r="C583">
        <v>1</v>
      </c>
      <c r="E583" s="16">
        <v>15704769</v>
      </c>
      <c r="F583" s="1">
        <v>1</v>
      </c>
      <c r="H583" s="15" t="s">
        <v>88</v>
      </c>
      <c r="I583">
        <v>4</v>
      </c>
      <c r="Z583" s="17">
        <v>152603.45000000001</v>
      </c>
      <c r="AA583" s="37">
        <v>1</v>
      </c>
      <c r="AL583" s="58">
        <v>110431.51</v>
      </c>
      <c r="AM583" s="57">
        <v>1</v>
      </c>
    </row>
    <row r="584" spans="2:39" x14ac:dyDescent="0.2">
      <c r="B584" s="15">
        <v>551</v>
      </c>
      <c r="C584">
        <v>1</v>
      </c>
      <c r="E584" s="16">
        <v>15704770</v>
      </c>
      <c r="F584" s="1">
        <v>1</v>
      </c>
      <c r="H584" s="15" t="s">
        <v>621</v>
      </c>
      <c r="I584">
        <v>1</v>
      </c>
      <c r="Z584" s="17">
        <v>152827.99</v>
      </c>
      <c r="AA584" s="37">
        <v>1</v>
      </c>
      <c r="AL584" s="58">
        <v>110510.28</v>
      </c>
      <c r="AM584" s="57">
        <v>1</v>
      </c>
    </row>
    <row r="585" spans="2:39" x14ac:dyDescent="0.2">
      <c r="B585" s="15">
        <v>552</v>
      </c>
      <c r="C585">
        <v>1</v>
      </c>
      <c r="E585" s="16">
        <v>15705512</v>
      </c>
      <c r="F585" s="1">
        <v>1</v>
      </c>
      <c r="H585" s="15" t="s">
        <v>297</v>
      </c>
      <c r="I585">
        <v>1</v>
      </c>
      <c r="Z585" s="17">
        <v>152958.29</v>
      </c>
      <c r="AA585" s="37">
        <v>1</v>
      </c>
      <c r="AL585" s="58">
        <v>110783.28</v>
      </c>
      <c r="AM585" s="57">
        <v>1</v>
      </c>
    </row>
    <row r="586" spans="2:39" x14ac:dyDescent="0.2">
      <c r="B586" s="15">
        <v>553</v>
      </c>
      <c r="C586">
        <v>1</v>
      </c>
      <c r="E586" s="16">
        <v>15705515</v>
      </c>
      <c r="F586" s="1">
        <v>1</v>
      </c>
      <c r="H586" s="15" t="s">
        <v>537</v>
      </c>
      <c r="I586">
        <v>1</v>
      </c>
      <c r="Z586" s="17">
        <v>152968.73000000001</v>
      </c>
      <c r="AA586" s="37">
        <v>1</v>
      </c>
      <c r="AL586" s="58">
        <v>110784.42</v>
      </c>
      <c r="AM586" s="57">
        <v>1</v>
      </c>
    </row>
    <row r="587" spans="2:39" x14ac:dyDescent="0.2">
      <c r="B587" s="15">
        <v>554</v>
      </c>
      <c r="C587">
        <v>1</v>
      </c>
      <c r="E587" s="16">
        <v>15705521</v>
      </c>
      <c r="F587" s="1">
        <v>1</v>
      </c>
      <c r="H587" s="15" t="s">
        <v>600</v>
      </c>
      <c r="I587">
        <v>1</v>
      </c>
      <c r="Z587" s="17">
        <v>153804.44</v>
      </c>
      <c r="AA587" s="37">
        <v>1</v>
      </c>
      <c r="AL587" s="58">
        <v>110899.3</v>
      </c>
      <c r="AM587" s="57">
        <v>1</v>
      </c>
    </row>
    <row r="588" spans="2:39" x14ac:dyDescent="0.2">
      <c r="B588" s="15">
        <v>555</v>
      </c>
      <c r="C588">
        <v>1</v>
      </c>
      <c r="E588" s="16">
        <v>15705620</v>
      </c>
      <c r="F588" s="1">
        <v>1</v>
      </c>
      <c r="H588" s="15" t="s">
        <v>224</v>
      </c>
      <c r="I588">
        <v>1</v>
      </c>
      <c r="Z588" s="17">
        <v>153895.65</v>
      </c>
      <c r="AA588" s="37">
        <v>1</v>
      </c>
      <c r="AL588" s="58">
        <v>110916.15</v>
      </c>
      <c r="AM588" s="57">
        <v>1</v>
      </c>
    </row>
    <row r="589" spans="2:39" x14ac:dyDescent="0.2">
      <c r="B589" s="15">
        <v>556</v>
      </c>
      <c r="C589">
        <v>1</v>
      </c>
      <c r="E589" s="16">
        <v>15705639</v>
      </c>
      <c r="F589" s="1">
        <v>1</v>
      </c>
      <c r="H589" s="15" t="s">
        <v>98</v>
      </c>
      <c r="I589">
        <v>1</v>
      </c>
      <c r="Z589" s="17">
        <v>154333.82</v>
      </c>
      <c r="AA589" s="37">
        <v>1</v>
      </c>
      <c r="AL589" s="58">
        <v>110932.24</v>
      </c>
      <c r="AM589" s="57">
        <v>1</v>
      </c>
    </row>
    <row r="590" spans="2:39" x14ac:dyDescent="0.2">
      <c r="B590" s="15">
        <v>557</v>
      </c>
      <c r="C590">
        <v>1</v>
      </c>
      <c r="E590" s="16">
        <v>15705707</v>
      </c>
      <c r="F590" s="1">
        <v>1</v>
      </c>
      <c r="H590" s="15" t="s">
        <v>198</v>
      </c>
      <c r="I590">
        <v>1</v>
      </c>
      <c r="Z590" s="17">
        <v>154475.54</v>
      </c>
      <c r="AA590" s="37">
        <v>1</v>
      </c>
      <c r="AL590" s="58">
        <v>111020.24</v>
      </c>
      <c r="AM590" s="57">
        <v>1</v>
      </c>
    </row>
    <row r="591" spans="2:39" x14ac:dyDescent="0.2">
      <c r="B591" s="15">
        <v>558</v>
      </c>
      <c r="C591">
        <v>1</v>
      </c>
      <c r="E591" s="16">
        <v>15705953</v>
      </c>
      <c r="F591" s="1">
        <v>1</v>
      </c>
      <c r="H591" s="15" t="s">
        <v>328</v>
      </c>
      <c r="I591">
        <v>2</v>
      </c>
      <c r="Z591" s="17">
        <v>154962.99</v>
      </c>
      <c r="AA591" s="37">
        <v>1</v>
      </c>
      <c r="AL591" s="58">
        <v>111307.98</v>
      </c>
      <c r="AM591" s="57">
        <v>1</v>
      </c>
    </row>
    <row r="592" spans="2:39" x14ac:dyDescent="0.2">
      <c r="B592" s="15">
        <v>559</v>
      </c>
      <c r="C592">
        <v>1</v>
      </c>
      <c r="E592" s="16">
        <v>15706021</v>
      </c>
      <c r="F592" s="1">
        <v>1</v>
      </c>
      <c r="H592" s="15" t="s">
        <v>368</v>
      </c>
      <c r="I592">
        <v>1</v>
      </c>
      <c r="Z592" s="17">
        <v>155470.54999999999</v>
      </c>
      <c r="AA592" s="37">
        <v>1</v>
      </c>
      <c r="AL592" s="58">
        <v>111346.22</v>
      </c>
      <c r="AM592" s="57">
        <v>1</v>
      </c>
    </row>
    <row r="593" spans="2:39" x14ac:dyDescent="0.2">
      <c r="B593" s="15">
        <v>560</v>
      </c>
      <c r="C593">
        <v>1</v>
      </c>
      <c r="E593" s="16">
        <v>15706365</v>
      </c>
      <c r="F593" s="1">
        <v>1</v>
      </c>
      <c r="H593" s="15" t="s">
        <v>597</v>
      </c>
      <c r="I593">
        <v>1</v>
      </c>
      <c r="Z593" s="17">
        <v>155726.85</v>
      </c>
      <c r="AA593" s="37">
        <v>1</v>
      </c>
      <c r="AL593" s="58">
        <v>111755.8</v>
      </c>
      <c r="AM593" s="57">
        <v>1</v>
      </c>
    </row>
    <row r="594" spans="2:39" x14ac:dyDescent="0.2">
      <c r="B594" s="15">
        <v>561</v>
      </c>
      <c r="C594">
        <v>1</v>
      </c>
      <c r="E594" s="16">
        <v>15706552</v>
      </c>
      <c r="F594" s="1">
        <v>1</v>
      </c>
      <c r="H594" s="15" t="s">
        <v>471</v>
      </c>
      <c r="I594">
        <v>1</v>
      </c>
      <c r="Z594" s="17">
        <v>155931.10999999999</v>
      </c>
      <c r="AA594" s="37">
        <v>1</v>
      </c>
      <c r="AL594" s="58">
        <v>111879.21</v>
      </c>
      <c r="AM594" s="57">
        <v>1</v>
      </c>
    </row>
    <row r="595" spans="2:39" x14ac:dyDescent="0.2">
      <c r="B595" s="15">
        <v>562</v>
      </c>
      <c r="C595">
        <v>1</v>
      </c>
      <c r="E595" s="16">
        <v>15706647</v>
      </c>
      <c r="F595" s="1">
        <v>1</v>
      </c>
      <c r="H595" s="15" t="s">
        <v>561</v>
      </c>
      <c r="I595">
        <v>1</v>
      </c>
      <c r="Z595" s="17">
        <v>156021.31</v>
      </c>
      <c r="AA595" s="37">
        <v>1</v>
      </c>
      <c r="AL595" s="58">
        <v>111981.19</v>
      </c>
      <c r="AM595" s="57">
        <v>1</v>
      </c>
    </row>
    <row r="596" spans="2:39" x14ac:dyDescent="0.2">
      <c r="B596" s="15">
        <v>563</v>
      </c>
      <c r="C596">
        <v>1</v>
      </c>
      <c r="E596" s="16">
        <v>15707362</v>
      </c>
      <c r="F596" s="1">
        <v>1</v>
      </c>
      <c r="H596" s="15" t="s">
        <v>686</v>
      </c>
      <c r="I596">
        <v>1</v>
      </c>
      <c r="Z596" s="17">
        <v>156067.04999999999</v>
      </c>
      <c r="AA596" s="37">
        <v>1</v>
      </c>
      <c r="AL596" s="58">
        <v>112187.11</v>
      </c>
      <c r="AM596" s="57">
        <v>1</v>
      </c>
    </row>
    <row r="597" spans="2:39" x14ac:dyDescent="0.2">
      <c r="B597" s="15">
        <v>564</v>
      </c>
      <c r="C597">
        <v>1</v>
      </c>
      <c r="E597" s="16">
        <v>15707473</v>
      </c>
      <c r="F597" s="1">
        <v>1</v>
      </c>
      <c r="H597" s="15" t="s">
        <v>522</v>
      </c>
      <c r="I597">
        <v>1</v>
      </c>
      <c r="Z597" s="17">
        <v>156091.97</v>
      </c>
      <c r="AA597" s="37">
        <v>1</v>
      </c>
      <c r="AL597" s="58">
        <v>112239.03</v>
      </c>
      <c r="AM597" s="57">
        <v>1</v>
      </c>
    </row>
    <row r="598" spans="2:39" x14ac:dyDescent="0.2">
      <c r="B598" s="15">
        <v>565</v>
      </c>
      <c r="C598">
        <v>1</v>
      </c>
      <c r="E598" s="16">
        <v>15707567</v>
      </c>
      <c r="F598" s="1">
        <v>1</v>
      </c>
      <c r="H598" s="15" t="s">
        <v>96</v>
      </c>
      <c r="I598">
        <v>1</v>
      </c>
      <c r="Z598" s="17">
        <v>156325.38</v>
      </c>
      <c r="AA598" s="37">
        <v>1</v>
      </c>
      <c r="AL598" s="58">
        <v>112349.51</v>
      </c>
      <c r="AM598" s="57">
        <v>1</v>
      </c>
    </row>
    <row r="599" spans="2:39" x14ac:dyDescent="0.2">
      <c r="B599" s="15">
        <v>566</v>
      </c>
      <c r="C599">
        <v>1</v>
      </c>
      <c r="E599" s="16">
        <v>15708608</v>
      </c>
      <c r="F599" s="1">
        <v>1</v>
      </c>
      <c r="H599" s="15" t="s">
        <v>330</v>
      </c>
      <c r="I599">
        <v>1</v>
      </c>
      <c r="Z599" s="17">
        <v>156371.60999999999</v>
      </c>
      <c r="AA599" s="37">
        <v>1</v>
      </c>
      <c r="AL599" s="58">
        <v>112491.96</v>
      </c>
      <c r="AM599" s="57">
        <v>1</v>
      </c>
    </row>
    <row r="600" spans="2:39" x14ac:dyDescent="0.2">
      <c r="B600" s="15">
        <v>567</v>
      </c>
      <c r="C600">
        <v>1</v>
      </c>
      <c r="E600" s="16">
        <v>15708710</v>
      </c>
      <c r="F600" s="1">
        <v>1</v>
      </c>
      <c r="H600" s="15" t="s">
        <v>470</v>
      </c>
      <c r="I600">
        <v>1</v>
      </c>
      <c r="Z600" s="17">
        <v>156478.62</v>
      </c>
      <c r="AA600" s="37">
        <v>1</v>
      </c>
      <c r="AL600" s="58">
        <v>112542.58</v>
      </c>
      <c r="AM600" s="57">
        <v>1</v>
      </c>
    </row>
    <row r="601" spans="2:39" x14ac:dyDescent="0.2">
      <c r="B601" s="15">
        <v>568</v>
      </c>
      <c r="C601">
        <v>1</v>
      </c>
      <c r="E601" s="16">
        <v>15708916</v>
      </c>
      <c r="F601" s="1">
        <v>1</v>
      </c>
      <c r="H601" s="15" t="s">
        <v>560</v>
      </c>
      <c r="I601">
        <v>1</v>
      </c>
      <c r="Z601" s="17">
        <v>156847.29</v>
      </c>
      <c r="AA601" s="37">
        <v>1</v>
      </c>
      <c r="AL601" s="58">
        <v>112687.57</v>
      </c>
      <c r="AM601" s="57">
        <v>1</v>
      </c>
    </row>
    <row r="602" spans="2:39" x14ac:dyDescent="0.2">
      <c r="B602" s="15">
        <v>569</v>
      </c>
      <c r="C602">
        <v>1</v>
      </c>
      <c r="E602" s="16">
        <v>15708917</v>
      </c>
      <c r="F602" s="1">
        <v>1</v>
      </c>
      <c r="H602" s="15" t="s">
        <v>260</v>
      </c>
      <c r="I602">
        <v>1</v>
      </c>
      <c r="Z602" s="17">
        <v>157120.85999999999</v>
      </c>
      <c r="AA602" s="37">
        <v>1</v>
      </c>
      <c r="AL602" s="58">
        <v>113316.77</v>
      </c>
      <c r="AM602" s="57">
        <v>1</v>
      </c>
    </row>
    <row r="603" spans="2:39" x14ac:dyDescent="0.2">
      <c r="B603" s="15">
        <v>570</v>
      </c>
      <c r="C603">
        <v>1</v>
      </c>
      <c r="E603" s="16">
        <v>15709295</v>
      </c>
      <c r="F603" s="1">
        <v>1</v>
      </c>
      <c r="H603" s="15" t="s">
        <v>490</v>
      </c>
      <c r="I603">
        <v>1</v>
      </c>
      <c r="Z603" s="17">
        <v>157296.01999999999</v>
      </c>
      <c r="AA603" s="37">
        <v>1</v>
      </c>
      <c r="AL603" s="58">
        <v>113410.49</v>
      </c>
      <c r="AM603" s="57">
        <v>1</v>
      </c>
    </row>
    <row r="604" spans="2:39" x14ac:dyDescent="0.2">
      <c r="B604" s="15">
        <v>571</v>
      </c>
      <c r="C604">
        <v>1</v>
      </c>
      <c r="E604" s="16">
        <v>15709324</v>
      </c>
      <c r="F604" s="1">
        <v>1</v>
      </c>
      <c r="H604" s="15" t="s">
        <v>332</v>
      </c>
      <c r="I604">
        <v>2</v>
      </c>
      <c r="Z604" s="17">
        <v>157780.84</v>
      </c>
      <c r="AA604" s="37">
        <v>1</v>
      </c>
      <c r="AL604" s="58">
        <v>113428.77</v>
      </c>
      <c r="AM604" s="57">
        <v>1</v>
      </c>
    </row>
    <row r="605" spans="2:39" x14ac:dyDescent="0.2">
      <c r="B605" s="15">
        <v>572</v>
      </c>
      <c r="C605">
        <v>1</v>
      </c>
      <c r="E605" s="16">
        <v>15709368</v>
      </c>
      <c r="F605" s="1">
        <v>1</v>
      </c>
      <c r="H605" s="15" t="s">
        <v>647</v>
      </c>
      <c r="I605">
        <v>1</v>
      </c>
      <c r="Z605" s="17">
        <v>157993.15</v>
      </c>
      <c r="AA605" s="37">
        <v>1</v>
      </c>
      <c r="AL605" s="58">
        <v>113639.64</v>
      </c>
      <c r="AM605" s="57">
        <v>1</v>
      </c>
    </row>
    <row r="606" spans="2:39" x14ac:dyDescent="0.2">
      <c r="B606" s="15">
        <v>573</v>
      </c>
      <c r="C606">
        <v>1</v>
      </c>
      <c r="E606" s="16">
        <v>15709737</v>
      </c>
      <c r="F606" s="1">
        <v>1</v>
      </c>
      <c r="H606" s="15" t="s">
        <v>378</v>
      </c>
      <c r="I606">
        <v>1</v>
      </c>
      <c r="Z606" s="17">
        <v>158261.68</v>
      </c>
      <c r="AA606" s="37">
        <v>1</v>
      </c>
      <c r="AL606" s="58">
        <v>113656.85</v>
      </c>
      <c r="AM606" s="57">
        <v>1</v>
      </c>
    </row>
    <row r="607" spans="2:39" x14ac:dyDescent="0.2">
      <c r="B607" s="15">
        <v>574</v>
      </c>
      <c r="C607">
        <v>1</v>
      </c>
      <c r="E607" s="16">
        <v>15710404</v>
      </c>
      <c r="F607" s="1">
        <v>1</v>
      </c>
      <c r="H607" s="15" t="s">
        <v>491</v>
      </c>
      <c r="I607">
        <v>1</v>
      </c>
      <c r="Z607" s="17">
        <v>159660.79999999999</v>
      </c>
      <c r="AA607" s="37">
        <v>1</v>
      </c>
      <c r="AL607" s="58">
        <v>113931.57</v>
      </c>
      <c r="AM607" s="57">
        <v>1</v>
      </c>
    </row>
    <row r="608" spans="2:39" x14ac:dyDescent="0.2">
      <c r="B608" s="15">
        <v>575</v>
      </c>
      <c r="C608">
        <v>1</v>
      </c>
      <c r="E608" s="16">
        <v>15710424</v>
      </c>
      <c r="F608" s="1">
        <v>1</v>
      </c>
      <c r="H608" s="15" t="s">
        <v>230</v>
      </c>
      <c r="I608">
        <v>1</v>
      </c>
      <c r="Z608" s="17">
        <v>160980.03</v>
      </c>
      <c r="AA608" s="37">
        <v>1</v>
      </c>
      <c r="AL608" s="58">
        <v>113951.12</v>
      </c>
      <c r="AM608" s="57">
        <v>1</v>
      </c>
    </row>
    <row r="609" spans="2:39" x14ac:dyDescent="0.2">
      <c r="B609" s="15">
        <v>576</v>
      </c>
      <c r="C609">
        <v>1</v>
      </c>
      <c r="E609" s="16">
        <v>15710825</v>
      </c>
      <c r="F609" s="1">
        <v>1</v>
      </c>
      <c r="H609" s="15" t="s">
        <v>109</v>
      </c>
      <c r="I609">
        <v>3</v>
      </c>
      <c r="Z609" s="17">
        <v>161064.64000000001</v>
      </c>
      <c r="AA609" s="37">
        <v>1</v>
      </c>
      <c r="AL609" s="58">
        <v>114066.77</v>
      </c>
      <c r="AM609" s="57">
        <v>1</v>
      </c>
    </row>
    <row r="610" spans="2:39" x14ac:dyDescent="0.2">
      <c r="B610" s="15">
        <v>577</v>
      </c>
      <c r="C610">
        <v>1</v>
      </c>
      <c r="E610" s="16">
        <v>15711309</v>
      </c>
      <c r="F610" s="1">
        <v>1</v>
      </c>
      <c r="H610" s="15" t="s">
        <v>706</v>
      </c>
      <c r="I610">
        <v>1</v>
      </c>
      <c r="Z610" s="17">
        <v>161525.96</v>
      </c>
      <c r="AA610" s="37">
        <v>1</v>
      </c>
      <c r="AL610" s="58">
        <v>114675.75</v>
      </c>
      <c r="AM610" s="57">
        <v>1</v>
      </c>
    </row>
    <row r="611" spans="2:39" x14ac:dyDescent="0.2">
      <c r="B611" s="15">
        <v>578</v>
      </c>
      <c r="C611">
        <v>1</v>
      </c>
      <c r="E611" s="16">
        <v>15711540</v>
      </c>
      <c r="F611" s="1">
        <v>1</v>
      </c>
      <c r="H611" s="15" t="s">
        <v>300</v>
      </c>
      <c r="I611">
        <v>1</v>
      </c>
      <c r="Z611" s="17">
        <v>161608.81</v>
      </c>
      <c r="AA611" s="37">
        <v>1</v>
      </c>
      <c r="AL611" s="58">
        <v>114935.21</v>
      </c>
      <c r="AM611" s="57">
        <v>1</v>
      </c>
    </row>
    <row r="612" spans="2:39" x14ac:dyDescent="0.2">
      <c r="B612" s="15">
        <v>579</v>
      </c>
      <c r="C612">
        <v>1</v>
      </c>
      <c r="E612" s="16">
        <v>15711889</v>
      </c>
      <c r="F612" s="1">
        <v>1</v>
      </c>
      <c r="H612" s="15" t="s">
        <v>176</v>
      </c>
      <c r="I612">
        <v>3</v>
      </c>
      <c r="Z612" s="17">
        <v>161814.64000000001</v>
      </c>
      <c r="AA612" s="37">
        <v>1</v>
      </c>
      <c r="AL612" s="58">
        <v>114996.43</v>
      </c>
      <c r="AM612" s="57">
        <v>1</v>
      </c>
    </row>
    <row r="613" spans="2:39" x14ac:dyDescent="0.2">
      <c r="B613" s="15">
        <v>580</v>
      </c>
      <c r="C613">
        <v>1</v>
      </c>
      <c r="E613" s="16">
        <v>15712287</v>
      </c>
      <c r="F613" s="1">
        <v>1</v>
      </c>
      <c r="H613" s="15" t="s">
        <v>683</v>
      </c>
      <c r="I613">
        <v>1</v>
      </c>
      <c r="Z613" s="17">
        <v>162150.42000000001</v>
      </c>
      <c r="AA613" s="37">
        <v>1</v>
      </c>
      <c r="AL613" s="58">
        <v>115136.51</v>
      </c>
      <c r="AM613" s="57">
        <v>1</v>
      </c>
    </row>
    <row r="614" spans="2:39" x14ac:dyDescent="0.2">
      <c r="B614" s="15">
        <v>581</v>
      </c>
      <c r="C614">
        <v>1</v>
      </c>
      <c r="E614" s="16">
        <v>15712403</v>
      </c>
      <c r="F614" s="1">
        <v>1</v>
      </c>
      <c r="H614" s="15" t="s">
        <v>603</v>
      </c>
      <c r="I614">
        <v>1</v>
      </c>
      <c r="Z614" s="17">
        <v>162448.69</v>
      </c>
      <c r="AA614" s="37">
        <v>1</v>
      </c>
      <c r="AL614" s="58">
        <v>115638.29</v>
      </c>
      <c r="AM614" s="57">
        <v>1</v>
      </c>
    </row>
    <row r="615" spans="2:39" x14ac:dyDescent="0.2">
      <c r="B615" s="15">
        <v>582</v>
      </c>
      <c r="C615">
        <v>1</v>
      </c>
      <c r="E615" s="16">
        <v>15712543</v>
      </c>
      <c r="F615" s="1">
        <v>1</v>
      </c>
      <c r="H615" s="15" t="s">
        <v>35</v>
      </c>
      <c r="I615">
        <v>1</v>
      </c>
      <c r="Z615" s="17">
        <v>162923.85</v>
      </c>
      <c r="AA615" s="37">
        <v>1</v>
      </c>
      <c r="AL615" s="58">
        <v>115676.38</v>
      </c>
      <c r="AM615" s="57">
        <v>1</v>
      </c>
    </row>
    <row r="616" spans="2:39" x14ac:dyDescent="0.2">
      <c r="B616" s="15">
        <v>583</v>
      </c>
      <c r="C616">
        <v>1</v>
      </c>
      <c r="E616" s="16">
        <v>15712551</v>
      </c>
      <c r="F616" s="1">
        <v>1</v>
      </c>
      <c r="H616" s="15" t="s">
        <v>255</v>
      </c>
      <c r="I616">
        <v>1</v>
      </c>
      <c r="Z616" s="17">
        <v>163607.18</v>
      </c>
      <c r="AA616" s="37">
        <v>1</v>
      </c>
      <c r="AL616" s="58">
        <v>115789.25</v>
      </c>
      <c r="AM616" s="57">
        <v>1</v>
      </c>
    </row>
    <row r="617" spans="2:39" x14ac:dyDescent="0.2">
      <c r="B617" s="15">
        <v>584</v>
      </c>
      <c r="C617">
        <v>1</v>
      </c>
      <c r="E617" s="16">
        <v>15712825</v>
      </c>
      <c r="F617" s="1">
        <v>1</v>
      </c>
      <c r="H617" s="15" t="s">
        <v>397</v>
      </c>
      <c r="I617">
        <v>1</v>
      </c>
      <c r="Z617" s="17">
        <v>163943.89000000001</v>
      </c>
      <c r="AA617" s="37">
        <v>1</v>
      </c>
      <c r="AL617" s="58">
        <v>115916.55</v>
      </c>
      <c r="AM617" s="57">
        <v>1</v>
      </c>
    </row>
    <row r="618" spans="2:39" x14ac:dyDescent="0.2">
      <c r="B618" s="15">
        <v>585</v>
      </c>
      <c r="C618">
        <v>1</v>
      </c>
      <c r="E618" s="16">
        <v>15713483</v>
      </c>
      <c r="F618" s="1">
        <v>1</v>
      </c>
      <c r="H618" s="15" t="s">
        <v>259</v>
      </c>
      <c r="I618">
        <v>2</v>
      </c>
      <c r="Z618" s="17">
        <v>164113.04</v>
      </c>
      <c r="AA618" s="37">
        <v>1</v>
      </c>
      <c r="AL618" s="58">
        <v>116467.35</v>
      </c>
      <c r="AM618" s="57">
        <v>1</v>
      </c>
    </row>
    <row r="619" spans="2:39" x14ac:dyDescent="0.2">
      <c r="B619" s="15">
        <v>586</v>
      </c>
      <c r="C619">
        <v>1</v>
      </c>
      <c r="E619" s="16">
        <v>15713578</v>
      </c>
      <c r="F619" s="1">
        <v>1</v>
      </c>
      <c r="H619" s="15" t="s">
        <v>183</v>
      </c>
      <c r="I619">
        <v>1</v>
      </c>
      <c r="Z619" s="17">
        <v>164284.72</v>
      </c>
      <c r="AA619" s="37">
        <v>1</v>
      </c>
      <c r="AL619" s="58">
        <v>116503.92</v>
      </c>
      <c r="AM619" s="57">
        <v>1</v>
      </c>
    </row>
    <row r="620" spans="2:39" x14ac:dyDescent="0.2">
      <c r="B620" s="15">
        <v>587</v>
      </c>
      <c r="C620">
        <v>1</v>
      </c>
      <c r="E620" s="16">
        <v>15713853</v>
      </c>
      <c r="F620" s="1">
        <v>1</v>
      </c>
      <c r="H620" s="15" t="s">
        <v>106</v>
      </c>
      <c r="I620">
        <v>1</v>
      </c>
      <c r="Z620" s="17">
        <v>164870.81</v>
      </c>
      <c r="AA620" s="37">
        <v>1</v>
      </c>
      <c r="AL620" s="58">
        <v>116704.25</v>
      </c>
      <c r="AM620" s="57">
        <v>1</v>
      </c>
    </row>
    <row r="621" spans="2:39" x14ac:dyDescent="0.2">
      <c r="B621" s="15">
        <v>588</v>
      </c>
      <c r="C621">
        <v>1</v>
      </c>
      <c r="E621" s="16">
        <v>15714485</v>
      </c>
      <c r="F621" s="1">
        <v>1</v>
      </c>
      <c r="H621" s="15" t="s">
        <v>127</v>
      </c>
      <c r="I621">
        <v>1</v>
      </c>
      <c r="Z621" s="17">
        <v>165272.13</v>
      </c>
      <c r="AA621" s="37">
        <v>1</v>
      </c>
      <c r="AL621" s="58">
        <v>116828.51</v>
      </c>
      <c r="AM621" s="57">
        <v>1</v>
      </c>
    </row>
    <row r="622" spans="2:39" x14ac:dyDescent="0.2">
      <c r="B622" s="15">
        <v>589</v>
      </c>
      <c r="C622">
        <v>1</v>
      </c>
      <c r="E622" s="16">
        <v>15714689</v>
      </c>
      <c r="F622" s="1">
        <v>1</v>
      </c>
      <c r="H622" s="15" t="s">
        <v>188</v>
      </c>
      <c r="I622">
        <v>1</v>
      </c>
      <c r="Z622" s="17">
        <v>166297.89000000001</v>
      </c>
      <c r="AA622" s="37">
        <v>1</v>
      </c>
      <c r="AL622" s="58">
        <v>116973.48</v>
      </c>
      <c r="AM622" s="57">
        <v>1</v>
      </c>
    </row>
    <row r="623" spans="2:39" x14ac:dyDescent="0.2">
      <c r="B623" s="15">
        <v>590</v>
      </c>
      <c r="C623">
        <v>1</v>
      </c>
      <c r="E623" s="16">
        <v>15714939</v>
      </c>
      <c r="F623" s="1">
        <v>1</v>
      </c>
      <c r="H623" s="15" t="s">
        <v>323</v>
      </c>
      <c r="I623">
        <v>1</v>
      </c>
      <c r="Z623" s="17">
        <v>166733.92000000001</v>
      </c>
      <c r="AA623" s="37">
        <v>1</v>
      </c>
      <c r="AL623" s="58">
        <v>116978.19</v>
      </c>
      <c r="AM623" s="57">
        <v>1</v>
      </c>
    </row>
    <row r="624" spans="2:39" x14ac:dyDescent="0.2">
      <c r="B624" s="15">
        <v>591</v>
      </c>
      <c r="C624">
        <v>1</v>
      </c>
      <c r="E624" s="16">
        <v>15715142</v>
      </c>
      <c r="F624" s="1">
        <v>1</v>
      </c>
      <c r="H624" s="15" t="s">
        <v>298</v>
      </c>
      <c r="I624">
        <v>2</v>
      </c>
      <c r="Z624" s="17">
        <v>167772.96</v>
      </c>
      <c r="AA624" s="37">
        <v>1</v>
      </c>
      <c r="AL624" s="58">
        <v>117036.38</v>
      </c>
      <c r="AM624" s="57">
        <v>1</v>
      </c>
    </row>
    <row r="625" spans="2:39" x14ac:dyDescent="0.2">
      <c r="B625" s="15">
        <v>592</v>
      </c>
      <c r="C625">
        <v>1</v>
      </c>
      <c r="E625" s="16">
        <v>15715527</v>
      </c>
      <c r="F625" s="1">
        <v>1</v>
      </c>
      <c r="H625" s="15" t="s">
        <v>543</v>
      </c>
      <c r="I625">
        <v>1</v>
      </c>
      <c r="Z625" s="17">
        <v>167864.4</v>
      </c>
      <c r="AA625" s="37">
        <v>1</v>
      </c>
      <c r="AL625" s="58">
        <v>117140.41</v>
      </c>
      <c r="AM625" s="57">
        <v>1</v>
      </c>
    </row>
    <row r="626" spans="2:39" x14ac:dyDescent="0.2">
      <c r="B626" s="15">
        <v>593</v>
      </c>
      <c r="C626">
        <v>1</v>
      </c>
      <c r="E626" s="16">
        <v>15715941</v>
      </c>
      <c r="F626" s="1">
        <v>1</v>
      </c>
      <c r="H626" s="15" t="s">
        <v>406</v>
      </c>
      <c r="I626">
        <v>1</v>
      </c>
      <c r="Z626" s="17">
        <v>167878.5</v>
      </c>
      <c r="AA626" s="37">
        <v>1</v>
      </c>
      <c r="AL626" s="58">
        <v>117202.19</v>
      </c>
      <c r="AM626" s="57">
        <v>1</v>
      </c>
    </row>
    <row r="627" spans="2:39" x14ac:dyDescent="0.2">
      <c r="B627" s="15">
        <v>594</v>
      </c>
      <c r="C627">
        <v>1</v>
      </c>
      <c r="E627" s="16">
        <v>15715951</v>
      </c>
      <c r="F627" s="1">
        <v>1</v>
      </c>
      <c r="H627" s="15" t="s">
        <v>202</v>
      </c>
      <c r="I627">
        <v>1</v>
      </c>
      <c r="Z627" s="17">
        <v>167997.6</v>
      </c>
      <c r="AA627" s="37">
        <v>1</v>
      </c>
      <c r="AL627" s="58">
        <v>117349.19</v>
      </c>
      <c r="AM627" s="57">
        <v>1</v>
      </c>
    </row>
    <row r="628" spans="2:39" x14ac:dyDescent="0.2">
      <c r="B628" s="15">
        <v>595</v>
      </c>
      <c r="C628">
        <v>1</v>
      </c>
      <c r="E628" s="16">
        <v>15716155</v>
      </c>
      <c r="F628" s="1">
        <v>1</v>
      </c>
      <c r="H628" s="15" t="s">
        <v>51</v>
      </c>
      <c r="I628">
        <v>1</v>
      </c>
      <c r="Z628" s="17">
        <v>168190.33</v>
      </c>
      <c r="AA628" s="37">
        <v>1</v>
      </c>
      <c r="AL628" s="58">
        <v>117356.14</v>
      </c>
      <c r="AM628" s="57">
        <v>1</v>
      </c>
    </row>
    <row r="629" spans="2:39" x14ac:dyDescent="0.2">
      <c r="B629" s="15">
        <v>596</v>
      </c>
      <c r="C629">
        <v>1</v>
      </c>
      <c r="E629" s="16">
        <v>15716164</v>
      </c>
      <c r="F629" s="1">
        <v>1</v>
      </c>
      <c r="H629" s="15" t="s">
        <v>582</v>
      </c>
      <c r="I629">
        <v>1</v>
      </c>
      <c r="Z629" s="17">
        <v>168197.66</v>
      </c>
      <c r="AA629" s="37">
        <v>1</v>
      </c>
      <c r="AL629" s="58">
        <v>117431.1</v>
      </c>
      <c r="AM629" s="57">
        <v>1</v>
      </c>
    </row>
    <row r="630" spans="2:39" x14ac:dyDescent="0.2">
      <c r="B630" s="15">
        <v>597</v>
      </c>
      <c r="C630">
        <v>1</v>
      </c>
      <c r="E630" s="16">
        <v>15716186</v>
      </c>
      <c r="F630" s="1">
        <v>1</v>
      </c>
      <c r="H630" s="15" t="s">
        <v>449</v>
      </c>
      <c r="I630">
        <v>1</v>
      </c>
      <c r="Z630" s="17">
        <v>168286.81</v>
      </c>
      <c r="AA630" s="37">
        <v>1</v>
      </c>
      <c r="AL630" s="58">
        <v>117622.8</v>
      </c>
      <c r="AM630" s="57">
        <v>1</v>
      </c>
    </row>
    <row r="631" spans="2:39" x14ac:dyDescent="0.2">
      <c r="B631" s="15">
        <v>598</v>
      </c>
      <c r="C631">
        <v>1</v>
      </c>
      <c r="E631" s="16">
        <v>15716334</v>
      </c>
      <c r="F631" s="1">
        <v>1</v>
      </c>
      <c r="H631" s="15" t="s">
        <v>727</v>
      </c>
      <c r="I631">
        <v>1</v>
      </c>
      <c r="Z631" s="17">
        <v>169089.38</v>
      </c>
      <c r="AA631" s="37">
        <v>1</v>
      </c>
      <c r="AL631" s="58">
        <v>117704.65</v>
      </c>
      <c r="AM631" s="57">
        <v>1</v>
      </c>
    </row>
    <row r="632" spans="2:39" x14ac:dyDescent="0.2">
      <c r="B632" s="15">
        <v>599</v>
      </c>
      <c r="C632">
        <v>1</v>
      </c>
      <c r="E632" s="16">
        <v>15716835</v>
      </c>
      <c r="F632" s="1">
        <v>1</v>
      </c>
      <c r="H632" s="15" t="s">
        <v>33</v>
      </c>
      <c r="I632">
        <v>4</v>
      </c>
      <c r="Z632" s="17">
        <v>169312.13</v>
      </c>
      <c r="AA632" s="37">
        <v>1</v>
      </c>
      <c r="AL632" s="58">
        <v>117834.91</v>
      </c>
      <c r="AM632" s="57">
        <v>1</v>
      </c>
    </row>
    <row r="633" spans="2:39" x14ac:dyDescent="0.2">
      <c r="B633" s="15">
        <v>600</v>
      </c>
      <c r="C633">
        <v>1</v>
      </c>
      <c r="E633" s="16">
        <v>15717046</v>
      </c>
      <c r="F633" s="1">
        <v>1</v>
      </c>
      <c r="H633" s="15" t="s">
        <v>692</v>
      </c>
      <c r="I633">
        <v>1</v>
      </c>
      <c r="Z633" s="17">
        <v>169399.6</v>
      </c>
      <c r="AA633" s="37">
        <v>1</v>
      </c>
      <c r="AL633" s="58">
        <v>118024.1</v>
      </c>
      <c r="AM633" s="57">
        <v>1</v>
      </c>
    </row>
    <row r="634" spans="2:39" x14ac:dyDescent="0.2">
      <c r="B634" s="15">
        <v>601</v>
      </c>
      <c r="C634">
        <v>1</v>
      </c>
      <c r="E634" s="16">
        <v>15717225</v>
      </c>
      <c r="F634" s="1">
        <v>1</v>
      </c>
      <c r="H634" s="15" t="s">
        <v>435</v>
      </c>
      <c r="I634">
        <v>1</v>
      </c>
      <c r="Z634" s="17">
        <v>169462.09</v>
      </c>
      <c r="AA634" s="37">
        <v>1</v>
      </c>
      <c r="AL634" s="58">
        <v>118913.53</v>
      </c>
      <c r="AM634" s="57">
        <v>1</v>
      </c>
    </row>
    <row r="635" spans="2:39" x14ac:dyDescent="0.2">
      <c r="B635" s="15">
        <v>602</v>
      </c>
      <c r="C635">
        <v>1</v>
      </c>
      <c r="E635" s="16">
        <v>15717398</v>
      </c>
      <c r="F635" s="1">
        <v>1</v>
      </c>
      <c r="H635" s="15" t="s">
        <v>324</v>
      </c>
      <c r="I635">
        <v>1</v>
      </c>
      <c r="Z635" s="17">
        <v>169824.46</v>
      </c>
      <c r="AA635" s="37">
        <v>1</v>
      </c>
      <c r="AL635" s="58">
        <v>118974.77</v>
      </c>
      <c r="AM635" s="57">
        <v>1</v>
      </c>
    </row>
    <row r="636" spans="2:39" x14ac:dyDescent="0.2">
      <c r="B636" s="15">
        <v>603</v>
      </c>
      <c r="C636">
        <v>1</v>
      </c>
      <c r="E636" s="16">
        <v>15717426</v>
      </c>
      <c r="F636" s="1">
        <v>1</v>
      </c>
      <c r="H636" s="15" t="s">
        <v>232</v>
      </c>
      <c r="I636">
        <v>1</v>
      </c>
      <c r="Z636" s="17">
        <v>169831.46</v>
      </c>
      <c r="AA636" s="37">
        <v>1</v>
      </c>
      <c r="AL636" s="58">
        <v>119175.45</v>
      </c>
      <c r="AM636" s="57">
        <v>1</v>
      </c>
    </row>
    <row r="637" spans="2:39" x14ac:dyDescent="0.2">
      <c r="B637" s="15">
        <v>604</v>
      </c>
      <c r="C637">
        <v>1</v>
      </c>
      <c r="E637" s="16">
        <v>15718057</v>
      </c>
      <c r="F637" s="1">
        <v>1</v>
      </c>
      <c r="H637" s="15" t="s">
        <v>285</v>
      </c>
      <c r="I637">
        <v>1</v>
      </c>
      <c r="Z637" s="17">
        <v>170061.92</v>
      </c>
      <c r="AA637" s="37">
        <v>1</v>
      </c>
      <c r="AL637" s="58">
        <v>119232.33</v>
      </c>
      <c r="AM637" s="57">
        <v>1</v>
      </c>
    </row>
    <row r="638" spans="2:39" x14ac:dyDescent="0.2">
      <c r="B638" s="15">
        <v>605</v>
      </c>
      <c r="C638">
        <v>1</v>
      </c>
      <c r="E638" s="16">
        <v>15718369</v>
      </c>
      <c r="F638" s="1">
        <v>1</v>
      </c>
      <c r="H638" s="15" t="s">
        <v>107</v>
      </c>
      <c r="I638">
        <v>1</v>
      </c>
      <c r="Z638" s="17">
        <v>170184.99</v>
      </c>
      <c r="AA638" s="37">
        <v>1</v>
      </c>
      <c r="AL638" s="58">
        <v>119346.88</v>
      </c>
      <c r="AM638" s="57">
        <v>1</v>
      </c>
    </row>
    <row r="639" spans="2:39" x14ac:dyDescent="0.2">
      <c r="B639" s="15">
        <v>606</v>
      </c>
      <c r="C639">
        <v>1</v>
      </c>
      <c r="E639" s="16">
        <v>15718443</v>
      </c>
      <c r="F639" s="1">
        <v>1</v>
      </c>
      <c r="H639" s="15" t="s">
        <v>609</v>
      </c>
      <c r="I639">
        <v>3</v>
      </c>
      <c r="Z639" s="17">
        <v>170331.37</v>
      </c>
      <c r="AA639" s="37">
        <v>1</v>
      </c>
      <c r="AL639" s="58">
        <v>119666</v>
      </c>
      <c r="AM639" s="57">
        <v>1</v>
      </c>
    </row>
    <row r="640" spans="2:39" x14ac:dyDescent="0.2">
      <c r="B640" s="15">
        <v>607</v>
      </c>
      <c r="C640">
        <v>1</v>
      </c>
      <c r="E640" s="16">
        <v>15718673</v>
      </c>
      <c r="F640" s="1">
        <v>1</v>
      </c>
      <c r="H640" s="15" t="s">
        <v>690</v>
      </c>
      <c r="I640">
        <v>1</v>
      </c>
      <c r="Z640" s="17">
        <v>170491.84</v>
      </c>
      <c r="AA640" s="37">
        <v>1</v>
      </c>
      <c r="AL640" s="58">
        <v>119708.21</v>
      </c>
      <c r="AM640" s="57">
        <v>1</v>
      </c>
    </row>
    <row r="641" spans="2:39" x14ac:dyDescent="0.2">
      <c r="B641" s="15">
        <v>608</v>
      </c>
      <c r="C641">
        <v>1</v>
      </c>
      <c r="E641" s="16">
        <v>15719352</v>
      </c>
      <c r="F641" s="1">
        <v>1</v>
      </c>
      <c r="H641" s="15" t="s">
        <v>627</v>
      </c>
      <c r="I641">
        <v>1</v>
      </c>
      <c r="Z641" s="17">
        <v>170557.91</v>
      </c>
      <c r="AA641" s="37">
        <v>1</v>
      </c>
      <c r="AL641" s="58">
        <v>119899.52</v>
      </c>
      <c r="AM641" s="57">
        <v>1</v>
      </c>
    </row>
    <row r="642" spans="2:39" x14ac:dyDescent="0.2">
      <c r="B642" s="15">
        <v>609</v>
      </c>
      <c r="C642">
        <v>1</v>
      </c>
      <c r="E642" s="16">
        <v>15719377</v>
      </c>
      <c r="F642" s="1">
        <v>1</v>
      </c>
      <c r="H642" s="15" t="s">
        <v>720</v>
      </c>
      <c r="I642">
        <v>1</v>
      </c>
      <c r="Z642" s="17">
        <v>170826.55</v>
      </c>
      <c r="AA642" s="37">
        <v>1</v>
      </c>
      <c r="AL642" s="58">
        <v>120284.67</v>
      </c>
      <c r="AM642" s="57">
        <v>1</v>
      </c>
    </row>
    <row r="643" spans="2:39" x14ac:dyDescent="0.2">
      <c r="B643" s="15">
        <v>610</v>
      </c>
      <c r="C643">
        <v>1</v>
      </c>
      <c r="E643" s="16">
        <v>15719856</v>
      </c>
      <c r="F643" s="1">
        <v>1</v>
      </c>
      <c r="H643" s="15" t="s">
        <v>174</v>
      </c>
      <c r="I643">
        <v>1</v>
      </c>
      <c r="Z643" s="17">
        <v>170833.46</v>
      </c>
      <c r="AA643" s="37">
        <v>1</v>
      </c>
      <c r="AL643" s="58">
        <v>120415.61</v>
      </c>
      <c r="AM643" s="57">
        <v>1</v>
      </c>
    </row>
    <row r="644" spans="2:39" x14ac:dyDescent="0.2">
      <c r="B644" s="15">
        <v>611</v>
      </c>
      <c r="C644">
        <v>1</v>
      </c>
      <c r="E644" s="16">
        <v>15720187</v>
      </c>
      <c r="F644" s="1">
        <v>1</v>
      </c>
      <c r="H644" s="15" t="s">
        <v>219</v>
      </c>
      <c r="I644">
        <v>6</v>
      </c>
      <c r="Z644" s="17">
        <v>171770.55</v>
      </c>
      <c r="AA644" s="37">
        <v>1</v>
      </c>
      <c r="AL644" s="58">
        <v>120540.83</v>
      </c>
      <c r="AM644" s="57">
        <v>1</v>
      </c>
    </row>
    <row r="645" spans="2:39" x14ac:dyDescent="0.2">
      <c r="B645" s="15">
        <v>612</v>
      </c>
      <c r="C645">
        <v>1</v>
      </c>
      <c r="E645" s="16">
        <v>15720559</v>
      </c>
      <c r="F645" s="1">
        <v>1</v>
      </c>
      <c r="H645" s="15" t="s">
        <v>331</v>
      </c>
      <c r="I645">
        <v>2</v>
      </c>
      <c r="Z645" s="17">
        <v>172448.77</v>
      </c>
      <c r="AA645" s="37">
        <v>1</v>
      </c>
      <c r="AL645" s="58">
        <v>120657.32</v>
      </c>
      <c r="AM645" s="57">
        <v>1</v>
      </c>
    </row>
    <row r="646" spans="2:39" x14ac:dyDescent="0.2">
      <c r="B646" s="15">
        <v>613</v>
      </c>
      <c r="C646">
        <v>1</v>
      </c>
      <c r="E646" s="16">
        <v>15720649</v>
      </c>
      <c r="F646" s="1">
        <v>1</v>
      </c>
      <c r="H646" s="15" t="s">
        <v>743</v>
      </c>
      <c r="I646">
        <v>1</v>
      </c>
      <c r="Z646" s="17">
        <v>173340.83</v>
      </c>
      <c r="AA646" s="37">
        <v>1</v>
      </c>
      <c r="AL646" s="58">
        <v>120834.48</v>
      </c>
      <c r="AM646" s="57">
        <v>1</v>
      </c>
    </row>
    <row r="647" spans="2:39" x14ac:dyDescent="0.2">
      <c r="B647" s="15">
        <v>614</v>
      </c>
      <c r="C647">
        <v>1</v>
      </c>
      <c r="E647" s="16">
        <v>15720893</v>
      </c>
      <c r="F647" s="1">
        <v>1</v>
      </c>
      <c r="H647" s="15" t="s">
        <v>299</v>
      </c>
      <c r="I647">
        <v>1</v>
      </c>
      <c r="Z647" s="17">
        <v>174185.98</v>
      </c>
      <c r="AA647" s="37">
        <v>1</v>
      </c>
      <c r="AL647" s="58">
        <v>120906.83</v>
      </c>
      <c r="AM647" s="57">
        <v>1</v>
      </c>
    </row>
    <row r="648" spans="2:39" x14ac:dyDescent="0.2">
      <c r="B648" s="15">
        <v>615</v>
      </c>
      <c r="C648">
        <v>1</v>
      </c>
      <c r="E648" s="16">
        <v>15720910</v>
      </c>
      <c r="F648" s="1">
        <v>1</v>
      </c>
      <c r="H648" s="15" t="s">
        <v>695</v>
      </c>
      <c r="I648">
        <v>1</v>
      </c>
      <c r="Z648" s="17">
        <v>174318.13</v>
      </c>
      <c r="AA648" s="37">
        <v>1</v>
      </c>
      <c r="AL648" s="58">
        <v>121210.09</v>
      </c>
      <c r="AM648" s="57">
        <v>1</v>
      </c>
    </row>
    <row r="649" spans="2:39" x14ac:dyDescent="0.2">
      <c r="B649" s="15">
        <v>616</v>
      </c>
      <c r="C649">
        <v>1</v>
      </c>
      <c r="E649" s="16">
        <v>15721024</v>
      </c>
      <c r="F649" s="1">
        <v>1</v>
      </c>
      <c r="H649" s="15" t="s">
        <v>553</v>
      </c>
      <c r="I649">
        <v>1</v>
      </c>
      <c r="Z649" s="17">
        <v>174790.15</v>
      </c>
      <c r="AA649" s="37">
        <v>1</v>
      </c>
      <c r="AL649" s="58">
        <v>121277.78</v>
      </c>
      <c r="AM649" s="57">
        <v>1</v>
      </c>
    </row>
    <row r="650" spans="2:39" x14ac:dyDescent="0.2">
      <c r="B650" s="15">
        <v>617</v>
      </c>
      <c r="C650">
        <v>1</v>
      </c>
      <c r="E650" s="16">
        <v>15721181</v>
      </c>
      <c r="F650" s="1">
        <v>1</v>
      </c>
      <c r="H650" s="15" t="s">
        <v>234</v>
      </c>
      <c r="I650">
        <v>3</v>
      </c>
      <c r="Z650" s="17">
        <v>174912.72</v>
      </c>
      <c r="AA650" s="37">
        <v>1</v>
      </c>
      <c r="AL650" s="58">
        <v>121409.06</v>
      </c>
      <c r="AM650" s="57">
        <v>1</v>
      </c>
    </row>
    <row r="651" spans="2:39" x14ac:dyDescent="0.2">
      <c r="B651" s="15">
        <v>618</v>
      </c>
      <c r="C651">
        <v>1</v>
      </c>
      <c r="E651" s="16">
        <v>15721658</v>
      </c>
      <c r="F651" s="1">
        <v>1</v>
      </c>
      <c r="H651" s="15" t="s">
        <v>433</v>
      </c>
      <c r="I651">
        <v>1</v>
      </c>
      <c r="Z651" s="17">
        <v>174937.64</v>
      </c>
      <c r="AA651" s="37">
        <v>1</v>
      </c>
      <c r="AL651" s="58">
        <v>121542.29</v>
      </c>
      <c r="AM651" s="57">
        <v>1</v>
      </c>
    </row>
    <row r="652" spans="2:39" x14ac:dyDescent="0.2">
      <c r="B652" s="15">
        <v>619</v>
      </c>
      <c r="C652">
        <v>1</v>
      </c>
      <c r="E652" s="16">
        <v>15721935</v>
      </c>
      <c r="F652" s="1">
        <v>1</v>
      </c>
      <c r="H652" s="15" t="s">
        <v>749</v>
      </c>
      <c r="I652">
        <v>1</v>
      </c>
      <c r="Z652" s="17">
        <v>176099.13</v>
      </c>
      <c r="AA652" s="37">
        <v>1</v>
      </c>
      <c r="AL652" s="58">
        <v>121562.33</v>
      </c>
      <c r="AM652" s="57">
        <v>1</v>
      </c>
    </row>
    <row r="653" spans="2:39" x14ac:dyDescent="0.2">
      <c r="B653" s="15">
        <v>620</v>
      </c>
      <c r="C653">
        <v>1</v>
      </c>
      <c r="E653" s="16">
        <v>15722010</v>
      </c>
      <c r="F653" s="1">
        <v>1</v>
      </c>
      <c r="H653" s="15" t="s">
        <v>622</v>
      </c>
      <c r="I653">
        <v>1</v>
      </c>
      <c r="Z653" s="17">
        <v>176273.95</v>
      </c>
      <c r="AA653" s="37">
        <v>1</v>
      </c>
      <c r="AL653" s="58">
        <v>121751.03999999999</v>
      </c>
      <c r="AM653" s="57">
        <v>1</v>
      </c>
    </row>
    <row r="654" spans="2:39" x14ac:dyDescent="0.2">
      <c r="B654" s="15">
        <v>621</v>
      </c>
      <c r="C654">
        <v>1</v>
      </c>
      <c r="E654" s="16">
        <v>15722548</v>
      </c>
      <c r="F654" s="1">
        <v>1</v>
      </c>
      <c r="H654" s="15" t="s">
        <v>688</v>
      </c>
      <c r="I654">
        <v>1</v>
      </c>
      <c r="Z654" s="17">
        <v>176666.62</v>
      </c>
      <c r="AA654" s="37">
        <v>1</v>
      </c>
      <c r="AL654" s="58">
        <v>122218.23</v>
      </c>
      <c r="AM654" s="57">
        <v>1</v>
      </c>
    </row>
    <row r="655" spans="2:39" x14ac:dyDescent="0.2">
      <c r="B655" s="15">
        <v>622</v>
      </c>
      <c r="C655">
        <v>1</v>
      </c>
      <c r="E655" s="16">
        <v>15723488</v>
      </c>
      <c r="F655" s="1">
        <v>1</v>
      </c>
      <c r="H655" s="15" t="s">
        <v>579</v>
      </c>
      <c r="I655">
        <v>1</v>
      </c>
      <c r="Z655" s="17">
        <v>177619.71</v>
      </c>
      <c r="AA655" s="37">
        <v>1</v>
      </c>
      <c r="AL655" s="58">
        <v>122381.02</v>
      </c>
      <c r="AM655" s="57">
        <v>1</v>
      </c>
    </row>
    <row r="656" spans="2:39" x14ac:dyDescent="0.2">
      <c r="B656" s="15">
        <v>623</v>
      </c>
      <c r="C656">
        <v>1</v>
      </c>
      <c r="E656" s="16">
        <v>15723654</v>
      </c>
      <c r="F656" s="1">
        <v>1</v>
      </c>
      <c r="H656" s="15" t="s">
        <v>517</v>
      </c>
      <c r="I656">
        <v>1</v>
      </c>
      <c r="Z656" s="17">
        <v>177640.09</v>
      </c>
      <c r="AA656" s="37">
        <v>1</v>
      </c>
      <c r="AL656" s="58">
        <v>122662.98</v>
      </c>
      <c r="AM656" s="57">
        <v>1</v>
      </c>
    </row>
    <row r="657" spans="2:39" x14ac:dyDescent="0.2">
      <c r="B657" s="15">
        <v>624</v>
      </c>
      <c r="C657">
        <v>1</v>
      </c>
      <c r="E657" s="16">
        <v>15723873</v>
      </c>
      <c r="F657" s="1">
        <v>1</v>
      </c>
      <c r="H657" s="15" t="s">
        <v>239</v>
      </c>
      <c r="I657">
        <v>1</v>
      </c>
      <c r="Z657" s="17">
        <v>178718.19</v>
      </c>
      <c r="AA657" s="37">
        <v>1</v>
      </c>
      <c r="AL657" s="58">
        <v>122763.95</v>
      </c>
      <c r="AM657" s="57">
        <v>1</v>
      </c>
    </row>
    <row r="658" spans="2:39" x14ac:dyDescent="0.2">
      <c r="B658" s="15">
        <v>625</v>
      </c>
      <c r="C658">
        <v>1</v>
      </c>
      <c r="E658" s="16">
        <v>15723886</v>
      </c>
      <c r="F658" s="1">
        <v>1</v>
      </c>
      <c r="H658" s="15" t="s">
        <v>223</v>
      </c>
      <c r="I658">
        <v>2</v>
      </c>
      <c r="Z658" s="17">
        <v>178820.91</v>
      </c>
      <c r="AA658" s="37">
        <v>1</v>
      </c>
      <c r="AL658" s="58">
        <v>123137.01</v>
      </c>
      <c r="AM658" s="57">
        <v>1</v>
      </c>
    </row>
    <row r="659" spans="2:39" x14ac:dyDescent="0.2">
      <c r="B659" s="15">
        <v>626</v>
      </c>
      <c r="C659">
        <v>1</v>
      </c>
      <c r="E659" s="16">
        <v>15724282</v>
      </c>
      <c r="F659" s="1">
        <v>1</v>
      </c>
      <c r="H659" s="15" t="s">
        <v>122</v>
      </c>
      <c r="I659">
        <v>1</v>
      </c>
      <c r="Z659" s="17">
        <v>180075.22</v>
      </c>
      <c r="AA659" s="37">
        <v>1</v>
      </c>
      <c r="AL659" s="58">
        <v>123214.74</v>
      </c>
      <c r="AM659" s="57">
        <v>1</v>
      </c>
    </row>
    <row r="660" spans="2:39" x14ac:dyDescent="0.2">
      <c r="B660" s="15">
        <v>627</v>
      </c>
      <c r="C660">
        <v>1</v>
      </c>
      <c r="E660" s="16">
        <v>15724296</v>
      </c>
      <c r="F660" s="1">
        <v>1</v>
      </c>
      <c r="H660" s="15" t="s">
        <v>538</v>
      </c>
      <c r="I660">
        <v>1</v>
      </c>
      <c r="Z660" s="17">
        <v>181461.48</v>
      </c>
      <c r="AA660" s="37">
        <v>1</v>
      </c>
      <c r="AL660" s="58">
        <v>123547.28</v>
      </c>
      <c r="AM660" s="57">
        <v>1</v>
      </c>
    </row>
    <row r="661" spans="2:39" x14ac:dyDescent="0.2">
      <c r="B661" s="15">
        <v>628</v>
      </c>
      <c r="C661">
        <v>1</v>
      </c>
      <c r="E661" s="16">
        <v>15724623</v>
      </c>
      <c r="F661" s="1">
        <v>1</v>
      </c>
      <c r="H661" s="15" t="s">
        <v>505</v>
      </c>
      <c r="I661">
        <v>1</v>
      </c>
      <c r="Z661" s="17">
        <v>181656.51</v>
      </c>
      <c r="AA661" s="37">
        <v>1</v>
      </c>
      <c r="AL661" s="58">
        <v>123775.15</v>
      </c>
      <c r="AM661" s="57">
        <v>1</v>
      </c>
    </row>
    <row r="662" spans="2:39" x14ac:dyDescent="0.2">
      <c r="B662" s="15">
        <v>629</v>
      </c>
      <c r="C662">
        <v>1</v>
      </c>
      <c r="E662" s="16">
        <v>15724848</v>
      </c>
      <c r="F662" s="1">
        <v>1</v>
      </c>
      <c r="H662" s="15" t="s">
        <v>588</v>
      </c>
      <c r="I662">
        <v>2</v>
      </c>
      <c r="Z662" s="17">
        <v>182123.79</v>
      </c>
      <c r="AA662" s="37">
        <v>1</v>
      </c>
      <c r="AL662" s="58">
        <v>123880.19</v>
      </c>
      <c r="AM662" s="57">
        <v>1</v>
      </c>
    </row>
    <row r="663" spans="2:39" x14ac:dyDescent="0.2">
      <c r="B663" s="15">
        <v>630</v>
      </c>
      <c r="C663">
        <v>1</v>
      </c>
      <c r="E663" s="16">
        <v>15724944</v>
      </c>
      <c r="F663" s="1">
        <v>1</v>
      </c>
      <c r="H663" s="15" t="s">
        <v>473</v>
      </c>
      <c r="I663">
        <v>1</v>
      </c>
      <c r="Z663" s="17">
        <v>183102.29</v>
      </c>
      <c r="AA663" s="37">
        <v>1</v>
      </c>
      <c r="AL663" s="58">
        <v>123882.73</v>
      </c>
      <c r="AM663" s="57">
        <v>1</v>
      </c>
    </row>
    <row r="664" spans="2:39" x14ac:dyDescent="0.2">
      <c r="B664" s="15">
        <v>631</v>
      </c>
      <c r="C664">
        <v>1</v>
      </c>
      <c r="E664" s="16">
        <v>15725166</v>
      </c>
      <c r="F664" s="1">
        <v>1</v>
      </c>
      <c r="H664" s="15" t="s">
        <v>700</v>
      </c>
      <c r="I664">
        <v>1</v>
      </c>
      <c r="Z664" s="17">
        <v>184686.41</v>
      </c>
      <c r="AA664" s="37">
        <v>1</v>
      </c>
      <c r="AL664" s="58">
        <v>124052.97</v>
      </c>
      <c r="AM664" s="57">
        <v>1</v>
      </c>
    </row>
    <row r="665" spans="2:39" x14ac:dyDescent="0.2">
      <c r="B665" s="15">
        <v>632</v>
      </c>
      <c r="C665">
        <v>1</v>
      </c>
      <c r="E665" s="16">
        <v>15725311</v>
      </c>
      <c r="F665" s="1">
        <v>1</v>
      </c>
      <c r="H665" s="15" t="s">
        <v>340</v>
      </c>
      <c r="I665">
        <v>1</v>
      </c>
      <c r="Z665" s="17">
        <v>185173.81</v>
      </c>
      <c r="AA665" s="37">
        <v>1</v>
      </c>
      <c r="AL665" s="58">
        <v>124118.71</v>
      </c>
      <c r="AM665" s="57">
        <v>1</v>
      </c>
    </row>
    <row r="666" spans="2:39" x14ac:dyDescent="0.2">
      <c r="B666" s="15">
        <v>633</v>
      </c>
      <c r="C666">
        <v>1</v>
      </c>
      <c r="E666" s="16">
        <v>15725511</v>
      </c>
      <c r="F666" s="1">
        <v>1</v>
      </c>
      <c r="H666" s="15" t="s">
        <v>394</v>
      </c>
      <c r="I666">
        <v>1</v>
      </c>
      <c r="Z666" s="17">
        <v>186796.37</v>
      </c>
      <c r="AA666" s="37">
        <v>1</v>
      </c>
      <c r="AL666" s="58">
        <v>124226.16</v>
      </c>
      <c r="AM666" s="57">
        <v>1</v>
      </c>
    </row>
    <row r="667" spans="2:39" x14ac:dyDescent="0.2">
      <c r="B667" s="15">
        <v>634</v>
      </c>
      <c r="C667">
        <v>1</v>
      </c>
      <c r="E667" s="16">
        <v>15725679</v>
      </c>
      <c r="F667" s="1">
        <v>1</v>
      </c>
      <c r="H667" s="15" t="s">
        <v>237</v>
      </c>
      <c r="I667">
        <v>1</v>
      </c>
      <c r="Z667" s="17">
        <v>187530.66</v>
      </c>
      <c r="AA667" s="37">
        <v>1</v>
      </c>
      <c r="AL667" s="58">
        <v>124341.49</v>
      </c>
      <c r="AM667" s="57">
        <v>1</v>
      </c>
    </row>
    <row r="668" spans="2:39" x14ac:dyDescent="0.2">
      <c r="B668" s="15">
        <v>635</v>
      </c>
      <c r="C668">
        <v>1</v>
      </c>
      <c r="E668" s="16">
        <v>15725737</v>
      </c>
      <c r="F668" s="1">
        <v>1</v>
      </c>
      <c r="H668" s="15" t="s">
        <v>125</v>
      </c>
      <c r="I668">
        <v>3</v>
      </c>
      <c r="Z668" s="17">
        <v>187841.99</v>
      </c>
      <c r="AA668" s="37">
        <v>1</v>
      </c>
      <c r="AL668" s="58">
        <v>124411.08</v>
      </c>
      <c r="AM668" s="57">
        <v>1</v>
      </c>
    </row>
    <row r="669" spans="2:39" x14ac:dyDescent="0.2">
      <c r="B669" s="15">
        <v>636</v>
      </c>
      <c r="C669">
        <v>1</v>
      </c>
      <c r="E669" s="16">
        <v>15725811</v>
      </c>
      <c r="F669" s="1">
        <v>1</v>
      </c>
      <c r="H669" s="15" t="s">
        <v>192</v>
      </c>
      <c r="I669">
        <v>1</v>
      </c>
      <c r="Z669" s="17">
        <v>190227.46</v>
      </c>
      <c r="AA669" s="37">
        <v>1</v>
      </c>
      <c r="AL669" s="58">
        <v>124508.29</v>
      </c>
      <c r="AM669" s="57">
        <v>1</v>
      </c>
    </row>
    <row r="670" spans="2:39" x14ac:dyDescent="0.2">
      <c r="B670" s="15">
        <v>637</v>
      </c>
      <c r="C670">
        <v>1</v>
      </c>
      <c r="E670" s="16">
        <v>15726032</v>
      </c>
      <c r="F670" s="1">
        <v>1</v>
      </c>
      <c r="H670" s="15" t="s">
        <v>77</v>
      </c>
      <c r="I670">
        <v>2</v>
      </c>
      <c r="Z670" s="17">
        <v>190479.48</v>
      </c>
      <c r="AA670" s="37">
        <v>1</v>
      </c>
      <c r="AL670" s="58">
        <v>124694.99</v>
      </c>
      <c r="AM670" s="57">
        <v>1</v>
      </c>
    </row>
    <row r="671" spans="2:39" x14ac:dyDescent="0.2">
      <c r="B671" s="15">
        <v>638</v>
      </c>
      <c r="C671">
        <v>1</v>
      </c>
      <c r="E671" s="16">
        <v>15726234</v>
      </c>
      <c r="F671" s="1">
        <v>1</v>
      </c>
      <c r="H671" s="15" t="s">
        <v>309</v>
      </c>
      <c r="I671">
        <v>1</v>
      </c>
      <c r="Z671" s="17">
        <v>192390.52</v>
      </c>
      <c r="AA671" s="37">
        <v>1</v>
      </c>
      <c r="AL671" s="58">
        <v>125010.24000000001</v>
      </c>
      <c r="AM671" s="57">
        <v>1</v>
      </c>
    </row>
    <row r="672" spans="2:39" x14ac:dyDescent="0.2">
      <c r="B672" s="15">
        <v>639</v>
      </c>
      <c r="C672">
        <v>1</v>
      </c>
      <c r="E672" s="16">
        <v>15726631</v>
      </c>
      <c r="F672" s="1">
        <v>1</v>
      </c>
      <c r="H672" s="15" t="s">
        <v>213</v>
      </c>
      <c r="I672">
        <v>3</v>
      </c>
      <c r="Z672" s="17">
        <v>193858.2</v>
      </c>
      <c r="AA672" s="37">
        <v>1</v>
      </c>
      <c r="AL672" s="58">
        <v>125305.34</v>
      </c>
      <c r="AM672" s="57">
        <v>1</v>
      </c>
    </row>
    <row r="673" spans="2:39" x14ac:dyDescent="0.2">
      <c r="B673" s="15">
        <v>640</v>
      </c>
      <c r="C673">
        <v>1</v>
      </c>
      <c r="E673" s="16">
        <v>15726676</v>
      </c>
      <c r="F673" s="1">
        <v>1</v>
      </c>
      <c r="H673" s="15" t="s">
        <v>602</v>
      </c>
      <c r="I673">
        <v>2</v>
      </c>
      <c r="Z673" s="17">
        <v>197041.8</v>
      </c>
      <c r="AA673" s="37">
        <v>1</v>
      </c>
      <c r="AL673" s="58">
        <v>125381.02</v>
      </c>
      <c r="AM673" s="57">
        <v>1</v>
      </c>
    </row>
    <row r="674" spans="2:39" x14ac:dyDescent="0.2">
      <c r="B674" s="15">
        <v>641</v>
      </c>
      <c r="C674">
        <v>1</v>
      </c>
      <c r="E674" s="16">
        <v>15726931</v>
      </c>
      <c r="F674" s="1">
        <v>1</v>
      </c>
      <c r="H674" s="15" t="s">
        <v>642</v>
      </c>
      <c r="I674">
        <v>1</v>
      </c>
      <c r="Z674" s="17">
        <v>209767.31</v>
      </c>
      <c r="AA674" s="37">
        <v>1</v>
      </c>
      <c r="AL674" s="58">
        <v>125518.32</v>
      </c>
      <c r="AM674" s="57">
        <v>1</v>
      </c>
    </row>
    <row r="675" spans="2:39" x14ac:dyDescent="0.2">
      <c r="B675" s="15">
        <v>642</v>
      </c>
      <c r="C675">
        <v>1</v>
      </c>
      <c r="E675" s="16">
        <v>15727299</v>
      </c>
      <c r="F675" s="1">
        <v>1</v>
      </c>
      <c r="H675" s="15" t="s">
        <v>175</v>
      </c>
      <c r="I675">
        <v>1</v>
      </c>
      <c r="Z675" s="17">
        <v>211774.31</v>
      </c>
      <c r="AA675" s="37">
        <v>1</v>
      </c>
      <c r="AL675" s="58">
        <v>125696.26</v>
      </c>
      <c r="AM675" s="57">
        <v>1</v>
      </c>
    </row>
    <row r="676" spans="2:39" x14ac:dyDescent="0.2">
      <c r="B676" s="15">
        <v>643</v>
      </c>
      <c r="C676">
        <v>1</v>
      </c>
      <c r="E676" s="16">
        <v>15727556</v>
      </c>
      <c r="F676" s="1">
        <v>1</v>
      </c>
      <c r="H676" s="15" t="s">
        <v>173</v>
      </c>
      <c r="I676">
        <v>1</v>
      </c>
      <c r="Z676" s="17">
        <v>213146.2</v>
      </c>
      <c r="AA676" s="37">
        <v>1</v>
      </c>
      <c r="AL676" s="58">
        <v>125777.28</v>
      </c>
      <c r="AM676" s="57">
        <v>1</v>
      </c>
    </row>
    <row r="677" spans="2:39" x14ac:dyDescent="0.2">
      <c r="B677" s="15">
        <v>644</v>
      </c>
      <c r="C677">
        <v>1</v>
      </c>
      <c r="E677" s="16">
        <v>15727688</v>
      </c>
      <c r="F677" s="1">
        <v>1</v>
      </c>
      <c r="H677" s="15" t="s">
        <v>156</v>
      </c>
      <c r="I677">
        <v>1</v>
      </c>
      <c r="Z677" s="17" t="s">
        <v>796</v>
      </c>
      <c r="AA677" s="37">
        <v>991</v>
      </c>
      <c r="AL677" s="58">
        <v>126143.23</v>
      </c>
      <c r="AM677" s="57">
        <v>1</v>
      </c>
    </row>
    <row r="678" spans="2:39" x14ac:dyDescent="0.2">
      <c r="B678" s="15">
        <v>645</v>
      </c>
      <c r="C678">
        <v>1</v>
      </c>
      <c r="E678" s="16">
        <v>15727829</v>
      </c>
      <c r="F678" s="1">
        <v>1</v>
      </c>
      <c r="H678" s="15" t="s">
        <v>410</v>
      </c>
      <c r="I678">
        <v>1</v>
      </c>
      <c r="AL678" s="58">
        <v>126213.84</v>
      </c>
      <c r="AM678" s="57">
        <v>1</v>
      </c>
    </row>
    <row r="679" spans="2:39" x14ac:dyDescent="0.2">
      <c r="B679" s="15">
        <v>646</v>
      </c>
      <c r="C679">
        <v>1</v>
      </c>
      <c r="E679" s="16">
        <v>15727868</v>
      </c>
      <c r="F679" s="1">
        <v>1</v>
      </c>
      <c r="H679" s="15" t="s">
        <v>479</v>
      </c>
      <c r="I679">
        <v>1</v>
      </c>
      <c r="AL679" s="58">
        <v>126355.8</v>
      </c>
      <c r="AM679" s="57">
        <v>1</v>
      </c>
    </row>
    <row r="680" spans="2:39" x14ac:dyDescent="0.2">
      <c r="B680" s="15">
        <v>647</v>
      </c>
      <c r="C680">
        <v>1</v>
      </c>
      <c r="E680" s="16">
        <v>15727915</v>
      </c>
      <c r="F680" s="1">
        <v>1</v>
      </c>
      <c r="H680" s="15" t="s">
        <v>710</v>
      </c>
      <c r="I680">
        <v>1</v>
      </c>
      <c r="AL680" s="58">
        <v>126471.13</v>
      </c>
      <c r="AM680" s="57">
        <v>1</v>
      </c>
    </row>
    <row r="681" spans="2:39" x14ac:dyDescent="0.2">
      <c r="B681" s="15">
        <v>648</v>
      </c>
      <c r="C681">
        <v>1</v>
      </c>
      <c r="E681" s="16">
        <v>15728505</v>
      </c>
      <c r="F681" s="1">
        <v>1</v>
      </c>
      <c r="H681" s="15" t="s">
        <v>128</v>
      </c>
      <c r="I681">
        <v>1</v>
      </c>
      <c r="AL681" s="58">
        <v>126494.82</v>
      </c>
      <c r="AM681" s="57">
        <v>1</v>
      </c>
    </row>
    <row r="682" spans="2:39" x14ac:dyDescent="0.2">
      <c r="B682" s="15">
        <v>649</v>
      </c>
      <c r="C682">
        <v>1</v>
      </c>
      <c r="E682" s="16">
        <v>15728669</v>
      </c>
      <c r="F682" s="1">
        <v>1</v>
      </c>
      <c r="H682" s="15" t="s">
        <v>717</v>
      </c>
      <c r="I682">
        <v>1</v>
      </c>
      <c r="AL682" s="58">
        <v>126517.46</v>
      </c>
      <c r="AM682" s="57">
        <v>1</v>
      </c>
    </row>
    <row r="683" spans="2:39" x14ac:dyDescent="0.2">
      <c r="B683" s="15">
        <v>650</v>
      </c>
      <c r="C683">
        <v>1</v>
      </c>
      <c r="E683" s="16">
        <v>15728693</v>
      </c>
      <c r="F683" s="1">
        <v>1</v>
      </c>
      <c r="H683" s="15" t="s">
        <v>153</v>
      </c>
      <c r="I683">
        <v>3</v>
      </c>
      <c r="AL683" s="58">
        <v>126644.98</v>
      </c>
      <c r="AM683" s="57">
        <v>1</v>
      </c>
    </row>
    <row r="684" spans="2:39" x14ac:dyDescent="0.2">
      <c r="B684" s="15">
        <v>651</v>
      </c>
      <c r="C684">
        <v>1</v>
      </c>
      <c r="E684" s="16">
        <v>15729362</v>
      </c>
      <c r="F684" s="1">
        <v>1</v>
      </c>
      <c r="H684" s="15" t="s">
        <v>182</v>
      </c>
      <c r="I684">
        <v>2</v>
      </c>
      <c r="AL684" s="58">
        <v>126952.5</v>
      </c>
      <c r="AM684" s="57">
        <v>1</v>
      </c>
    </row>
    <row r="685" spans="2:39" x14ac:dyDescent="0.2">
      <c r="B685" s="15">
        <v>652</v>
      </c>
      <c r="C685">
        <v>1</v>
      </c>
      <c r="E685" s="16">
        <v>15729599</v>
      </c>
      <c r="F685" s="1">
        <v>1</v>
      </c>
      <c r="H685" s="15" t="s">
        <v>408</v>
      </c>
      <c r="I685">
        <v>1</v>
      </c>
      <c r="AL685" s="58">
        <v>127059.04</v>
      </c>
      <c r="AM685" s="57">
        <v>1</v>
      </c>
    </row>
    <row r="686" spans="2:39" x14ac:dyDescent="0.2">
      <c r="B686" s="15">
        <v>653</v>
      </c>
      <c r="C686">
        <v>1</v>
      </c>
      <c r="E686" s="16">
        <v>15730059</v>
      </c>
      <c r="F686" s="1">
        <v>1</v>
      </c>
      <c r="H686" s="15" t="s">
        <v>271</v>
      </c>
      <c r="I686">
        <v>2</v>
      </c>
      <c r="AL686" s="58">
        <v>127166.49</v>
      </c>
      <c r="AM686" s="57">
        <v>1</v>
      </c>
    </row>
    <row r="687" spans="2:39" x14ac:dyDescent="0.2">
      <c r="B687" s="15">
        <v>654</v>
      </c>
      <c r="C687">
        <v>1</v>
      </c>
      <c r="E687" s="16">
        <v>15730076</v>
      </c>
      <c r="F687" s="1">
        <v>1</v>
      </c>
      <c r="H687" s="15" t="s">
        <v>581</v>
      </c>
      <c r="I687">
        <v>1</v>
      </c>
      <c r="AL687" s="58">
        <v>127569.8</v>
      </c>
      <c r="AM687" s="57">
        <v>1</v>
      </c>
    </row>
    <row r="688" spans="2:39" x14ac:dyDescent="0.2">
      <c r="B688" s="15">
        <v>655</v>
      </c>
      <c r="C688">
        <v>1</v>
      </c>
      <c r="E688" s="16">
        <v>15730447</v>
      </c>
      <c r="F688" s="1">
        <v>1</v>
      </c>
      <c r="H688" s="15" t="s">
        <v>172</v>
      </c>
      <c r="I688">
        <v>1</v>
      </c>
      <c r="AL688" s="58">
        <v>127587.22</v>
      </c>
      <c r="AM688" s="57">
        <v>1</v>
      </c>
    </row>
    <row r="689" spans="2:39" x14ac:dyDescent="0.2">
      <c r="B689" s="15">
        <v>656</v>
      </c>
      <c r="C689">
        <v>1</v>
      </c>
      <c r="E689" s="16">
        <v>15730460</v>
      </c>
      <c r="F689" s="1">
        <v>1</v>
      </c>
      <c r="H689" s="15" t="s">
        <v>662</v>
      </c>
      <c r="I689">
        <v>1</v>
      </c>
      <c r="AL689" s="58">
        <v>127951.81</v>
      </c>
      <c r="AM689" s="57">
        <v>1</v>
      </c>
    </row>
    <row r="690" spans="2:39" x14ac:dyDescent="0.2">
      <c r="B690" s="15">
        <v>657</v>
      </c>
      <c r="C690">
        <v>1</v>
      </c>
      <c r="E690" s="16">
        <v>15730830</v>
      </c>
      <c r="F690" s="1">
        <v>1</v>
      </c>
      <c r="H690" s="15" t="s">
        <v>70</v>
      </c>
      <c r="I690">
        <v>3</v>
      </c>
      <c r="AL690" s="58">
        <v>128077.8</v>
      </c>
      <c r="AM690" s="57">
        <v>1</v>
      </c>
    </row>
    <row r="691" spans="2:39" x14ac:dyDescent="0.2">
      <c r="B691" s="15">
        <v>658</v>
      </c>
      <c r="C691">
        <v>1</v>
      </c>
      <c r="E691" s="16">
        <v>15731511</v>
      </c>
      <c r="F691" s="1">
        <v>1</v>
      </c>
      <c r="H691" s="15" t="s">
        <v>305</v>
      </c>
      <c r="I691">
        <v>4</v>
      </c>
      <c r="AL691" s="58">
        <v>128123.66</v>
      </c>
      <c r="AM691" s="57">
        <v>1</v>
      </c>
    </row>
    <row r="692" spans="2:39" x14ac:dyDescent="0.2">
      <c r="B692" s="15">
        <v>659</v>
      </c>
      <c r="C692">
        <v>1</v>
      </c>
      <c r="E692" s="16">
        <v>15731522</v>
      </c>
      <c r="F692" s="1">
        <v>1</v>
      </c>
      <c r="H692" s="15" t="s">
        <v>482</v>
      </c>
      <c r="I692">
        <v>1</v>
      </c>
      <c r="AL692" s="58">
        <v>128373.88</v>
      </c>
      <c r="AM692" s="57">
        <v>1</v>
      </c>
    </row>
    <row r="693" spans="2:39" x14ac:dyDescent="0.2">
      <c r="B693" s="15">
        <v>660</v>
      </c>
      <c r="C693">
        <v>1</v>
      </c>
      <c r="E693" s="16">
        <v>15731744</v>
      </c>
      <c r="F693" s="1">
        <v>1</v>
      </c>
      <c r="H693" s="15" t="s">
        <v>616</v>
      </c>
      <c r="I693">
        <v>2</v>
      </c>
      <c r="AL693" s="58">
        <v>128643.35</v>
      </c>
      <c r="AM693" s="57">
        <v>1</v>
      </c>
    </row>
    <row r="694" spans="2:39" x14ac:dyDescent="0.2">
      <c r="B694" s="15">
        <v>661</v>
      </c>
      <c r="C694">
        <v>1</v>
      </c>
      <c r="E694" s="16">
        <v>15731815</v>
      </c>
      <c r="F694" s="1">
        <v>1</v>
      </c>
      <c r="H694" s="15" t="s">
        <v>195</v>
      </c>
      <c r="I694">
        <v>1</v>
      </c>
      <c r="AL694" s="58">
        <v>128702.1</v>
      </c>
      <c r="AM694" s="57">
        <v>1</v>
      </c>
    </row>
    <row r="695" spans="2:39" x14ac:dyDescent="0.2">
      <c r="B695" s="15">
        <v>662</v>
      </c>
      <c r="C695">
        <v>1</v>
      </c>
      <c r="E695" s="16">
        <v>15732628</v>
      </c>
      <c r="F695" s="1">
        <v>1</v>
      </c>
      <c r="H695" s="15" t="s">
        <v>75</v>
      </c>
      <c r="I695">
        <v>6</v>
      </c>
      <c r="AL695" s="58">
        <v>129590.18</v>
      </c>
      <c r="AM695" s="57">
        <v>1</v>
      </c>
    </row>
    <row r="696" spans="2:39" x14ac:dyDescent="0.2">
      <c r="B696" s="15">
        <v>663</v>
      </c>
      <c r="C696">
        <v>1</v>
      </c>
      <c r="E696" s="16">
        <v>15732674</v>
      </c>
      <c r="F696" s="1">
        <v>1</v>
      </c>
      <c r="H696" s="15" t="s">
        <v>363</v>
      </c>
      <c r="I696">
        <v>1</v>
      </c>
      <c r="AL696" s="58">
        <v>129826.89</v>
      </c>
      <c r="AM696" s="57">
        <v>1</v>
      </c>
    </row>
    <row r="697" spans="2:39" x14ac:dyDescent="0.2">
      <c r="B697" s="15">
        <v>664</v>
      </c>
      <c r="C697">
        <v>1</v>
      </c>
      <c r="E697" s="16">
        <v>15732778</v>
      </c>
      <c r="F697" s="1">
        <v>1</v>
      </c>
      <c r="H697" s="15" t="s">
        <v>399</v>
      </c>
      <c r="I697">
        <v>1</v>
      </c>
      <c r="AL697" s="58">
        <v>129892.93</v>
      </c>
      <c r="AM697" s="57">
        <v>1</v>
      </c>
    </row>
    <row r="698" spans="2:39" x14ac:dyDescent="0.2">
      <c r="B698" s="15">
        <v>665</v>
      </c>
      <c r="C698">
        <v>1</v>
      </c>
      <c r="E698" s="16">
        <v>15732963</v>
      </c>
      <c r="F698" s="1">
        <v>1</v>
      </c>
      <c r="H698" s="15" t="s">
        <v>64</v>
      </c>
      <c r="I698">
        <v>1</v>
      </c>
      <c r="AL698" s="58">
        <v>129964.94</v>
      </c>
      <c r="AM698" s="57">
        <v>1</v>
      </c>
    </row>
    <row r="699" spans="2:39" x14ac:dyDescent="0.2">
      <c r="B699" s="15">
        <v>666</v>
      </c>
      <c r="C699">
        <v>1</v>
      </c>
      <c r="E699" s="16">
        <v>15733114</v>
      </c>
      <c r="F699" s="1">
        <v>1</v>
      </c>
      <c r="H699" s="15" t="s">
        <v>403</v>
      </c>
      <c r="I699">
        <v>1</v>
      </c>
      <c r="AL699" s="58">
        <v>130486.57</v>
      </c>
      <c r="AM699" s="57">
        <v>1</v>
      </c>
    </row>
    <row r="700" spans="2:39" x14ac:dyDescent="0.2">
      <c r="B700" s="15">
        <v>667</v>
      </c>
      <c r="C700">
        <v>1</v>
      </c>
      <c r="E700" s="16">
        <v>15733119</v>
      </c>
      <c r="F700" s="1">
        <v>1</v>
      </c>
      <c r="H700" s="15" t="s">
        <v>500</v>
      </c>
      <c r="I700">
        <v>1</v>
      </c>
      <c r="AL700" s="58">
        <v>130553.47</v>
      </c>
      <c r="AM700" s="57">
        <v>1</v>
      </c>
    </row>
    <row r="701" spans="2:39" x14ac:dyDescent="0.2">
      <c r="B701" s="15">
        <v>668</v>
      </c>
      <c r="C701">
        <v>1</v>
      </c>
      <c r="E701" s="16">
        <v>15733247</v>
      </c>
      <c r="F701" s="1">
        <v>1</v>
      </c>
      <c r="H701" s="15" t="s">
        <v>438</v>
      </c>
      <c r="I701">
        <v>1</v>
      </c>
      <c r="AL701" s="58">
        <v>130567.02</v>
      </c>
      <c r="AM701" s="57">
        <v>1</v>
      </c>
    </row>
    <row r="702" spans="2:39" x14ac:dyDescent="0.2">
      <c r="B702" s="15">
        <v>669</v>
      </c>
      <c r="C702">
        <v>1</v>
      </c>
      <c r="E702" s="16">
        <v>15733616</v>
      </c>
      <c r="F702" s="1">
        <v>1</v>
      </c>
      <c r="H702" s="15" t="s">
        <v>439</v>
      </c>
      <c r="I702">
        <v>1</v>
      </c>
      <c r="AL702" s="58">
        <v>130590.35</v>
      </c>
      <c r="AM702" s="57">
        <v>1</v>
      </c>
    </row>
    <row r="703" spans="2:39" x14ac:dyDescent="0.2">
      <c r="B703" s="15">
        <v>670</v>
      </c>
      <c r="C703">
        <v>1</v>
      </c>
      <c r="E703" s="16">
        <v>15733797</v>
      </c>
      <c r="F703" s="1">
        <v>1</v>
      </c>
      <c r="H703" s="15" t="s">
        <v>682</v>
      </c>
      <c r="I703">
        <v>1</v>
      </c>
      <c r="AL703" s="58">
        <v>130789.6</v>
      </c>
      <c r="AM703" s="57">
        <v>1</v>
      </c>
    </row>
    <row r="704" spans="2:39" x14ac:dyDescent="0.2">
      <c r="B704" s="15">
        <v>671</v>
      </c>
      <c r="C704">
        <v>1</v>
      </c>
      <c r="E704" s="16">
        <v>15734565</v>
      </c>
      <c r="F704" s="1">
        <v>1</v>
      </c>
      <c r="H704" s="15" t="s">
        <v>395</v>
      </c>
      <c r="I704">
        <v>1</v>
      </c>
      <c r="AL704" s="58">
        <v>130928.22</v>
      </c>
      <c r="AM704" s="57">
        <v>1</v>
      </c>
    </row>
    <row r="705" spans="2:39" x14ac:dyDescent="0.2">
      <c r="B705" s="15">
        <v>672</v>
      </c>
      <c r="C705">
        <v>1</v>
      </c>
      <c r="E705" s="16">
        <v>15734674</v>
      </c>
      <c r="F705" s="1">
        <v>1</v>
      </c>
      <c r="H705" s="15" t="s">
        <v>462</v>
      </c>
      <c r="I705">
        <v>1</v>
      </c>
      <c r="AL705" s="58">
        <v>131043.2</v>
      </c>
      <c r="AM705" s="57">
        <v>1</v>
      </c>
    </row>
    <row r="706" spans="2:39" x14ac:dyDescent="0.2">
      <c r="B706" s="15">
        <v>673</v>
      </c>
      <c r="C706">
        <v>1</v>
      </c>
      <c r="E706" s="16">
        <v>15734886</v>
      </c>
      <c r="F706" s="1">
        <v>1</v>
      </c>
      <c r="H706" s="15" t="s">
        <v>670</v>
      </c>
      <c r="I706">
        <v>1</v>
      </c>
      <c r="AL706" s="58">
        <v>131167.98000000001</v>
      </c>
      <c r="AM706" s="57">
        <v>1</v>
      </c>
    </row>
    <row r="707" spans="2:39" x14ac:dyDescent="0.2">
      <c r="B707" s="15">
        <v>674</v>
      </c>
      <c r="C707">
        <v>1</v>
      </c>
      <c r="E707" s="16">
        <v>15735203</v>
      </c>
      <c r="F707" s="1">
        <v>1</v>
      </c>
      <c r="H707" s="15" t="s">
        <v>400</v>
      </c>
      <c r="I707">
        <v>1</v>
      </c>
      <c r="AL707" s="58">
        <v>131300.68</v>
      </c>
      <c r="AM707" s="57">
        <v>1</v>
      </c>
    </row>
    <row r="708" spans="2:39" x14ac:dyDescent="0.2">
      <c r="B708" s="15">
        <v>675</v>
      </c>
      <c r="C708">
        <v>1</v>
      </c>
      <c r="E708" s="16">
        <v>15736008</v>
      </c>
      <c r="F708" s="1">
        <v>1</v>
      </c>
      <c r="H708" s="15" t="s">
        <v>383</v>
      </c>
      <c r="I708">
        <v>1</v>
      </c>
      <c r="AL708" s="58">
        <v>131372.38</v>
      </c>
      <c r="AM708" s="57">
        <v>1</v>
      </c>
    </row>
    <row r="709" spans="2:39" x14ac:dyDescent="0.2">
      <c r="B709" s="15">
        <v>676</v>
      </c>
      <c r="C709">
        <v>1</v>
      </c>
      <c r="E709" s="16">
        <v>15736112</v>
      </c>
      <c r="F709" s="1">
        <v>1</v>
      </c>
      <c r="H709" s="15" t="s">
        <v>551</v>
      </c>
      <c r="I709">
        <v>1</v>
      </c>
      <c r="AL709" s="58">
        <v>131501.72</v>
      </c>
      <c r="AM709" s="57">
        <v>1</v>
      </c>
    </row>
    <row r="710" spans="2:39" x14ac:dyDescent="0.2">
      <c r="B710" s="15">
        <v>677</v>
      </c>
      <c r="C710">
        <v>1</v>
      </c>
      <c r="E710" s="16">
        <v>15736534</v>
      </c>
      <c r="F710" s="1">
        <v>1</v>
      </c>
      <c r="H710" s="15" t="s">
        <v>151</v>
      </c>
      <c r="I710">
        <v>1</v>
      </c>
      <c r="AL710" s="58">
        <v>131521.72</v>
      </c>
      <c r="AM710" s="57">
        <v>1</v>
      </c>
    </row>
    <row r="711" spans="2:39" x14ac:dyDescent="0.2">
      <c r="B711" s="15">
        <v>678</v>
      </c>
      <c r="C711">
        <v>1</v>
      </c>
      <c r="E711" s="16">
        <v>15736601</v>
      </c>
      <c r="F711" s="1">
        <v>1</v>
      </c>
      <c r="H711" s="15" t="s">
        <v>448</v>
      </c>
      <c r="I711">
        <v>1</v>
      </c>
      <c r="AL711" s="58">
        <v>131953.23000000001</v>
      </c>
      <c r="AM711" s="57">
        <v>1</v>
      </c>
    </row>
    <row r="712" spans="2:39" x14ac:dyDescent="0.2">
      <c r="B712" s="15">
        <v>679</v>
      </c>
      <c r="C712">
        <v>1</v>
      </c>
      <c r="E712" s="16">
        <v>15736816</v>
      </c>
      <c r="F712" s="1">
        <v>1</v>
      </c>
      <c r="H712" s="15" t="s">
        <v>78</v>
      </c>
      <c r="I712">
        <v>1</v>
      </c>
      <c r="AL712" s="58">
        <v>132173.31</v>
      </c>
      <c r="AM712" s="57">
        <v>1</v>
      </c>
    </row>
    <row r="713" spans="2:39" x14ac:dyDescent="0.2">
      <c r="B713" s="15">
        <v>680</v>
      </c>
      <c r="C713">
        <v>1</v>
      </c>
      <c r="E713" s="16">
        <v>15736879</v>
      </c>
      <c r="F713" s="1">
        <v>1</v>
      </c>
      <c r="H713" s="15" t="s">
        <v>633</v>
      </c>
      <c r="I713">
        <v>1</v>
      </c>
      <c r="AL713" s="58">
        <v>132210.49</v>
      </c>
      <c r="AM713" s="57">
        <v>1</v>
      </c>
    </row>
    <row r="714" spans="2:39" x14ac:dyDescent="0.2">
      <c r="B714" s="15">
        <v>681</v>
      </c>
      <c r="C714">
        <v>1</v>
      </c>
      <c r="E714" s="16">
        <v>15737051</v>
      </c>
      <c r="F714" s="1">
        <v>1</v>
      </c>
      <c r="H714" s="15" t="s">
        <v>641</v>
      </c>
      <c r="I714">
        <v>1</v>
      </c>
      <c r="AL714" s="58">
        <v>132298.49</v>
      </c>
      <c r="AM714" s="57">
        <v>1</v>
      </c>
    </row>
    <row r="715" spans="2:39" x14ac:dyDescent="0.2">
      <c r="B715" s="15">
        <v>682</v>
      </c>
      <c r="C715">
        <v>1</v>
      </c>
      <c r="E715" s="16">
        <v>15737173</v>
      </c>
      <c r="F715" s="1">
        <v>1</v>
      </c>
      <c r="H715" s="15" t="s">
        <v>204</v>
      </c>
      <c r="I715">
        <v>1</v>
      </c>
      <c r="AL715" s="58">
        <v>133007.34</v>
      </c>
      <c r="AM715" s="57">
        <v>1</v>
      </c>
    </row>
    <row r="716" spans="2:39" x14ac:dyDescent="0.2">
      <c r="B716" s="15">
        <v>683</v>
      </c>
      <c r="C716">
        <v>1</v>
      </c>
      <c r="E716" s="16">
        <v>15737452</v>
      </c>
      <c r="F716" s="1">
        <v>1</v>
      </c>
      <c r="H716" s="15" t="s">
        <v>578</v>
      </c>
      <c r="I716">
        <v>1</v>
      </c>
      <c r="AL716" s="58">
        <v>133457.51999999999</v>
      </c>
      <c r="AM716" s="57">
        <v>1</v>
      </c>
    </row>
    <row r="717" spans="2:39" x14ac:dyDescent="0.2">
      <c r="B717" s="15">
        <v>684</v>
      </c>
      <c r="C717">
        <v>1</v>
      </c>
      <c r="E717" s="16">
        <v>15737741</v>
      </c>
      <c r="F717" s="1">
        <v>1</v>
      </c>
      <c r="H717" s="15" t="s">
        <v>124</v>
      </c>
      <c r="I717">
        <v>1</v>
      </c>
      <c r="AL717" s="58">
        <v>134132.65</v>
      </c>
      <c r="AM717" s="57">
        <v>1</v>
      </c>
    </row>
    <row r="718" spans="2:39" x14ac:dyDescent="0.2">
      <c r="B718" s="15">
        <v>685</v>
      </c>
      <c r="C718">
        <v>1</v>
      </c>
      <c r="E718" s="16">
        <v>15737792</v>
      </c>
      <c r="F718" s="1">
        <v>1</v>
      </c>
      <c r="H718" s="15" t="s">
        <v>728</v>
      </c>
      <c r="I718">
        <v>1</v>
      </c>
      <c r="AL718" s="58">
        <v>134420.75</v>
      </c>
      <c r="AM718" s="57">
        <v>1</v>
      </c>
    </row>
    <row r="719" spans="2:39" x14ac:dyDescent="0.2">
      <c r="B719" s="15">
        <v>686</v>
      </c>
      <c r="C719">
        <v>1</v>
      </c>
      <c r="E719" s="16">
        <v>15737795</v>
      </c>
      <c r="F719" s="1">
        <v>1</v>
      </c>
      <c r="H719" s="15" t="s">
        <v>93</v>
      </c>
      <c r="I719">
        <v>2</v>
      </c>
      <c r="AL719" s="58">
        <v>134509.47</v>
      </c>
      <c r="AM719" s="57">
        <v>1</v>
      </c>
    </row>
    <row r="720" spans="2:39" x14ac:dyDescent="0.2">
      <c r="B720" s="15">
        <v>687</v>
      </c>
      <c r="C720">
        <v>1</v>
      </c>
      <c r="E720" s="16">
        <v>15737888</v>
      </c>
      <c r="F720" s="1">
        <v>1</v>
      </c>
      <c r="H720" s="15" t="s">
        <v>263</v>
      </c>
      <c r="I720">
        <v>1</v>
      </c>
      <c r="AL720" s="58">
        <v>134589.57999999999</v>
      </c>
      <c r="AM720" s="57">
        <v>1</v>
      </c>
    </row>
    <row r="721" spans="2:39" x14ac:dyDescent="0.2">
      <c r="B721" s="15">
        <v>688</v>
      </c>
      <c r="C721">
        <v>1</v>
      </c>
      <c r="E721" s="16">
        <v>15738148</v>
      </c>
      <c r="F721" s="1">
        <v>1</v>
      </c>
      <c r="H721" s="15" t="s">
        <v>278</v>
      </c>
      <c r="I721">
        <v>1</v>
      </c>
      <c r="AL721" s="58">
        <v>134600.94</v>
      </c>
      <c r="AM721" s="57">
        <v>1</v>
      </c>
    </row>
    <row r="722" spans="2:39" x14ac:dyDescent="0.2">
      <c r="B722" s="15">
        <v>689</v>
      </c>
      <c r="C722">
        <v>1</v>
      </c>
      <c r="E722" s="16">
        <v>15738181</v>
      </c>
      <c r="F722" s="1">
        <v>1</v>
      </c>
      <c r="H722" s="15" t="s">
        <v>458</v>
      </c>
      <c r="I722">
        <v>1</v>
      </c>
      <c r="AL722" s="58">
        <v>134901.34</v>
      </c>
      <c r="AM722" s="57">
        <v>1</v>
      </c>
    </row>
    <row r="723" spans="2:39" x14ac:dyDescent="0.2">
      <c r="B723" s="15">
        <v>690</v>
      </c>
      <c r="C723">
        <v>1</v>
      </c>
      <c r="E723" s="16">
        <v>15738191</v>
      </c>
      <c r="F723" s="1">
        <v>1</v>
      </c>
      <c r="H723" s="15" t="s">
        <v>673</v>
      </c>
      <c r="I723">
        <v>1</v>
      </c>
      <c r="AL723" s="58">
        <v>135180.10999999999</v>
      </c>
      <c r="AM723" s="57">
        <v>1</v>
      </c>
    </row>
    <row r="724" spans="2:39" x14ac:dyDescent="0.2">
      <c r="B724" s="15">
        <v>691</v>
      </c>
      <c r="C724">
        <v>1</v>
      </c>
      <c r="E724" s="16">
        <v>15738721</v>
      </c>
      <c r="F724" s="1">
        <v>1</v>
      </c>
      <c r="H724" s="15" t="s">
        <v>568</v>
      </c>
      <c r="I724">
        <v>1</v>
      </c>
      <c r="AL724" s="58">
        <v>135399.21</v>
      </c>
      <c r="AM724" s="57">
        <v>1</v>
      </c>
    </row>
    <row r="725" spans="2:39" x14ac:dyDescent="0.2">
      <c r="B725" s="15">
        <v>692</v>
      </c>
      <c r="C725">
        <v>1</v>
      </c>
      <c r="E725" s="16">
        <v>15738751</v>
      </c>
      <c r="F725" s="1">
        <v>1</v>
      </c>
      <c r="H725" s="15" t="s">
        <v>55</v>
      </c>
      <c r="I725">
        <v>2</v>
      </c>
      <c r="AL725" s="58">
        <v>135482.26</v>
      </c>
      <c r="AM725" s="57">
        <v>1</v>
      </c>
    </row>
    <row r="726" spans="2:39" x14ac:dyDescent="0.2">
      <c r="B726" s="15">
        <v>693</v>
      </c>
      <c r="C726">
        <v>1</v>
      </c>
      <c r="E726" s="16">
        <v>15739438</v>
      </c>
      <c r="F726" s="1">
        <v>1</v>
      </c>
      <c r="H726" s="15" t="s">
        <v>452</v>
      </c>
      <c r="I726">
        <v>1</v>
      </c>
      <c r="AL726" s="58">
        <v>135925.72</v>
      </c>
      <c r="AM726" s="57">
        <v>1</v>
      </c>
    </row>
    <row r="727" spans="2:39" x14ac:dyDescent="0.2">
      <c r="B727" s="15">
        <v>694</v>
      </c>
      <c r="C727">
        <v>1</v>
      </c>
      <c r="E727" s="16">
        <v>15739803</v>
      </c>
      <c r="F727" s="1">
        <v>1</v>
      </c>
      <c r="H727" s="15" t="s">
        <v>171</v>
      </c>
      <c r="I727">
        <v>3</v>
      </c>
      <c r="AL727" s="58">
        <v>136050.44</v>
      </c>
      <c r="AM727" s="57">
        <v>1</v>
      </c>
    </row>
    <row r="728" spans="2:39" x14ac:dyDescent="0.2">
      <c r="B728" s="15">
        <v>695</v>
      </c>
      <c r="C728">
        <v>1</v>
      </c>
      <c r="E728" s="16">
        <v>15740404</v>
      </c>
      <c r="F728" s="1">
        <v>1</v>
      </c>
      <c r="H728" s="15" t="s">
        <v>131</v>
      </c>
      <c r="I728">
        <v>3</v>
      </c>
      <c r="AL728" s="58">
        <v>136129.49</v>
      </c>
      <c r="AM728" s="57">
        <v>1</v>
      </c>
    </row>
    <row r="729" spans="2:39" x14ac:dyDescent="0.2">
      <c r="B729" s="15">
        <v>696</v>
      </c>
      <c r="C729">
        <v>1</v>
      </c>
      <c r="E729" s="16">
        <v>15740476</v>
      </c>
      <c r="F729" s="1">
        <v>1</v>
      </c>
      <c r="H729" s="15" t="s">
        <v>475</v>
      </c>
      <c r="I729">
        <v>1</v>
      </c>
      <c r="AL729" s="58">
        <v>136259.65</v>
      </c>
      <c r="AM729" s="57">
        <v>1</v>
      </c>
    </row>
    <row r="730" spans="2:39" x14ac:dyDescent="0.2">
      <c r="B730" s="15">
        <v>697</v>
      </c>
      <c r="C730">
        <v>1</v>
      </c>
      <c r="E730" s="16">
        <v>15740900</v>
      </c>
      <c r="F730" s="1">
        <v>1</v>
      </c>
      <c r="H730" s="15" t="s">
        <v>557</v>
      </c>
      <c r="I730">
        <v>1</v>
      </c>
      <c r="AL730" s="58">
        <v>136458.19</v>
      </c>
      <c r="AM730" s="57">
        <v>1</v>
      </c>
    </row>
    <row r="731" spans="2:39" x14ac:dyDescent="0.2">
      <c r="B731" s="15">
        <v>698</v>
      </c>
      <c r="C731">
        <v>1</v>
      </c>
      <c r="E731" s="16">
        <v>15741336</v>
      </c>
      <c r="F731" s="1">
        <v>1</v>
      </c>
      <c r="H731" s="15" t="s">
        <v>333</v>
      </c>
      <c r="I731">
        <v>1</v>
      </c>
      <c r="AL731" s="58">
        <v>136886.85999999999</v>
      </c>
      <c r="AM731" s="57">
        <v>1</v>
      </c>
    </row>
    <row r="732" spans="2:39" x14ac:dyDescent="0.2">
      <c r="B732" s="15">
        <v>699</v>
      </c>
      <c r="C732">
        <v>1</v>
      </c>
      <c r="E732" s="16">
        <v>15742358</v>
      </c>
      <c r="F732" s="1">
        <v>1</v>
      </c>
      <c r="H732" s="15" t="s">
        <v>430</v>
      </c>
      <c r="I732">
        <v>1</v>
      </c>
      <c r="AL732" s="58">
        <v>137254.54999999999</v>
      </c>
      <c r="AM732" s="57">
        <v>1</v>
      </c>
    </row>
    <row r="733" spans="2:39" x14ac:dyDescent="0.2">
      <c r="B733" s="15">
        <v>700</v>
      </c>
      <c r="C733">
        <v>1</v>
      </c>
      <c r="E733" s="16">
        <v>15742668</v>
      </c>
      <c r="F733" s="1">
        <v>1</v>
      </c>
      <c r="H733" s="15" t="s">
        <v>321</v>
      </c>
      <c r="I733">
        <v>1</v>
      </c>
      <c r="AL733" s="58">
        <v>137316.32</v>
      </c>
      <c r="AM733" s="57">
        <v>1</v>
      </c>
    </row>
    <row r="734" spans="2:39" x14ac:dyDescent="0.2">
      <c r="B734" s="15">
        <v>701</v>
      </c>
      <c r="C734">
        <v>1</v>
      </c>
      <c r="E734" s="16">
        <v>15743007</v>
      </c>
      <c r="F734" s="1">
        <v>1</v>
      </c>
      <c r="H734" s="15" t="s">
        <v>353</v>
      </c>
      <c r="I734">
        <v>1</v>
      </c>
      <c r="AL734" s="58">
        <v>137537.22</v>
      </c>
      <c r="AM734" s="57">
        <v>1</v>
      </c>
    </row>
    <row r="735" spans="2:39" x14ac:dyDescent="0.2">
      <c r="B735" s="15">
        <v>702</v>
      </c>
      <c r="C735">
        <v>1</v>
      </c>
      <c r="E735" s="16">
        <v>15743040</v>
      </c>
      <c r="F735" s="1">
        <v>1</v>
      </c>
      <c r="H735" s="15" t="s">
        <v>556</v>
      </c>
      <c r="I735">
        <v>1</v>
      </c>
      <c r="AL735" s="58">
        <v>138275.01</v>
      </c>
      <c r="AM735" s="57">
        <v>1</v>
      </c>
    </row>
    <row r="736" spans="2:39" x14ac:dyDescent="0.2">
      <c r="B736" s="15">
        <v>703</v>
      </c>
      <c r="C736">
        <v>1</v>
      </c>
      <c r="E736" s="16">
        <v>15743192</v>
      </c>
      <c r="F736" s="1">
        <v>1</v>
      </c>
      <c r="H736" s="15" t="s">
        <v>730</v>
      </c>
      <c r="I736">
        <v>1</v>
      </c>
      <c r="AL736" s="58">
        <v>138490.03</v>
      </c>
      <c r="AM736" s="57">
        <v>1</v>
      </c>
    </row>
    <row r="737" spans="2:39" x14ac:dyDescent="0.2">
      <c r="B737" s="15">
        <v>704</v>
      </c>
      <c r="C737">
        <v>1</v>
      </c>
      <c r="E737" s="16">
        <v>15743411</v>
      </c>
      <c r="F737" s="1">
        <v>1</v>
      </c>
      <c r="H737" s="15" t="s">
        <v>247</v>
      </c>
      <c r="I737">
        <v>1</v>
      </c>
      <c r="AL737" s="58">
        <v>138527.56</v>
      </c>
      <c r="AM737" s="57">
        <v>1</v>
      </c>
    </row>
    <row r="738" spans="2:39" x14ac:dyDescent="0.2">
      <c r="B738" s="15">
        <v>705</v>
      </c>
      <c r="C738">
        <v>1</v>
      </c>
      <c r="E738" s="16">
        <v>15744398</v>
      </c>
      <c r="F738" s="1">
        <v>1</v>
      </c>
      <c r="H738" s="15" t="s">
        <v>736</v>
      </c>
      <c r="I738">
        <v>1</v>
      </c>
      <c r="AL738" s="58">
        <v>138777</v>
      </c>
      <c r="AM738" s="57">
        <v>1</v>
      </c>
    </row>
    <row r="739" spans="2:39" x14ac:dyDescent="0.2">
      <c r="B739" s="15">
        <v>706</v>
      </c>
      <c r="C739">
        <v>1</v>
      </c>
      <c r="E739" s="16">
        <v>15744607</v>
      </c>
      <c r="F739" s="1">
        <v>1</v>
      </c>
      <c r="H739" s="15" t="s">
        <v>742</v>
      </c>
      <c r="I739">
        <v>1</v>
      </c>
      <c r="AL739" s="58">
        <v>138882.98000000001</v>
      </c>
      <c r="AM739" s="57">
        <v>1</v>
      </c>
    </row>
    <row r="740" spans="2:39" x14ac:dyDescent="0.2">
      <c r="B740" s="15">
        <v>707</v>
      </c>
      <c r="C740">
        <v>1</v>
      </c>
      <c r="E740" s="16">
        <v>15744689</v>
      </c>
      <c r="F740" s="1">
        <v>1</v>
      </c>
      <c r="H740" s="15" t="s">
        <v>170</v>
      </c>
      <c r="I740">
        <v>1</v>
      </c>
      <c r="AL740" s="58">
        <v>139093.73000000001</v>
      </c>
      <c r="AM740" s="57">
        <v>1</v>
      </c>
    </row>
    <row r="741" spans="2:39" x14ac:dyDescent="0.2">
      <c r="B741" s="15">
        <v>708</v>
      </c>
      <c r="C741">
        <v>1</v>
      </c>
      <c r="E741" s="16">
        <v>15745012</v>
      </c>
      <c r="F741" s="1">
        <v>1</v>
      </c>
      <c r="H741" s="15" t="s">
        <v>619</v>
      </c>
      <c r="I741">
        <v>2</v>
      </c>
      <c r="AL741" s="58">
        <v>139161.64000000001</v>
      </c>
      <c r="AM741" s="57">
        <v>1</v>
      </c>
    </row>
    <row r="742" spans="2:39" x14ac:dyDescent="0.2">
      <c r="B742" s="15">
        <v>709</v>
      </c>
      <c r="C742">
        <v>1</v>
      </c>
      <c r="E742" s="16">
        <v>15745088</v>
      </c>
      <c r="F742" s="1">
        <v>1</v>
      </c>
      <c r="H742" s="15" t="s">
        <v>275</v>
      </c>
      <c r="I742">
        <v>1</v>
      </c>
      <c r="AL742" s="58">
        <v>139874.43</v>
      </c>
      <c r="AM742" s="57">
        <v>1</v>
      </c>
    </row>
    <row r="743" spans="2:39" x14ac:dyDescent="0.2">
      <c r="B743" s="15">
        <v>710</v>
      </c>
      <c r="C743">
        <v>1</v>
      </c>
      <c r="E743" s="16">
        <v>15745196</v>
      </c>
      <c r="F743" s="1">
        <v>1</v>
      </c>
      <c r="H743" s="15" t="s">
        <v>709</v>
      </c>
      <c r="I743">
        <v>1</v>
      </c>
      <c r="AL743" s="58">
        <v>140075.54999999999</v>
      </c>
      <c r="AM743" s="57">
        <v>1</v>
      </c>
    </row>
    <row r="744" spans="2:39" x14ac:dyDescent="0.2">
      <c r="B744" s="15">
        <v>711</v>
      </c>
      <c r="C744">
        <v>1</v>
      </c>
      <c r="E744" s="16">
        <v>15745295</v>
      </c>
      <c r="F744" s="1">
        <v>1</v>
      </c>
      <c r="H744" s="15" t="s">
        <v>178</v>
      </c>
      <c r="I744">
        <v>2</v>
      </c>
      <c r="AL744" s="58">
        <v>140134.43</v>
      </c>
      <c r="AM744" s="57">
        <v>1</v>
      </c>
    </row>
    <row r="745" spans="2:39" x14ac:dyDescent="0.2">
      <c r="B745" s="15">
        <v>712</v>
      </c>
      <c r="C745">
        <v>1</v>
      </c>
      <c r="E745" s="16">
        <v>15745307</v>
      </c>
      <c r="F745" s="1">
        <v>1</v>
      </c>
      <c r="H745" s="15" t="s">
        <v>698</v>
      </c>
      <c r="I745">
        <v>2</v>
      </c>
      <c r="AL745" s="58">
        <v>140451.51999999999</v>
      </c>
      <c r="AM745" s="57">
        <v>1</v>
      </c>
    </row>
    <row r="746" spans="2:39" x14ac:dyDescent="0.2">
      <c r="B746" s="15">
        <v>713</v>
      </c>
      <c r="C746">
        <v>1</v>
      </c>
      <c r="E746" s="16">
        <v>15745324</v>
      </c>
      <c r="F746" s="1">
        <v>1</v>
      </c>
      <c r="H746" s="15" t="s">
        <v>134</v>
      </c>
      <c r="I746">
        <v>4</v>
      </c>
      <c r="AL746" s="58">
        <v>140469.38</v>
      </c>
      <c r="AM746" s="57">
        <v>1</v>
      </c>
    </row>
    <row r="747" spans="2:39" x14ac:dyDescent="0.2">
      <c r="B747" s="15">
        <v>714</v>
      </c>
      <c r="C747">
        <v>1</v>
      </c>
      <c r="E747" s="16">
        <v>15745354</v>
      </c>
      <c r="F747" s="1">
        <v>1</v>
      </c>
      <c r="H747" s="15" t="s">
        <v>859</v>
      </c>
      <c r="I747">
        <v>7</v>
      </c>
      <c r="AL747" s="58">
        <v>140676.98000000001</v>
      </c>
      <c r="AM747" s="57">
        <v>1</v>
      </c>
    </row>
    <row r="748" spans="2:39" x14ac:dyDescent="0.2">
      <c r="B748" s="15">
        <v>715</v>
      </c>
      <c r="C748">
        <v>1</v>
      </c>
      <c r="E748" s="16">
        <v>15745417</v>
      </c>
      <c r="F748" s="1">
        <v>1</v>
      </c>
      <c r="H748" s="15" t="s">
        <v>221</v>
      </c>
      <c r="I748">
        <v>1</v>
      </c>
      <c r="AL748" s="58">
        <v>140765.57</v>
      </c>
      <c r="AM748" s="57">
        <v>1</v>
      </c>
    </row>
    <row r="749" spans="2:39" x14ac:dyDescent="0.2">
      <c r="B749" s="15">
        <v>716</v>
      </c>
      <c r="C749">
        <v>1</v>
      </c>
      <c r="E749" s="16">
        <v>15745527</v>
      </c>
      <c r="F749" s="1">
        <v>1</v>
      </c>
      <c r="H749" s="15" t="s">
        <v>253</v>
      </c>
      <c r="I749">
        <v>1</v>
      </c>
      <c r="AL749" s="58">
        <v>141069.88</v>
      </c>
      <c r="AM749" s="57">
        <v>1</v>
      </c>
    </row>
    <row r="750" spans="2:39" x14ac:dyDescent="0.2">
      <c r="B750" s="15">
        <v>717</v>
      </c>
      <c r="C750">
        <v>1</v>
      </c>
      <c r="E750" s="16">
        <v>15745621</v>
      </c>
      <c r="F750" s="1">
        <v>1</v>
      </c>
      <c r="H750" s="15" t="s">
        <v>716</v>
      </c>
      <c r="I750">
        <v>1</v>
      </c>
      <c r="AL750" s="58">
        <v>141075.51</v>
      </c>
      <c r="AM750" s="57">
        <v>1</v>
      </c>
    </row>
    <row r="751" spans="2:39" x14ac:dyDescent="0.2">
      <c r="B751" s="15">
        <v>718</v>
      </c>
      <c r="C751">
        <v>1</v>
      </c>
      <c r="E751" s="16">
        <v>15745844</v>
      </c>
      <c r="F751" s="1">
        <v>1</v>
      </c>
      <c r="H751" s="15" t="s">
        <v>724</v>
      </c>
      <c r="I751">
        <v>1</v>
      </c>
      <c r="AL751" s="58">
        <v>141210.5</v>
      </c>
      <c r="AM751" s="57">
        <v>1</v>
      </c>
    </row>
    <row r="752" spans="2:39" x14ac:dyDescent="0.2">
      <c r="B752" s="15">
        <v>719</v>
      </c>
      <c r="C752">
        <v>1</v>
      </c>
      <c r="E752" s="16">
        <v>15746490</v>
      </c>
      <c r="F752" s="1">
        <v>1</v>
      </c>
      <c r="H752" s="15" t="s">
        <v>43</v>
      </c>
      <c r="I752">
        <v>2</v>
      </c>
      <c r="AL752" s="58">
        <v>141300.53</v>
      </c>
      <c r="AM752" s="57">
        <v>1</v>
      </c>
    </row>
    <row r="753" spans="2:39" x14ac:dyDescent="0.2">
      <c r="B753" s="15">
        <v>720</v>
      </c>
      <c r="C753">
        <v>1</v>
      </c>
      <c r="E753" s="16">
        <v>15746726</v>
      </c>
      <c r="F753" s="1">
        <v>1</v>
      </c>
      <c r="H753" s="15" t="s">
        <v>67</v>
      </c>
      <c r="I753">
        <v>3</v>
      </c>
      <c r="AL753" s="58">
        <v>142033.07</v>
      </c>
      <c r="AM753" s="57">
        <v>1</v>
      </c>
    </row>
    <row r="754" spans="2:39" x14ac:dyDescent="0.2">
      <c r="B754" s="15">
        <v>721</v>
      </c>
      <c r="C754">
        <v>1</v>
      </c>
      <c r="E754" s="16">
        <v>15746902</v>
      </c>
      <c r="F754" s="1">
        <v>1</v>
      </c>
      <c r="H754" s="15" t="s">
        <v>73</v>
      </c>
      <c r="I754">
        <v>1</v>
      </c>
      <c r="AL754" s="58">
        <v>142200.15</v>
      </c>
      <c r="AM754" s="57">
        <v>1</v>
      </c>
    </row>
    <row r="755" spans="2:39" x14ac:dyDescent="0.2">
      <c r="B755" s="15">
        <v>722</v>
      </c>
      <c r="C755">
        <v>1</v>
      </c>
      <c r="E755" s="16">
        <v>15747358</v>
      </c>
      <c r="F755" s="1">
        <v>1</v>
      </c>
      <c r="H755" s="15" t="s">
        <v>181</v>
      </c>
      <c r="I755">
        <v>1</v>
      </c>
      <c r="AL755" s="58">
        <v>142513.5</v>
      </c>
      <c r="AM755" s="57">
        <v>1</v>
      </c>
    </row>
    <row r="756" spans="2:39" x14ac:dyDescent="0.2">
      <c r="B756" s="15">
        <v>723</v>
      </c>
      <c r="C756">
        <v>1</v>
      </c>
      <c r="E756" s="16">
        <v>15747542</v>
      </c>
      <c r="F756" s="1">
        <v>1</v>
      </c>
      <c r="H756" s="15" t="s">
        <v>45</v>
      </c>
      <c r="I756">
        <v>3</v>
      </c>
      <c r="AL756" s="58">
        <v>142548.32999999999</v>
      </c>
      <c r="AM756" s="57">
        <v>1</v>
      </c>
    </row>
    <row r="757" spans="2:39" x14ac:dyDescent="0.2">
      <c r="B757" s="15">
        <v>724</v>
      </c>
      <c r="C757">
        <v>1</v>
      </c>
      <c r="E757" s="16">
        <v>15747795</v>
      </c>
      <c r="F757" s="1">
        <v>1</v>
      </c>
      <c r="H757" s="15" t="s">
        <v>307</v>
      </c>
      <c r="I757">
        <v>3</v>
      </c>
      <c r="AL757" s="58">
        <v>142838.64000000001</v>
      </c>
      <c r="AM757" s="57">
        <v>1</v>
      </c>
    </row>
    <row r="758" spans="2:39" x14ac:dyDescent="0.2">
      <c r="B758" s="15">
        <v>725</v>
      </c>
      <c r="C758">
        <v>1</v>
      </c>
      <c r="E758" s="16">
        <v>15747807</v>
      </c>
      <c r="F758" s="1">
        <v>1</v>
      </c>
      <c r="H758" s="15" t="s">
        <v>114</v>
      </c>
      <c r="I758">
        <v>1</v>
      </c>
      <c r="AL758" s="58">
        <v>142917.54</v>
      </c>
      <c r="AM758" s="57">
        <v>1</v>
      </c>
    </row>
    <row r="759" spans="2:39" x14ac:dyDescent="0.2">
      <c r="B759" s="15">
        <v>726</v>
      </c>
      <c r="C759">
        <v>1</v>
      </c>
      <c r="E759" s="16">
        <v>15747867</v>
      </c>
      <c r="F759" s="1">
        <v>1</v>
      </c>
      <c r="H759" s="15" t="s">
        <v>734</v>
      </c>
      <c r="I759">
        <v>1</v>
      </c>
      <c r="AL759" s="58">
        <v>143635.35999999999</v>
      </c>
      <c r="AM759" s="57">
        <v>1</v>
      </c>
    </row>
    <row r="760" spans="2:39" x14ac:dyDescent="0.2">
      <c r="B760" s="15">
        <v>727</v>
      </c>
      <c r="C760">
        <v>1</v>
      </c>
      <c r="E760" s="16">
        <v>15747960</v>
      </c>
      <c r="F760" s="1">
        <v>1</v>
      </c>
      <c r="H760" s="15" t="s">
        <v>325</v>
      </c>
      <c r="I760">
        <v>1</v>
      </c>
      <c r="AL760" s="58">
        <v>143739.29</v>
      </c>
      <c r="AM760" s="57">
        <v>1</v>
      </c>
    </row>
    <row r="761" spans="2:39" x14ac:dyDescent="0.2">
      <c r="B761" s="15">
        <v>728</v>
      </c>
      <c r="C761">
        <v>1</v>
      </c>
      <c r="E761" s="16">
        <v>15748625</v>
      </c>
      <c r="F761" s="1">
        <v>1</v>
      </c>
      <c r="H761" s="15" t="s">
        <v>138</v>
      </c>
      <c r="I761">
        <v>2</v>
      </c>
      <c r="AL761" s="58">
        <v>143954.99</v>
      </c>
      <c r="AM761" s="57">
        <v>1</v>
      </c>
    </row>
    <row r="762" spans="2:39" x14ac:dyDescent="0.2">
      <c r="B762" s="15">
        <v>729</v>
      </c>
      <c r="C762">
        <v>1</v>
      </c>
      <c r="E762" s="16">
        <v>15748936</v>
      </c>
      <c r="F762" s="1">
        <v>1</v>
      </c>
      <c r="H762" s="15" t="s">
        <v>657</v>
      </c>
      <c r="I762">
        <v>1</v>
      </c>
      <c r="AL762" s="58">
        <v>144183.1</v>
      </c>
      <c r="AM762" s="57">
        <v>1</v>
      </c>
    </row>
    <row r="763" spans="2:39" x14ac:dyDescent="0.2">
      <c r="B763" s="15">
        <v>730</v>
      </c>
      <c r="C763">
        <v>1</v>
      </c>
      <c r="E763" s="16">
        <v>15749167</v>
      </c>
      <c r="F763" s="1">
        <v>1</v>
      </c>
      <c r="H763" s="15" t="s">
        <v>704</v>
      </c>
      <c r="I763">
        <v>1</v>
      </c>
      <c r="AL763" s="58">
        <v>144375</v>
      </c>
      <c r="AM763" s="57">
        <v>1</v>
      </c>
    </row>
    <row r="764" spans="2:39" x14ac:dyDescent="0.2">
      <c r="B764" s="15">
        <v>731</v>
      </c>
      <c r="C764">
        <v>1</v>
      </c>
      <c r="E764" s="16">
        <v>15749851</v>
      </c>
      <c r="F764" s="1">
        <v>1</v>
      </c>
      <c r="H764" s="15" t="s">
        <v>494</v>
      </c>
      <c r="I764">
        <v>1</v>
      </c>
      <c r="AL764" s="58">
        <v>144517.19</v>
      </c>
      <c r="AM764" s="57">
        <v>1</v>
      </c>
    </row>
    <row r="765" spans="2:39" x14ac:dyDescent="0.2">
      <c r="B765" s="15">
        <v>732</v>
      </c>
      <c r="C765">
        <v>1</v>
      </c>
      <c r="E765" s="16">
        <v>15750141</v>
      </c>
      <c r="F765" s="1">
        <v>1</v>
      </c>
      <c r="H765" s="15" t="s">
        <v>796</v>
      </c>
      <c r="I765">
        <v>991</v>
      </c>
      <c r="AL765" s="58">
        <v>144680.18</v>
      </c>
      <c r="AM765" s="57">
        <v>1</v>
      </c>
    </row>
    <row r="766" spans="2:39" x14ac:dyDescent="0.2">
      <c r="B766" s="15">
        <v>733</v>
      </c>
      <c r="C766">
        <v>1</v>
      </c>
      <c r="E766" s="16">
        <v>15750181</v>
      </c>
      <c r="F766" s="1">
        <v>1</v>
      </c>
      <c r="AL766" s="58">
        <v>144995.32999999999</v>
      </c>
      <c r="AM766" s="57">
        <v>1</v>
      </c>
    </row>
    <row r="767" spans="2:39" x14ac:dyDescent="0.2">
      <c r="B767" s="15">
        <v>734</v>
      </c>
      <c r="C767">
        <v>1</v>
      </c>
      <c r="E767" s="16">
        <v>15750658</v>
      </c>
      <c r="F767" s="1">
        <v>1</v>
      </c>
      <c r="AL767" s="58">
        <v>145111.37</v>
      </c>
      <c r="AM767" s="57">
        <v>1</v>
      </c>
    </row>
    <row r="768" spans="2:39" x14ac:dyDescent="0.2">
      <c r="B768" s="15">
        <v>735</v>
      </c>
      <c r="C768">
        <v>1</v>
      </c>
      <c r="E768" s="16">
        <v>15750803</v>
      </c>
      <c r="F768" s="1">
        <v>1</v>
      </c>
      <c r="AL768" s="58">
        <v>145251.35</v>
      </c>
      <c r="AM768" s="57">
        <v>1</v>
      </c>
    </row>
    <row r="769" spans="2:39" x14ac:dyDescent="0.2">
      <c r="B769" s="15">
        <v>736</v>
      </c>
      <c r="C769">
        <v>1</v>
      </c>
      <c r="E769" s="16">
        <v>15751208</v>
      </c>
      <c r="F769" s="1">
        <v>1</v>
      </c>
      <c r="AL769" s="58">
        <v>145562.4</v>
      </c>
      <c r="AM769" s="57">
        <v>1</v>
      </c>
    </row>
    <row r="770" spans="2:39" x14ac:dyDescent="0.2">
      <c r="B770" s="15">
        <v>737</v>
      </c>
      <c r="C770">
        <v>1</v>
      </c>
      <c r="E770" s="16">
        <v>15751710</v>
      </c>
      <c r="F770" s="1">
        <v>1</v>
      </c>
      <c r="AL770" s="58">
        <v>145593.85</v>
      </c>
      <c r="AM770" s="57">
        <v>1</v>
      </c>
    </row>
    <row r="771" spans="2:39" x14ac:dyDescent="0.2">
      <c r="B771" s="15">
        <v>738</v>
      </c>
      <c r="C771">
        <v>1</v>
      </c>
      <c r="E771" s="16">
        <v>15752047</v>
      </c>
      <c r="F771" s="1">
        <v>1</v>
      </c>
      <c r="AL771" s="58">
        <v>145700.22</v>
      </c>
      <c r="AM771" s="57">
        <v>1</v>
      </c>
    </row>
    <row r="772" spans="2:39" x14ac:dyDescent="0.2">
      <c r="B772" s="15">
        <v>739</v>
      </c>
      <c r="C772">
        <v>1</v>
      </c>
      <c r="E772" s="16">
        <v>15752081</v>
      </c>
      <c r="F772" s="1">
        <v>1</v>
      </c>
      <c r="AL772" s="58">
        <v>145704.19</v>
      </c>
      <c r="AM772" s="57">
        <v>1</v>
      </c>
    </row>
    <row r="773" spans="2:39" x14ac:dyDescent="0.2">
      <c r="B773" s="15">
        <v>740</v>
      </c>
      <c r="C773">
        <v>1</v>
      </c>
      <c r="E773" s="16">
        <v>15752137</v>
      </c>
      <c r="F773" s="1">
        <v>1</v>
      </c>
      <c r="AL773" s="58">
        <v>145894.9</v>
      </c>
      <c r="AM773" s="57">
        <v>1</v>
      </c>
    </row>
    <row r="774" spans="2:39" x14ac:dyDescent="0.2">
      <c r="B774" s="15">
        <v>741</v>
      </c>
      <c r="C774">
        <v>1</v>
      </c>
      <c r="E774" s="16">
        <v>15753337</v>
      </c>
      <c r="F774" s="1">
        <v>1</v>
      </c>
      <c r="AL774" s="58">
        <v>145936.28</v>
      </c>
      <c r="AM774" s="57">
        <v>1</v>
      </c>
    </row>
    <row r="775" spans="2:39" x14ac:dyDescent="0.2">
      <c r="B775" s="15">
        <v>742</v>
      </c>
      <c r="C775">
        <v>1</v>
      </c>
      <c r="E775" s="16">
        <v>15753719</v>
      </c>
      <c r="F775" s="1">
        <v>1</v>
      </c>
      <c r="AL775" s="58">
        <v>146041.45000000001</v>
      </c>
      <c r="AM775" s="57">
        <v>1</v>
      </c>
    </row>
    <row r="776" spans="2:39" x14ac:dyDescent="0.2">
      <c r="B776" s="15">
        <v>743</v>
      </c>
      <c r="C776">
        <v>1</v>
      </c>
      <c r="E776" s="16">
        <v>15753754</v>
      </c>
      <c r="F776" s="1">
        <v>1</v>
      </c>
      <c r="AL776" s="58">
        <v>146145.93</v>
      </c>
      <c r="AM776" s="57">
        <v>1</v>
      </c>
    </row>
    <row r="777" spans="2:39" x14ac:dyDescent="0.2">
      <c r="B777" s="15">
        <v>744</v>
      </c>
      <c r="C777">
        <v>1</v>
      </c>
      <c r="E777" s="16">
        <v>15753831</v>
      </c>
      <c r="F777" s="1">
        <v>1</v>
      </c>
      <c r="AL777" s="58">
        <v>146326.45000000001</v>
      </c>
      <c r="AM777" s="57">
        <v>1</v>
      </c>
    </row>
    <row r="778" spans="2:39" x14ac:dyDescent="0.2">
      <c r="B778" s="15">
        <v>745</v>
      </c>
      <c r="C778">
        <v>1</v>
      </c>
      <c r="E778" s="16">
        <v>15754084</v>
      </c>
      <c r="F778" s="1">
        <v>1</v>
      </c>
      <c r="AL778" s="58">
        <v>146457.82999999999</v>
      </c>
      <c r="AM778" s="57">
        <v>1</v>
      </c>
    </row>
    <row r="779" spans="2:39" x14ac:dyDescent="0.2">
      <c r="B779" s="15">
        <v>746</v>
      </c>
      <c r="C779">
        <v>1</v>
      </c>
      <c r="E779" s="16">
        <v>15754105</v>
      </c>
      <c r="F779" s="1">
        <v>1</v>
      </c>
      <c r="AL779" s="58">
        <v>146700.22</v>
      </c>
      <c r="AM779" s="57">
        <v>1</v>
      </c>
    </row>
    <row r="780" spans="2:39" x14ac:dyDescent="0.2">
      <c r="B780" s="15">
        <v>747</v>
      </c>
      <c r="C780">
        <v>1</v>
      </c>
      <c r="E780" s="16">
        <v>15754605</v>
      </c>
      <c r="F780" s="1">
        <v>1</v>
      </c>
      <c r="AL780" s="58">
        <v>147012.22</v>
      </c>
      <c r="AM780" s="57">
        <v>1</v>
      </c>
    </row>
    <row r="781" spans="2:39" x14ac:dyDescent="0.2">
      <c r="B781" s="15">
        <v>748</v>
      </c>
      <c r="C781">
        <v>1</v>
      </c>
      <c r="E781" s="16">
        <v>15754713</v>
      </c>
      <c r="F781" s="1">
        <v>1</v>
      </c>
      <c r="AL781" s="58">
        <v>147132.46</v>
      </c>
      <c r="AM781" s="57">
        <v>1</v>
      </c>
    </row>
    <row r="782" spans="2:39" x14ac:dyDescent="0.2">
      <c r="B782" s="15">
        <v>749</v>
      </c>
      <c r="C782">
        <v>1</v>
      </c>
      <c r="E782" s="16">
        <v>15754849</v>
      </c>
      <c r="F782" s="1">
        <v>1</v>
      </c>
      <c r="AL782" s="58">
        <v>147224.26999999999</v>
      </c>
      <c r="AM782" s="57">
        <v>1</v>
      </c>
    </row>
    <row r="783" spans="2:39" x14ac:dyDescent="0.2">
      <c r="B783" s="15">
        <v>750</v>
      </c>
      <c r="C783">
        <v>1</v>
      </c>
      <c r="E783" s="16">
        <v>15755196</v>
      </c>
      <c r="F783" s="1">
        <v>1</v>
      </c>
      <c r="AL783" s="58">
        <v>147278.43</v>
      </c>
      <c r="AM783" s="57">
        <v>1</v>
      </c>
    </row>
    <row r="784" spans="2:39" x14ac:dyDescent="0.2">
      <c r="B784" s="15">
        <v>751</v>
      </c>
      <c r="C784">
        <v>1</v>
      </c>
      <c r="E784" s="16">
        <v>15755209</v>
      </c>
      <c r="F784" s="1">
        <v>1</v>
      </c>
      <c r="AL784" s="58">
        <v>147358.26999999999</v>
      </c>
      <c r="AM784" s="57">
        <v>1</v>
      </c>
    </row>
    <row r="785" spans="2:39" x14ac:dyDescent="0.2">
      <c r="B785" s="15">
        <v>752</v>
      </c>
      <c r="C785">
        <v>1</v>
      </c>
      <c r="E785" s="16">
        <v>15755262</v>
      </c>
      <c r="F785" s="1">
        <v>1</v>
      </c>
      <c r="AL785" s="58">
        <v>147794.63</v>
      </c>
      <c r="AM785" s="57">
        <v>1</v>
      </c>
    </row>
    <row r="786" spans="2:39" x14ac:dyDescent="0.2">
      <c r="B786" s="15">
        <v>753</v>
      </c>
      <c r="C786">
        <v>1</v>
      </c>
      <c r="E786" s="16">
        <v>15755648</v>
      </c>
      <c r="F786" s="1">
        <v>1</v>
      </c>
      <c r="AL786" s="58">
        <v>147802.94</v>
      </c>
      <c r="AM786" s="57">
        <v>1</v>
      </c>
    </row>
    <row r="787" spans="2:39" x14ac:dyDescent="0.2">
      <c r="B787" s="15">
        <v>754</v>
      </c>
      <c r="C787">
        <v>1</v>
      </c>
      <c r="E787" s="16">
        <v>15756026</v>
      </c>
      <c r="F787" s="1">
        <v>1</v>
      </c>
      <c r="AL787" s="58">
        <v>148210.64000000001</v>
      </c>
      <c r="AM787" s="57">
        <v>1</v>
      </c>
    </row>
    <row r="788" spans="2:39" x14ac:dyDescent="0.2">
      <c r="B788" s="15">
        <v>755</v>
      </c>
      <c r="C788">
        <v>1</v>
      </c>
      <c r="E788" s="16">
        <v>15756475</v>
      </c>
      <c r="F788" s="1">
        <v>1</v>
      </c>
      <c r="AL788" s="58">
        <v>148528.24</v>
      </c>
      <c r="AM788" s="57">
        <v>1</v>
      </c>
    </row>
    <row r="789" spans="2:39" x14ac:dyDescent="0.2">
      <c r="B789" s="15">
        <v>756</v>
      </c>
      <c r="C789">
        <v>1</v>
      </c>
      <c r="E789" s="16">
        <v>15756804</v>
      </c>
      <c r="F789" s="1">
        <v>1</v>
      </c>
      <c r="AL789" s="58">
        <v>148564.76</v>
      </c>
      <c r="AM789" s="57">
        <v>1</v>
      </c>
    </row>
    <row r="790" spans="2:39" x14ac:dyDescent="0.2">
      <c r="B790" s="15">
        <v>757</v>
      </c>
      <c r="C790">
        <v>1</v>
      </c>
      <c r="E790" s="16">
        <v>15756850</v>
      </c>
      <c r="F790" s="1">
        <v>1</v>
      </c>
      <c r="AL790" s="58">
        <v>148584.60999999999</v>
      </c>
      <c r="AM790" s="57">
        <v>1</v>
      </c>
    </row>
    <row r="791" spans="2:39" x14ac:dyDescent="0.2">
      <c r="B791" s="15">
        <v>758</v>
      </c>
      <c r="C791">
        <v>1</v>
      </c>
      <c r="E791" s="16">
        <v>15757535</v>
      </c>
      <c r="F791" s="1">
        <v>1</v>
      </c>
      <c r="AL791" s="58">
        <v>149066.14000000001</v>
      </c>
      <c r="AM791" s="57">
        <v>1</v>
      </c>
    </row>
    <row r="792" spans="2:39" x14ac:dyDescent="0.2">
      <c r="B792" s="15">
        <v>759</v>
      </c>
      <c r="C792">
        <v>1</v>
      </c>
      <c r="E792" s="16">
        <v>15757811</v>
      </c>
      <c r="F792" s="1">
        <v>1</v>
      </c>
      <c r="AL792" s="58">
        <v>149139.13</v>
      </c>
      <c r="AM792" s="57">
        <v>1</v>
      </c>
    </row>
    <row r="793" spans="2:39" x14ac:dyDescent="0.2">
      <c r="B793" s="15">
        <v>760</v>
      </c>
      <c r="C793">
        <v>1</v>
      </c>
      <c r="E793" s="16">
        <v>15758449</v>
      </c>
      <c r="F793" s="1">
        <v>1</v>
      </c>
      <c r="AL793" s="58">
        <v>149575.59</v>
      </c>
      <c r="AM793" s="57">
        <v>1</v>
      </c>
    </row>
    <row r="794" spans="2:39" x14ac:dyDescent="0.2">
      <c r="B794" s="15">
        <v>761</v>
      </c>
      <c r="C794">
        <v>1</v>
      </c>
      <c r="E794" s="16">
        <v>15758639</v>
      </c>
      <c r="F794" s="1">
        <v>1</v>
      </c>
      <c r="AL794" s="58">
        <v>149599.62</v>
      </c>
      <c r="AM794" s="57">
        <v>1</v>
      </c>
    </row>
    <row r="795" spans="2:39" x14ac:dyDescent="0.2">
      <c r="B795" s="15">
        <v>762</v>
      </c>
      <c r="C795">
        <v>1</v>
      </c>
      <c r="E795" s="16">
        <v>15758685</v>
      </c>
      <c r="F795" s="1">
        <v>1</v>
      </c>
      <c r="AL795" s="58">
        <v>149648.45000000001</v>
      </c>
      <c r="AM795" s="57">
        <v>1</v>
      </c>
    </row>
    <row r="796" spans="2:39" x14ac:dyDescent="0.2">
      <c r="B796" s="15">
        <v>763</v>
      </c>
      <c r="C796">
        <v>1</v>
      </c>
      <c r="E796" s="16">
        <v>15759298</v>
      </c>
      <c r="F796" s="1">
        <v>1</v>
      </c>
      <c r="AL796" s="58">
        <v>149756.71</v>
      </c>
      <c r="AM796" s="57">
        <v>1</v>
      </c>
    </row>
    <row r="797" spans="2:39" x14ac:dyDescent="0.2">
      <c r="B797" s="15">
        <v>764</v>
      </c>
      <c r="C797">
        <v>1</v>
      </c>
      <c r="E797" s="16">
        <v>15759537</v>
      </c>
      <c r="F797" s="1">
        <v>1</v>
      </c>
      <c r="AL797" s="58">
        <v>149853.89000000001</v>
      </c>
      <c r="AM797" s="57">
        <v>1</v>
      </c>
    </row>
    <row r="798" spans="2:39" x14ac:dyDescent="0.2">
      <c r="B798" s="15">
        <v>765</v>
      </c>
      <c r="C798">
        <v>1</v>
      </c>
      <c r="E798" s="16">
        <v>15759618</v>
      </c>
      <c r="F798" s="1">
        <v>1</v>
      </c>
      <c r="AL798" s="58">
        <v>149892.79</v>
      </c>
      <c r="AM798" s="57">
        <v>1</v>
      </c>
    </row>
    <row r="799" spans="2:39" x14ac:dyDescent="0.2">
      <c r="B799" s="15">
        <v>766</v>
      </c>
      <c r="C799">
        <v>1</v>
      </c>
      <c r="E799" s="16">
        <v>15760085</v>
      </c>
      <c r="F799" s="1">
        <v>1</v>
      </c>
      <c r="AL799" s="58">
        <v>150135.38</v>
      </c>
      <c r="AM799" s="57">
        <v>1</v>
      </c>
    </row>
    <row r="800" spans="2:39" x14ac:dyDescent="0.2">
      <c r="B800" s="15">
        <v>767</v>
      </c>
      <c r="C800">
        <v>1</v>
      </c>
      <c r="E800" s="16">
        <v>15760431</v>
      </c>
      <c r="F800" s="1">
        <v>1</v>
      </c>
      <c r="AL800" s="58">
        <v>150227.85</v>
      </c>
      <c r="AM800" s="57">
        <v>1</v>
      </c>
    </row>
    <row r="801" spans="2:39" x14ac:dyDescent="0.2">
      <c r="B801" s="15">
        <v>768</v>
      </c>
      <c r="C801">
        <v>1</v>
      </c>
      <c r="E801" s="16">
        <v>15760550</v>
      </c>
      <c r="F801" s="1">
        <v>1</v>
      </c>
      <c r="AL801" s="58">
        <v>150401.53</v>
      </c>
      <c r="AM801" s="57">
        <v>1</v>
      </c>
    </row>
    <row r="802" spans="2:39" x14ac:dyDescent="0.2">
      <c r="B802" s="15">
        <v>769</v>
      </c>
      <c r="C802">
        <v>1</v>
      </c>
      <c r="E802" s="16">
        <v>15760861</v>
      </c>
      <c r="F802" s="1">
        <v>1</v>
      </c>
      <c r="AL802" s="58">
        <v>150694.42000000001</v>
      </c>
      <c r="AM802" s="57">
        <v>1</v>
      </c>
    </row>
    <row r="803" spans="2:39" x14ac:dyDescent="0.2">
      <c r="B803" s="15">
        <v>770</v>
      </c>
      <c r="C803">
        <v>1</v>
      </c>
      <c r="E803" s="16">
        <v>15761043</v>
      </c>
      <c r="F803" s="1">
        <v>1</v>
      </c>
      <c r="AL803" s="58">
        <v>151083.79999999999</v>
      </c>
      <c r="AM803" s="57">
        <v>1</v>
      </c>
    </row>
    <row r="804" spans="2:39" x14ac:dyDescent="0.2">
      <c r="B804" s="15">
        <v>771</v>
      </c>
      <c r="C804">
        <v>1</v>
      </c>
      <c r="E804" s="16">
        <v>15761986</v>
      </c>
      <c r="F804" s="1">
        <v>1</v>
      </c>
      <c r="AL804" s="58">
        <v>151303.48000000001</v>
      </c>
      <c r="AM804" s="57">
        <v>1</v>
      </c>
    </row>
    <row r="805" spans="2:39" x14ac:dyDescent="0.2">
      <c r="B805" s="15">
        <v>772</v>
      </c>
      <c r="C805">
        <v>1</v>
      </c>
      <c r="E805" s="16">
        <v>15762218</v>
      </c>
      <c r="F805" s="1">
        <v>1</v>
      </c>
      <c r="AL805" s="58">
        <v>151738.54</v>
      </c>
      <c r="AM805" s="57">
        <v>1</v>
      </c>
    </row>
    <row r="806" spans="2:39" x14ac:dyDescent="0.2">
      <c r="B806" s="15">
        <v>773</v>
      </c>
      <c r="C806">
        <v>1</v>
      </c>
      <c r="E806" s="16">
        <v>15762238</v>
      </c>
      <c r="F806" s="1">
        <v>1</v>
      </c>
      <c r="AL806" s="58">
        <v>151869.35</v>
      </c>
      <c r="AM806" s="57">
        <v>1</v>
      </c>
    </row>
    <row r="807" spans="2:39" x14ac:dyDescent="0.2">
      <c r="B807" s="15">
        <v>774</v>
      </c>
      <c r="C807">
        <v>1</v>
      </c>
      <c r="E807" s="16">
        <v>15762418</v>
      </c>
      <c r="F807" s="1">
        <v>1</v>
      </c>
      <c r="AL807" s="58">
        <v>151887.16</v>
      </c>
      <c r="AM807" s="57">
        <v>1</v>
      </c>
    </row>
    <row r="808" spans="2:39" x14ac:dyDescent="0.2">
      <c r="B808" s="15">
        <v>775</v>
      </c>
      <c r="C808">
        <v>1</v>
      </c>
      <c r="E808" s="16">
        <v>15762615</v>
      </c>
      <c r="F808" s="1">
        <v>1</v>
      </c>
      <c r="AL808" s="58">
        <v>151912.49</v>
      </c>
      <c r="AM808" s="57">
        <v>1</v>
      </c>
    </row>
    <row r="809" spans="2:39" x14ac:dyDescent="0.2">
      <c r="B809" s="15">
        <v>776</v>
      </c>
      <c r="C809">
        <v>1</v>
      </c>
      <c r="E809" s="16">
        <v>15762729</v>
      </c>
      <c r="F809" s="1">
        <v>1</v>
      </c>
      <c r="AL809" s="58">
        <v>151954.39000000001</v>
      </c>
      <c r="AM809" s="57">
        <v>1</v>
      </c>
    </row>
    <row r="810" spans="2:39" x14ac:dyDescent="0.2">
      <c r="B810" s="15">
        <v>777</v>
      </c>
      <c r="C810">
        <v>1</v>
      </c>
      <c r="E810" s="16">
        <v>15763063</v>
      </c>
      <c r="F810" s="1">
        <v>1</v>
      </c>
      <c r="AL810" s="58">
        <v>152167.79</v>
      </c>
      <c r="AM810" s="57">
        <v>1</v>
      </c>
    </row>
    <row r="811" spans="2:39" x14ac:dyDescent="0.2">
      <c r="B811" s="15">
        <v>778</v>
      </c>
      <c r="C811">
        <v>1</v>
      </c>
      <c r="E811" s="16">
        <v>15763218</v>
      </c>
      <c r="F811" s="1">
        <v>1</v>
      </c>
      <c r="AL811" s="58">
        <v>152417.79</v>
      </c>
      <c r="AM811" s="57">
        <v>1</v>
      </c>
    </row>
    <row r="812" spans="2:39" x14ac:dyDescent="0.2">
      <c r="B812" s="15">
        <v>779</v>
      </c>
      <c r="C812">
        <v>1</v>
      </c>
      <c r="E812" s="16">
        <v>15763274</v>
      </c>
      <c r="F812" s="1">
        <v>1</v>
      </c>
      <c r="AL812" s="58">
        <v>153237.59</v>
      </c>
      <c r="AM812" s="57">
        <v>1</v>
      </c>
    </row>
    <row r="813" spans="2:39" x14ac:dyDescent="0.2">
      <c r="B813" s="15">
        <v>780</v>
      </c>
      <c r="C813">
        <v>1</v>
      </c>
      <c r="E813" s="16">
        <v>15763431</v>
      </c>
      <c r="F813" s="1">
        <v>1</v>
      </c>
      <c r="AL813" s="58">
        <v>153265.31</v>
      </c>
      <c r="AM813" s="57">
        <v>1</v>
      </c>
    </row>
    <row r="814" spans="2:39" x14ac:dyDescent="0.2">
      <c r="B814" s="15">
        <v>781</v>
      </c>
      <c r="C814">
        <v>1</v>
      </c>
      <c r="E814" s="16">
        <v>15763859</v>
      </c>
      <c r="F814" s="1">
        <v>1</v>
      </c>
      <c r="AL814" s="58">
        <v>153400.24</v>
      </c>
      <c r="AM814" s="57">
        <v>1</v>
      </c>
    </row>
    <row r="815" spans="2:39" x14ac:dyDescent="0.2">
      <c r="B815" s="15">
        <v>782</v>
      </c>
      <c r="C815">
        <v>1</v>
      </c>
      <c r="E815" s="16">
        <v>15764866</v>
      </c>
      <c r="F815" s="1">
        <v>1</v>
      </c>
      <c r="AL815" s="58">
        <v>154071.26999999999</v>
      </c>
      <c r="AM815" s="57">
        <v>1</v>
      </c>
    </row>
    <row r="816" spans="2:39" x14ac:dyDescent="0.2">
      <c r="B816" s="15">
        <v>783</v>
      </c>
      <c r="C816">
        <v>1</v>
      </c>
      <c r="E816" s="16">
        <v>15765297</v>
      </c>
      <c r="F816" s="1">
        <v>1</v>
      </c>
      <c r="AL816" s="58">
        <v>155155.25</v>
      </c>
      <c r="AM816" s="57">
        <v>1</v>
      </c>
    </row>
    <row r="817" spans="2:39" x14ac:dyDescent="0.2">
      <c r="B817" s="15">
        <v>784</v>
      </c>
      <c r="C817">
        <v>1</v>
      </c>
      <c r="E817" s="16">
        <v>15765311</v>
      </c>
      <c r="F817" s="1">
        <v>1</v>
      </c>
      <c r="AL817" s="58">
        <v>155853.51999999999</v>
      </c>
      <c r="AM817" s="57">
        <v>1</v>
      </c>
    </row>
    <row r="818" spans="2:39" x14ac:dyDescent="0.2">
      <c r="B818" s="15">
        <v>785</v>
      </c>
      <c r="C818">
        <v>1</v>
      </c>
      <c r="E818" s="16">
        <v>15766205</v>
      </c>
      <c r="F818" s="1">
        <v>1</v>
      </c>
      <c r="AL818" s="58">
        <v>155996.96</v>
      </c>
      <c r="AM818" s="57">
        <v>1</v>
      </c>
    </row>
    <row r="819" spans="2:39" x14ac:dyDescent="0.2">
      <c r="B819" s="15">
        <v>786</v>
      </c>
      <c r="C819">
        <v>1</v>
      </c>
      <c r="E819" s="16">
        <v>15766575</v>
      </c>
      <c r="F819" s="1">
        <v>1</v>
      </c>
      <c r="AL819" s="58">
        <v>156105.03</v>
      </c>
      <c r="AM819" s="57">
        <v>1</v>
      </c>
    </row>
    <row r="820" spans="2:39" x14ac:dyDescent="0.2">
      <c r="B820" s="15">
        <v>787</v>
      </c>
      <c r="C820">
        <v>1</v>
      </c>
      <c r="E820" s="16">
        <v>15766741</v>
      </c>
      <c r="F820" s="1">
        <v>1</v>
      </c>
      <c r="AL820" s="58">
        <v>156124.93</v>
      </c>
      <c r="AM820" s="57">
        <v>1</v>
      </c>
    </row>
    <row r="821" spans="2:39" x14ac:dyDescent="0.2">
      <c r="B821" s="15">
        <v>788</v>
      </c>
      <c r="C821">
        <v>1</v>
      </c>
      <c r="E821" s="16">
        <v>15766908</v>
      </c>
      <c r="F821" s="1">
        <v>1</v>
      </c>
      <c r="AL821" s="58">
        <v>156618.38</v>
      </c>
      <c r="AM821" s="57">
        <v>1</v>
      </c>
    </row>
    <row r="822" spans="2:39" x14ac:dyDescent="0.2">
      <c r="B822" s="15">
        <v>789</v>
      </c>
      <c r="C822">
        <v>1</v>
      </c>
      <c r="E822" s="16">
        <v>15767339</v>
      </c>
      <c r="F822" s="1">
        <v>1</v>
      </c>
      <c r="AL822" s="58">
        <v>156731.91</v>
      </c>
      <c r="AM822" s="57">
        <v>1</v>
      </c>
    </row>
    <row r="823" spans="2:39" x14ac:dyDescent="0.2">
      <c r="B823" s="15">
        <v>790</v>
      </c>
      <c r="C823">
        <v>1</v>
      </c>
      <c r="E823" s="16">
        <v>15767432</v>
      </c>
      <c r="F823" s="1">
        <v>1</v>
      </c>
      <c r="AL823" s="58">
        <v>156774.94</v>
      </c>
      <c r="AM823" s="57">
        <v>1</v>
      </c>
    </row>
    <row r="824" spans="2:39" x14ac:dyDescent="0.2">
      <c r="B824" s="15">
        <v>791</v>
      </c>
      <c r="C824">
        <v>1</v>
      </c>
      <c r="E824" s="16">
        <v>15767821</v>
      </c>
      <c r="F824" s="1">
        <v>1</v>
      </c>
      <c r="AL824" s="58">
        <v>156791.35999999999</v>
      </c>
      <c r="AM824" s="57">
        <v>1</v>
      </c>
    </row>
    <row r="825" spans="2:39" x14ac:dyDescent="0.2">
      <c r="B825" s="15">
        <v>792</v>
      </c>
      <c r="C825">
        <v>1</v>
      </c>
      <c r="E825" s="16">
        <v>15767954</v>
      </c>
      <c r="F825" s="1">
        <v>1</v>
      </c>
      <c r="AL825" s="58">
        <v>156917.12</v>
      </c>
      <c r="AM825" s="57">
        <v>1</v>
      </c>
    </row>
    <row r="826" spans="2:39" x14ac:dyDescent="0.2">
      <c r="B826" s="15">
        <v>793</v>
      </c>
      <c r="C826">
        <v>1</v>
      </c>
      <c r="E826" s="16">
        <v>15768104</v>
      </c>
      <c r="F826" s="1">
        <v>1</v>
      </c>
      <c r="AL826" s="58">
        <v>157003.99</v>
      </c>
      <c r="AM826" s="57">
        <v>1</v>
      </c>
    </row>
    <row r="827" spans="2:39" x14ac:dyDescent="0.2">
      <c r="B827" s="15">
        <v>794</v>
      </c>
      <c r="C827">
        <v>1</v>
      </c>
      <c r="E827" s="16">
        <v>15768193</v>
      </c>
      <c r="F827" s="1">
        <v>1</v>
      </c>
      <c r="AL827" s="58">
        <v>157333.69</v>
      </c>
      <c r="AM827" s="57">
        <v>1</v>
      </c>
    </row>
    <row r="828" spans="2:39" x14ac:dyDescent="0.2">
      <c r="B828" s="15">
        <v>795</v>
      </c>
      <c r="C828">
        <v>1</v>
      </c>
      <c r="E828" s="16">
        <v>15769504</v>
      </c>
      <c r="F828" s="1">
        <v>1</v>
      </c>
      <c r="AL828" s="58">
        <v>157552.07999999999</v>
      </c>
      <c r="AM828" s="57">
        <v>1</v>
      </c>
    </row>
    <row r="829" spans="2:39" x14ac:dyDescent="0.2">
      <c r="B829" s="15">
        <v>796</v>
      </c>
      <c r="C829">
        <v>1</v>
      </c>
      <c r="E829" s="16">
        <v>15769974</v>
      </c>
      <c r="F829" s="1">
        <v>1</v>
      </c>
      <c r="AL829" s="58">
        <v>157577.29</v>
      </c>
      <c r="AM829" s="57">
        <v>1</v>
      </c>
    </row>
    <row r="830" spans="2:39" x14ac:dyDescent="0.2">
      <c r="B830" s="15">
        <v>797</v>
      </c>
      <c r="C830">
        <v>1</v>
      </c>
      <c r="E830" s="16">
        <v>15770811</v>
      </c>
      <c r="F830" s="1">
        <v>1</v>
      </c>
      <c r="AL830" s="58">
        <v>157862.82</v>
      </c>
      <c r="AM830" s="57">
        <v>1</v>
      </c>
    </row>
    <row r="831" spans="2:39" x14ac:dyDescent="0.2">
      <c r="B831" s="15">
        <v>798</v>
      </c>
      <c r="C831">
        <v>1</v>
      </c>
      <c r="E831" s="16">
        <v>15771086</v>
      </c>
      <c r="F831" s="1">
        <v>1</v>
      </c>
      <c r="AL831" s="58">
        <v>157878.67000000001</v>
      </c>
      <c r="AM831" s="57">
        <v>1</v>
      </c>
    </row>
    <row r="832" spans="2:39" x14ac:dyDescent="0.2">
      <c r="B832" s="15">
        <v>799</v>
      </c>
      <c r="C832">
        <v>1</v>
      </c>
      <c r="E832" s="16">
        <v>15771573</v>
      </c>
      <c r="F832" s="1">
        <v>1</v>
      </c>
      <c r="AL832" s="58">
        <v>157908.19</v>
      </c>
      <c r="AM832" s="57">
        <v>1</v>
      </c>
    </row>
    <row r="833" spans="2:39" x14ac:dyDescent="0.2">
      <c r="B833" s="15">
        <v>800</v>
      </c>
      <c r="C833">
        <v>1</v>
      </c>
      <c r="E833" s="16">
        <v>15771873</v>
      </c>
      <c r="F833" s="1">
        <v>1</v>
      </c>
      <c r="AL833" s="58">
        <v>157959.01999999999</v>
      </c>
      <c r="AM833" s="57">
        <v>1</v>
      </c>
    </row>
    <row r="834" spans="2:39" x14ac:dyDescent="0.2">
      <c r="B834" s="15">
        <v>801</v>
      </c>
      <c r="C834">
        <v>1</v>
      </c>
      <c r="E834" s="16">
        <v>15771977</v>
      </c>
      <c r="F834" s="1">
        <v>1</v>
      </c>
      <c r="AL834" s="58">
        <v>158264.62</v>
      </c>
      <c r="AM834" s="57">
        <v>1</v>
      </c>
    </row>
    <row r="835" spans="2:39" x14ac:dyDescent="0.2">
      <c r="B835" s="15">
        <v>802</v>
      </c>
      <c r="C835">
        <v>1</v>
      </c>
      <c r="E835" s="16">
        <v>15772423</v>
      </c>
      <c r="F835" s="1">
        <v>1</v>
      </c>
      <c r="AL835" s="58">
        <v>158338.39000000001</v>
      </c>
      <c r="AM835" s="57">
        <v>1</v>
      </c>
    </row>
    <row r="836" spans="2:39" x14ac:dyDescent="0.2">
      <c r="B836" s="15">
        <v>803</v>
      </c>
      <c r="C836">
        <v>1</v>
      </c>
      <c r="E836" s="16">
        <v>15772781</v>
      </c>
      <c r="F836" s="1">
        <v>1</v>
      </c>
      <c r="AL836" s="58">
        <v>158591.12</v>
      </c>
      <c r="AM836" s="57">
        <v>1</v>
      </c>
    </row>
    <row r="837" spans="2:39" x14ac:dyDescent="0.2">
      <c r="B837" s="15">
        <v>804</v>
      </c>
      <c r="C837">
        <v>1</v>
      </c>
      <c r="E837" s="16">
        <v>15772896</v>
      </c>
      <c r="F837" s="1">
        <v>1</v>
      </c>
      <c r="AL837" s="58">
        <v>158684.81</v>
      </c>
      <c r="AM837" s="57">
        <v>1</v>
      </c>
    </row>
    <row r="838" spans="2:39" x14ac:dyDescent="0.2">
      <c r="B838" s="15">
        <v>805</v>
      </c>
      <c r="C838">
        <v>1</v>
      </c>
      <c r="E838" s="16">
        <v>15773039</v>
      </c>
      <c r="F838" s="1">
        <v>1</v>
      </c>
      <c r="AL838" s="58">
        <v>158887.09</v>
      </c>
      <c r="AM838" s="57">
        <v>1</v>
      </c>
    </row>
    <row r="839" spans="2:39" x14ac:dyDescent="0.2">
      <c r="B839" s="15">
        <v>806</v>
      </c>
      <c r="C839">
        <v>1</v>
      </c>
      <c r="E839" s="16">
        <v>15773456</v>
      </c>
      <c r="F839" s="1">
        <v>1</v>
      </c>
      <c r="AL839" s="58">
        <v>159123.82</v>
      </c>
      <c r="AM839" s="57">
        <v>1</v>
      </c>
    </row>
    <row r="840" spans="2:39" x14ac:dyDescent="0.2">
      <c r="B840" s="15">
        <v>807</v>
      </c>
      <c r="C840">
        <v>1</v>
      </c>
      <c r="E840" s="16">
        <v>15773469</v>
      </c>
      <c r="F840" s="1">
        <v>1</v>
      </c>
      <c r="AL840" s="58">
        <v>159235.29</v>
      </c>
      <c r="AM840" s="57">
        <v>1</v>
      </c>
    </row>
    <row r="841" spans="2:39" x14ac:dyDescent="0.2">
      <c r="B841" s="15">
        <v>808</v>
      </c>
      <c r="C841">
        <v>1</v>
      </c>
      <c r="E841" s="16">
        <v>15773792</v>
      </c>
      <c r="F841" s="1">
        <v>1</v>
      </c>
      <c r="AL841" s="58">
        <v>159418.1</v>
      </c>
      <c r="AM841" s="57">
        <v>1</v>
      </c>
    </row>
    <row r="842" spans="2:39" x14ac:dyDescent="0.2">
      <c r="B842" s="15">
        <v>809</v>
      </c>
      <c r="C842">
        <v>1</v>
      </c>
      <c r="E842" s="16">
        <v>15773809</v>
      </c>
      <c r="F842" s="1">
        <v>1</v>
      </c>
      <c r="AL842" s="58">
        <v>159508.51999999999</v>
      </c>
      <c r="AM842" s="57">
        <v>1</v>
      </c>
    </row>
    <row r="843" spans="2:39" x14ac:dyDescent="0.2">
      <c r="B843" s="15">
        <v>810</v>
      </c>
      <c r="C843">
        <v>1</v>
      </c>
      <c r="E843" s="16">
        <v>15773890</v>
      </c>
      <c r="F843" s="1">
        <v>1</v>
      </c>
      <c r="AL843" s="58">
        <v>159585.60999999999</v>
      </c>
      <c r="AM843" s="57">
        <v>1</v>
      </c>
    </row>
    <row r="844" spans="2:39" x14ac:dyDescent="0.2">
      <c r="B844" s="15">
        <v>811</v>
      </c>
      <c r="C844">
        <v>1</v>
      </c>
      <c r="E844" s="16">
        <v>15773972</v>
      </c>
      <c r="F844" s="1">
        <v>1</v>
      </c>
      <c r="AL844" s="58">
        <v>159835.78</v>
      </c>
      <c r="AM844" s="57">
        <v>1</v>
      </c>
    </row>
    <row r="845" spans="2:39" x14ac:dyDescent="0.2">
      <c r="B845" s="15">
        <v>812</v>
      </c>
      <c r="C845">
        <v>1</v>
      </c>
      <c r="E845" s="16">
        <v>15774393</v>
      </c>
      <c r="F845" s="1">
        <v>1</v>
      </c>
      <c r="AL845" s="58">
        <v>160249.1</v>
      </c>
      <c r="AM845" s="57">
        <v>1</v>
      </c>
    </row>
    <row r="846" spans="2:39" x14ac:dyDescent="0.2">
      <c r="B846" s="15">
        <v>813</v>
      </c>
      <c r="C846">
        <v>1</v>
      </c>
      <c r="E846" s="16">
        <v>15774510</v>
      </c>
      <c r="F846" s="1">
        <v>1</v>
      </c>
      <c r="AL846" s="58">
        <v>160696.72</v>
      </c>
      <c r="AM846" s="57">
        <v>1</v>
      </c>
    </row>
    <row r="847" spans="2:39" x14ac:dyDescent="0.2">
      <c r="B847" s="15">
        <v>814</v>
      </c>
      <c r="C847">
        <v>1</v>
      </c>
      <c r="E847" s="16">
        <v>15774696</v>
      </c>
      <c r="F847" s="1">
        <v>1</v>
      </c>
      <c r="AL847" s="58">
        <v>160941.78</v>
      </c>
      <c r="AM847" s="57">
        <v>1</v>
      </c>
    </row>
    <row r="848" spans="2:39" x14ac:dyDescent="0.2">
      <c r="B848" s="15">
        <v>815</v>
      </c>
      <c r="C848">
        <v>1</v>
      </c>
      <c r="E848" s="16">
        <v>15774854</v>
      </c>
      <c r="F848" s="1">
        <v>1</v>
      </c>
      <c r="AL848" s="58">
        <v>160979.66</v>
      </c>
      <c r="AM848" s="57">
        <v>1</v>
      </c>
    </row>
    <row r="849" spans="2:39" x14ac:dyDescent="0.2">
      <c r="B849" s="15">
        <v>816</v>
      </c>
      <c r="C849">
        <v>1</v>
      </c>
      <c r="E849" s="16">
        <v>15775153</v>
      </c>
      <c r="F849" s="1">
        <v>1</v>
      </c>
      <c r="AL849" s="58">
        <v>160990.26999999999</v>
      </c>
      <c r="AM849" s="57">
        <v>1</v>
      </c>
    </row>
    <row r="850" spans="2:39" x14ac:dyDescent="0.2">
      <c r="B850" s="15">
        <v>817</v>
      </c>
      <c r="C850">
        <v>1</v>
      </c>
      <c r="E850" s="16">
        <v>15775238</v>
      </c>
      <c r="F850" s="1">
        <v>1</v>
      </c>
      <c r="AL850" s="58">
        <v>161051.75</v>
      </c>
      <c r="AM850" s="57">
        <v>1</v>
      </c>
    </row>
    <row r="851" spans="2:39" x14ac:dyDescent="0.2">
      <c r="B851" s="15">
        <v>818</v>
      </c>
      <c r="C851">
        <v>1</v>
      </c>
      <c r="E851" s="16">
        <v>15775306</v>
      </c>
      <c r="F851" s="1">
        <v>1</v>
      </c>
      <c r="AL851" s="58">
        <v>161229.84</v>
      </c>
      <c r="AM851" s="57">
        <v>1</v>
      </c>
    </row>
    <row r="852" spans="2:39" x14ac:dyDescent="0.2">
      <c r="B852" s="15">
        <v>819</v>
      </c>
      <c r="C852">
        <v>1</v>
      </c>
      <c r="E852" s="16">
        <v>15775318</v>
      </c>
      <c r="F852" s="1">
        <v>1</v>
      </c>
      <c r="AL852" s="58">
        <v>161435.01999999999</v>
      </c>
      <c r="AM852" s="57">
        <v>1</v>
      </c>
    </row>
    <row r="853" spans="2:39" x14ac:dyDescent="0.2">
      <c r="B853" s="15">
        <v>820</v>
      </c>
      <c r="C853">
        <v>1</v>
      </c>
      <c r="E853" s="16">
        <v>15775625</v>
      </c>
      <c r="F853" s="1">
        <v>1</v>
      </c>
      <c r="AL853" s="58">
        <v>161519.76999999999</v>
      </c>
      <c r="AM853" s="57">
        <v>1</v>
      </c>
    </row>
    <row r="854" spans="2:39" x14ac:dyDescent="0.2">
      <c r="B854" s="15">
        <v>821</v>
      </c>
      <c r="C854">
        <v>1</v>
      </c>
      <c r="E854" s="16">
        <v>15775912</v>
      </c>
      <c r="F854" s="1">
        <v>1</v>
      </c>
      <c r="AL854" s="58">
        <v>161574.19</v>
      </c>
      <c r="AM854" s="57">
        <v>1</v>
      </c>
    </row>
    <row r="855" spans="2:39" x14ac:dyDescent="0.2">
      <c r="B855" s="15">
        <v>822</v>
      </c>
      <c r="C855">
        <v>1</v>
      </c>
      <c r="E855" s="16">
        <v>15776223</v>
      </c>
      <c r="F855" s="1">
        <v>1</v>
      </c>
      <c r="AL855" s="58">
        <v>161767.38</v>
      </c>
      <c r="AM855" s="57">
        <v>1</v>
      </c>
    </row>
    <row r="856" spans="2:39" x14ac:dyDescent="0.2">
      <c r="B856" s="15">
        <v>823</v>
      </c>
      <c r="C856">
        <v>1</v>
      </c>
      <c r="E856" s="16">
        <v>15776231</v>
      </c>
      <c r="F856" s="1">
        <v>1</v>
      </c>
      <c r="AL856" s="58">
        <v>161811.23000000001</v>
      </c>
      <c r="AM856" s="57">
        <v>1</v>
      </c>
    </row>
    <row r="857" spans="2:39" x14ac:dyDescent="0.2">
      <c r="B857" s="15">
        <v>824</v>
      </c>
      <c r="C857">
        <v>1</v>
      </c>
      <c r="E857" s="16">
        <v>15776433</v>
      </c>
      <c r="F857" s="1">
        <v>1</v>
      </c>
      <c r="AL857" s="58">
        <v>161848.03</v>
      </c>
      <c r="AM857" s="57">
        <v>1</v>
      </c>
    </row>
    <row r="858" spans="2:39" x14ac:dyDescent="0.2">
      <c r="B858" s="15">
        <v>825</v>
      </c>
      <c r="C858">
        <v>1</v>
      </c>
      <c r="E858" s="16">
        <v>15776605</v>
      </c>
      <c r="F858" s="1">
        <v>1</v>
      </c>
      <c r="AL858" s="58">
        <v>162503.48000000001</v>
      </c>
      <c r="AM858" s="57">
        <v>1</v>
      </c>
    </row>
    <row r="859" spans="2:39" x14ac:dyDescent="0.2">
      <c r="B859" s="15">
        <v>826</v>
      </c>
      <c r="C859">
        <v>1</v>
      </c>
      <c r="E859" s="16">
        <v>15776780</v>
      </c>
      <c r="F859" s="1">
        <v>1</v>
      </c>
      <c r="AL859" s="58">
        <v>162599.51</v>
      </c>
      <c r="AM859" s="57">
        <v>1</v>
      </c>
    </row>
    <row r="860" spans="2:39" x14ac:dyDescent="0.2">
      <c r="B860" s="15">
        <v>827</v>
      </c>
      <c r="C860">
        <v>1</v>
      </c>
      <c r="E860" s="16">
        <v>15776807</v>
      </c>
      <c r="F860" s="1">
        <v>1</v>
      </c>
      <c r="AL860" s="58">
        <v>162812.16</v>
      </c>
      <c r="AM860" s="57">
        <v>1</v>
      </c>
    </row>
    <row r="861" spans="2:39" x14ac:dyDescent="0.2">
      <c r="B861" s="15">
        <v>828</v>
      </c>
      <c r="C861">
        <v>1</v>
      </c>
      <c r="E861" s="16">
        <v>15777076</v>
      </c>
      <c r="F861" s="1">
        <v>1</v>
      </c>
      <c r="AL861" s="58">
        <v>162922.65</v>
      </c>
      <c r="AM861" s="57">
        <v>1</v>
      </c>
    </row>
    <row r="862" spans="2:39" x14ac:dyDescent="0.2">
      <c r="B862" s="15">
        <v>829</v>
      </c>
      <c r="C862">
        <v>1</v>
      </c>
      <c r="E862" s="16">
        <v>15777211</v>
      </c>
      <c r="F862" s="1">
        <v>1</v>
      </c>
      <c r="AL862" s="58">
        <v>164017.89000000001</v>
      </c>
      <c r="AM862" s="57">
        <v>1</v>
      </c>
    </row>
    <row r="863" spans="2:39" x14ac:dyDescent="0.2">
      <c r="B863" s="15">
        <v>830</v>
      </c>
      <c r="C863">
        <v>1</v>
      </c>
      <c r="E863" s="16">
        <v>15777352</v>
      </c>
      <c r="F863" s="1">
        <v>1</v>
      </c>
      <c r="AL863" s="58">
        <v>164040.94</v>
      </c>
      <c r="AM863" s="57">
        <v>1</v>
      </c>
    </row>
    <row r="864" spans="2:39" x14ac:dyDescent="0.2">
      <c r="B864" s="15">
        <v>831</v>
      </c>
      <c r="C864">
        <v>1</v>
      </c>
      <c r="E864" s="16">
        <v>15777892</v>
      </c>
      <c r="F864" s="1">
        <v>1</v>
      </c>
      <c r="AL864" s="58">
        <v>164061.6</v>
      </c>
      <c r="AM864" s="57">
        <v>1</v>
      </c>
    </row>
    <row r="865" spans="2:39" x14ac:dyDescent="0.2">
      <c r="B865" s="15">
        <v>832</v>
      </c>
      <c r="C865">
        <v>1</v>
      </c>
      <c r="E865" s="16">
        <v>15778463</v>
      </c>
      <c r="F865" s="1">
        <v>1</v>
      </c>
      <c r="AL865" s="58">
        <v>164104.74</v>
      </c>
      <c r="AM865" s="57">
        <v>1</v>
      </c>
    </row>
    <row r="866" spans="2:39" x14ac:dyDescent="0.2">
      <c r="B866" s="15">
        <v>833</v>
      </c>
      <c r="C866">
        <v>1</v>
      </c>
      <c r="E866" s="16">
        <v>15779052</v>
      </c>
      <c r="F866" s="1">
        <v>1</v>
      </c>
      <c r="AL866" s="58">
        <v>164253.35</v>
      </c>
      <c r="AM866" s="57">
        <v>1</v>
      </c>
    </row>
    <row r="867" spans="2:39" x14ac:dyDescent="0.2">
      <c r="B867" s="15">
        <v>834</v>
      </c>
      <c r="C867">
        <v>1</v>
      </c>
      <c r="E867" s="16">
        <v>15779659</v>
      </c>
      <c r="F867" s="1">
        <v>1</v>
      </c>
      <c r="AL867" s="58">
        <v>164255.69</v>
      </c>
      <c r="AM867" s="57">
        <v>1</v>
      </c>
    </row>
    <row r="868" spans="2:39" x14ac:dyDescent="0.2">
      <c r="B868" s="15">
        <v>835</v>
      </c>
      <c r="C868">
        <v>1</v>
      </c>
      <c r="E868" s="16">
        <v>15779711</v>
      </c>
      <c r="F868" s="1">
        <v>1</v>
      </c>
      <c r="AL868" s="58">
        <v>164825.04</v>
      </c>
      <c r="AM868" s="57">
        <v>1</v>
      </c>
    </row>
    <row r="869" spans="2:39" x14ac:dyDescent="0.2">
      <c r="B869" s="15">
        <v>836</v>
      </c>
      <c r="C869">
        <v>1</v>
      </c>
      <c r="E869" s="16">
        <v>15780140</v>
      </c>
      <c r="F869" s="1">
        <v>1</v>
      </c>
      <c r="AL869" s="58">
        <v>165303.79</v>
      </c>
      <c r="AM869" s="57">
        <v>1</v>
      </c>
    </row>
    <row r="870" spans="2:39" x14ac:dyDescent="0.2">
      <c r="B870" s="15">
        <v>837</v>
      </c>
      <c r="C870">
        <v>1</v>
      </c>
      <c r="E870" s="16">
        <v>15780628</v>
      </c>
      <c r="F870" s="1">
        <v>1</v>
      </c>
      <c r="AL870" s="58">
        <v>166031.07999999999</v>
      </c>
      <c r="AM870" s="57">
        <v>1</v>
      </c>
    </row>
    <row r="871" spans="2:39" x14ac:dyDescent="0.2">
      <c r="B871" s="15">
        <v>838</v>
      </c>
      <c r="C871">
        <v>1</v>
      </c>
      <c r="E871" s="16">
        <v>15780804</v>
      </c>
      <c r="F871" s="1">
        <v>1</v>
      </c>
      <c r="AL871" s="58">
        <v>166698.18</v>
      </c>
      <c r="AM871" s="57">
        <v>1</v>
      </c>
    </row>
    <row r="872" spans="2:39" x14ac:dyDescent="0.2">
      <c r="B872" s="15">
        <v>839</v>
      </c>
      <c r="C872">
        <v>1</v>
      </c>
      <c r="E872" s="16">
        <v>15780961</v>
      </c>
      <c r="F872" s="1">
        <v>1</v>
      </c>
      <c r="AL872" s="58">
        <v>167032.49</v>
      </c>
      <c r="AM872" s="57">
        <v>1</v>
      </c>
    </row>
    <row r="873" spans="2:39" x14ac:dyDescent="0.2">
      <c r="B873" s="15">
        <v>840</v>
      </c>
      <c r="C873">
        <v>1</v>
      </c>
      <c r="E873" s="16">
        <v>15781307</v>
      </c>
      <c r="F873" s="1">
        <v>1</v>
      </c>
      <c r="AL873" s="58">
        <v>167036.94</v>
      </c>
      <c r="AM873" s="57">
        <v>1</v>
      </c>
    </row>
    <row r="874" spans="2:39" x14ac:dyDescent="0.2">
      <c r="B874" s="15">
        <v>841</v>
      </c>
      <c r="C874">
        <v>1</v>
      </c>
      <c r="E874" s="16">
        <v>15781465</v>
      </c>
      <c r="F874" s="1">
        <v>1</v>
      </c>
      <c r="AL874" s="58">
        <v>167155.35999999999</v>
      </c>
      <c r="AM874" s="57">
        <v>1</v>
      </c>
    </row>
    <row r="875" spans="2:39" x14ac:dyDescent="0.2">
      <c r="B875" s="15">
        <v>842</v>
      </c>
      <c r="C875">
        <v>1</v>
      </c>
      <c r="E875" s="16">
        <v>15781589</v>
      </c>
      <c r="F875" s="1">
        <v>1</v>
      </c>
      <c r="AL875" s="58">
        <v>167162.43</v>
      </c>
      <c r="AM875" s="57">
        <v>1</v>
      </c>
    </row>
    <row r="876" spans="2:39" x14ac:dyDescent="0.2">
      <c r="B876" s="15">
        <v>843</v>
      </c>
      <c r="C876">
        <v>1</v>
      </c>
      <c r="E876" s="16">
        <v>15782210</v>
      </c>
      <c r="F876" s="1">
        <v>1</v>
      </c>
      <c r="AL876" s="58">
        <v>167256.35</v>
      </c>
      <c r="AM876" s="57">
        <v>1</v>
      </c>
    </row>
    <row r="877" spans="2:39" x14ac:dyDescent="0.2">
      <c r="B877" s="15">
        <v>844</v>
      </c>
      <c r="C877">
        <v>1</v>
      </c>
      <c r="E877" s="16">
        <v>15782236</v>
      </c>
      <c r="F877" s="1">
        <v>1</v>
      </c>
      <c r="AL877" s="58">
        <v>167784.28</v>
      </c>
      <c r="AM877" s="57">
        <v>1</v>
      </c>
    </row>
    <row r="878" spans="2:39" x14ac:dyDescent="0.2">
      <c r="B878" s="15">
        <v>845</v>
      </c>
      <c r="C878">
        <v>1</v>
      </c>
      <c r="E878" s="16">
        <v>15782390</v>
      </c>
      <c r="F878" s="1">
        <v>1</v>
      </c>
      <c r="AL878" s="58">
        <v>167848.02</v>
      </c>
      <c r="AM878" s="57">
        <v>1</v>
      </c>
    </row>
    <row r="879" spans="2:39" x14ac:dyDescent="0.2">
      <c r="B879" s="15">
        <v>846</v>
      </c>
      <c r="C879">
        <v>1</v>
      </c>
      <c r="E879" s="16">
        <v>15782569</v>
      </c>
      <c r="F879" s="1">
        <v>1</v>
      </c>
      <c r="AL879" s="58">
        <v>167984.61</v>
      </c>
      <c r="AM879" s="57">
        <v>1</v>
      </c>
    </row>
    <row r="880" spans="2:39" x14ac:dyDescent="0.2">
      <c r="B880" s="15">
        <v>847</v>
      </c>
      <c r="C880">
        <v>1</v>
      </c>
      <c r="E880" s="16">
        <v>15782688</v>
      </c>
      <c r="F880" s="1">
        <v>1</v>
      </c>
      <c r="AL880" s="58">
        <v>168290.06</v>
      </c>
      <c r="AM880" s="57">
        <v>1</v>
      </c>
    </row>
    <row r="881" spans="2:39" x14ac:dyDescent="0.2">
      <c r="B881" s="15">
        <v>848</v>
      </c>
      <c r="C881">
        <v>1</v>
      </c>
      <c r="E881" s="16">
        <v>15782735</v>
      </c>
      <c r="F881" s="1">
        <v>1</v>
      </c>
      <c r="AL881" s="58">
        <v>168840.23</v>
      </c>
      <c r="AM881" s="57">
        <v>1</v>
      </c>
    </row>
    <row r="882" spans="2:39" x14ac:dyDescent="0.2">
      <c r="B882" s="15">
        <v>849</v>
      </c>
      <c r="C882">
        <v>1</v>
      </c>
      <c r="E882" s="16">
        <v>15783501</v>
      </c>
      <c r="F882" s="1">
        <v>1</v>
      </c>
      <c r="AL882" s="58">
        <v>169161.46</v>
      </c>
      <c r="AM882" s="57">
        <v>1</v>
      </c>
    </row>
    <row r="883" spans="2:39" x14ac:dyDescent="0.2">
      <c r="B883" s="15">
        <v>850</v>
      </c>
      <c r="C883">
        <v>1</v>
      </c>
      <c r="E883" s="16">
        <v>15783659</v>
      </c>
      <c r="F883" s="1">
        <v>1</v>
      </c>
      <c r="AL883" s="58">
        <v>169291.7</v>
      </c>
      <c r="AM883" s="57">
        <v>1</v>
      </c>
    </row>
    <row r="884" spans="2:39" x14ac:dyDescent="0.2">
      <c r="B884" s="15">
        <v>851</v>
      </c>
      <c r="C884">
        <v>1</v>
      </c>
      <c r="E884" s="16">
        <v>15784209</v>
      </c>
      <c r="F884" s="1">
        <v>1</v>
      </c>
      <c r="AL884" s="58">
        <v>169381.9</v>
      </c>
      <c r="AM884" s="57">
        <v>1</v>
      </c>
    </row>
    <row r="885" spans="2:39" x14ac:dyDescent="0.2">
      <c r="B885" s="15">
        <v>852</v>
      </c>
      <c r="C885">
        <v>1</v>
      </c>
      <c r="E885" s="16">
        <v>15784597</v>
      </c>
      <c r="F885" s="1">
        <v>1</v>
      </c>
      <c r="AL885" s="58">
        <v>169654.57</v>
      </c>
      <c r="AM885" s="57">
        <v>1</v>
      </c>
    </row>
    <row r="886" spans="2:39" x14ac:dyDescent="0.2">
      <c r="B886" s="15">
        <v>853</v>
      </c>
      <c r="C886">
        <v>1</v>
      </c>
      <c r="E886" s="16">
        <v>15784844</v>
      </c>
      <c r="F886" s="1">
        <v>1</v>
      </c>
      <c r="AL886" s="58">
        <v>169915.02</v>
      </c>
      <c r="AM886" s="57">
        <v>1</v>
      </c>
    </row>
    <row r="887" spans="2:39" x14ac:dyDescent="0.2">
      <c r="B887" s="15">
        <v>854</v>
      </c>
      <c r="C887">
        <v>1</v>
      </c>
      <c r="E887" s="16">
        <v>15785519</v>
      </c>
      <c r="F887" s="1">
        <v>1</v>
      </c>
      <c r="AL887" s="58">
        <v>170034.95</v>
      </c>
      <c r="AM887" s="57">
        <v>1</v>
      </c>
    </row>
    <row r="888" spans="2:39" x14ac:dyDescent="0.2">
      <c r="B888" s="15">
        <v>855</v>
      </c>
      <c r="C888">
        <v>1</v>
      </c>
      <c r="E888" s="16">
        <v>15785542</v>
      </c>
      <c r="F888" s="1">
        <v>1</v>
      </c>
      <c r="AL888" s="58">
        <v>170041.95</v>
      </c>
      <c r="AM888" s="57">
        <v>1</v>
      </c>
    </row>
    <row r="889" spans="2:39" x14ac:dyDescent="0.2">
      <c r="B889" s="15">
        <v>856</v>
      </c>
      <c r="C889">
        <v>1</v>
      </c>
      <c r="E889" s="16">
        <v>15785611</v>
      </c>
      <c r="F889" s="1">
        <v>1</v>
      </c>
      <c r="AL889" s="58">
        <v>170886.17</v>
      </c>
      <c r="AM889" s="57">
        <v>1</v>
      </c>
    </row>
    <row r="890" spans="2:39" x14ac:dyDescent="0.2">
      <c r="B890" s="15">
        <v>857</v>
      </c>
      <c r="C890">
        <v>1</v>
      </c>
      <c r="E890" s="16">
        <v>15785798</v>
      </c>
      <c r="F890" s="1">
        <v>1</v>
      </c>
      <c r="AL890" s="58">
        <v>170968.99</v>
      </c>
      <c r="AM890" s="57">
        <v>1</v>
      </c>
    </row>
    <row r="891" spans="2:39" x14ac:dyDescent="0.2">
      <c r="B891" s="15">
        <v>858</v>
      </c>
      <c r="C891">
        <v>1</v>
      </c>
      <c r="E891" s="16">
        <v>15785819</v>
      </c>
      <c r="F891" s="1">
        <v>1</v>
      </c>
      <c r="AL891" s="58">
        <v>171096.2</v>
      </c>
      <c r="AM891" s="57">
        <v>1</v>
      </c>
    </row>
    <row r="892" spans="2:39" x14ac:dyDescent="0.2">
      <c r="B892" s="15">
        <v>859</v>
      </c>
      <c r="C892">
        <v>1</v>
      </c>
      <c r="E892" s="16">
        <v>15785869</v>
      </c>
      <c r="F892" s="1">
        <v>1</v>
      </c>
      <c r="AL892" s="58">
        <v>171378.77</v>
      </c>
      <c r="AM892" s="57">
        <v>1</v>
      </c>
    </row>
    <row r="893" spans="2:39" x14ac:dyDescent="0.2">
      <c r="B893" s="15">
        <v>860</v>
      </c>
      <c r="C893">
        <v>1</v>
      </c>
      <c r="E893" s="16">
        <v>15785899</v>
      </c>
      <c r="F893" s="1">
        <v>1</v>
      </c>
      <c r="AL893" s="58">
        <v>171413.66</v>
      </c>
      <c r="AM893" s="57">
        <v>1</v>
      </c>
    </row>
    <row r="894" spans="2:39" x14ac:dyDescent="0.2">
      <c r="B894" s="15">
        <v>861</v>
      </c>
      <c r="C894">
        <v>1</v>
      </c>
      <c r="E894" s="16">
        <v>15786014</v>
      </c>
      <c r="F894" s="1">
        <v>1</v>
      </c>
      <c r="AL894" s="58">
        <v>171463.83</v>
      </c>
      <c r="AM894" s="57">
        <v>1</v>
      </c>
    </row>
    <row r="895" spans="2:39" x14ac:dyDescent="0.2">
      <c r="B895" s="15">
        <v>862</v>
      </c>
      <c r="C895">
        <v>1</v>
      </c>
      <c r="E895" s="16">
        <v>15786063</v>
      </c>
      <c r="F895" s="1">
        <v>1</v>
      </c>
      <c r="AL895" s="58">
        <v>172114.67</v>
      </c>
      <c r="AM895" s="57">
        <v>1</v>
      </c>
    </row>
    <row r="896" spans="2:39" x14ac:dyDescent="0.2">
      <c r="B896" s="15">
        <v>863</v>
      </c>
      <c r="C896">
        <v>1</v>
      </c>
      <c r="E896" s="16">
        <v>15786170</v>
      </c>
      <c r="F896" s="1">
        <v>1</v>
      </c>
      <c r="AL896" s="58">
        <v>172175.9</v>
      </c>
      <c r="AM896" s="57">
        <v>1</v>
      </c>
    </row>
    <row r="897" spans="2:39" x14ac:dyDescent="0.2">
      <c r="B897" s="15">
        <v>864</v>
      </c>
      <c r="C897">
        <v>1</v>
      </c>
      <c r="E897" s="16">
        <v>15786308</v>
      </c>
      <c r="F897" s="1">
        <v>1</v>
      </c>
      <c r="AL897" s="58">
        <v>172290.61</v>
      </c>
      <c r="AM897" s="57">
        <v>1</v>
      </c>
    </row>
    <row r="898" spans="2:39" x14ac:dyDescent="0.2">
      <c r="B898" s="15">
        <v>865</v>
      </c>
      <c r="C898">
        <v>1</v>
      </c>
      <c r="E898" s="16">
        <v>15786905</v>
      </c>
      <c r="F898" s="1">
        <v>1</v>
      </c>
      <c r="AL898" s="58">
        <v>172459.39</v>
      </c>
      <c r="AM898" s="57">
        <v>1</v>
      </c>
    </row>
    <row r="899" spans="2:39" x14ac:dyDescent="0.2">
      <c r="B899" s="15">
        <v>866</v>
      </c>
      <c r="C899">
        <v>1</v>
      </c>
      <c r="E899" s="16">
        <v>15787071</v>
      </c>
      <c r="F899" s="1">
        <v>1</v>
      </c>
      <c r="AL899" s="58">
        <v>172557.77</v>
      </c>
      <c r="AM899" s="57">
        <v>1</v>
      </c>
    </row>
    <row r="900" spans="2:39" x14ac:dyDescent="0.2">
      <c r="B900" s="15">
        <v>867</v>
      </c>
      <c r="C900">
        <v>1</v>
      </c>
      <c r="E900" s="16">
        <v>15787155</v>
      </c>
      <c r="F900" s="1">
        <v>1</v>
      </c>
      <c r="AL900" s="58">
        <v>172572.64</v>
      </c>
      <c r="AM900" s="57">
        <v>1</v>
      </c>
    </row>
    <row r="901" spans="2:39" x14ac:dyDescent="0.2">
      <c r="B901" s="15">
        <v>868</v>
      </c>
      <c r="C901">
        <v>1</v>
      </c>
      <c r="E901" s="16">
        <v>15787174</v>
      </c>
      <c r="F901" s="1">
        <v>1</v>
      </c>
      <c r="AL901" s="58">
        <v>172749.65</v>
      </c>
      <c r="AM901" s="57">
        <v>1</v>
      </c>
    </row>
    <row r="902" spans="2:39" x14ac:dyDescent="0.2">
      <c r="B902" s="15">
        <v>869</v>
      </c>
      <c r="C902">
        <v>1</v>
      </c>
      <c r="E902" s="16">
        <v>15787470</v>
      </c>
      <c r="F902" s="1">
        <v>1</v>
      </c>
      <c r="AL902" s="58">
        <v>173498.45</v>
      </c>
      <c r="AM902" s="57">
        <v>1</v>
      </c>
    </row>
    <row r="903" spans="2:39" x14ac:dyDescent="0.2">
      <c r="B903" s="15">
        <v>870</v>
      </c>
      <c r="C903">
        <v>1</v>
      </c>
      <c r="E903" s="16">
        <v>15787619</v>
      </c>
      <c r="F903" s="1">
        <v>1</v>
      </c>
      <c r="AL903" s="58">
        <v>173683</v>
      </c>
      <c r="AM903" s="57">
        <v>1</v>
      </c>
    </row>
    <row r="904" spans="2:39" x14ac:dyDescent="0.2">
      <c r="B904" s="15">
        <v>871</v>
      </c>
      <c r="C904">
        <v>1</v>
      </c>
      <c r="E904" s="16">
        <v>15788126</v>
      </c>
      <c r="F904" s="1">
        <v>1</v>
      </c>
      <c r="AL904" s="58">
        <v>173779.25</v>
      </c>
      <c r="AM904" s="57">
        <v>1</v>
      </c>
    </row>
    <row r="905" spans="2:39" x14ac:dyDescent="0.2">
      <c r="B905" s="15">
        <v>872</v>
      </c>
      <c r="C905">
        <v>1</v>
      </c>
      <c r="E905" s="16">
        <v>15788218</v>
      </c>
      <c r="F905" s="1">
        <v>1</v>
      </c>
      <c r="AL905" s="58">
        <v>173952.5</v>
      </c>
      <c r="AM905" s="57">
        <v>1</v>
      </c>
    </row>
    <row r="906" spans="2:39" x14ac:dyDescent="0.2">
      <c r="B906" s="15">
        <v>873</v>
      </c>
      <c r="C906">
        <v>1</v>
      </c>
      <c r="E906" s="16">
        <v>15788291</v>
      </c>
      <c r="F906" s="1">
        <v>1</v>
      </c>
      <c r="AL906" s="58">
        <v>174205.22</v>
      </c>
      <c r="AM906" s="57">
        <v>1</v>
      </c>
    </row>
    <row r="907" spans="2:39" x14ac:dyDescent="0.2">
      <c r="B907" s="15">
        <v>874</v>
      </c>
      <c r="C907">
        <v>1</v>
      </c>
      <c r="E907" s="16">
        <v>15788448</v>
      </c>
      <c r="F907" s="1">
        <v>1</v>
      </c>
      <c r="AL907" s="58">
        <v>174227.66</v>
      </c>
      <c r="AM907" s="57">
        <v>1</v>
      </c>
    </row>
    <row r="908" spans="2:39" x14ac:dyDescent="0.2">
      <c r="B908" s="15">
        <v>875</v>
      </c>
      <c r="C908">
        <v>1</v>
      </c>
      <c r="E908" s="16">
        <v>15788659</v>
      </c>
      <c r="F908" s="1">
        <v>1</v>
      </c>
      <c r="AL908" s="58">
        <v>174248.52</v>
      </c>
      <c r="AM908" s="57">
        <v>1</v>
      </c>
    </row>
    <row r="909" spans="2:39" x14ac:dyDescent="0.2">
      <c r="B909" s="15">
        <v>876</v>
      </c>
      <c r="C909">
        <v>1</v>
      </c>
      <c r="E909" s="16">
        <v>15789158</v>
      </c>
      <c r="F909" s="1">
        <v>1</v>
      </c>
      <c r="AL909" s="58">
        <v>174531.27</v>
      </c>
      <c r="AM909" s="57">
        <v>1</v>
      </c>
    </row>
    <row r="910" spans="2:39" x14ac:dyDescent="0.2">
      <c r="B910" s="15">
        <v>877</v>
      </c>
      <c r="C910">
        <v>1</v>
      </c>
      <c r="E910" s="16">
        <v>15789484</v>
      </c>
      <c r="F910" s="1">
        <v>1</v>
      </c>
      <c r="AL910" s="58">
        <v>174652.51</v>
      </c>
      <c r="AM910" s="57">
        <v>1</v>
      </c>
    </row>
    <row r="911" spans="2:39" x14ac:dyDescent="0.2">
      <c r="B911" s="15">
        <v>878</v>
      </c>
      <c r="C911">
        <v>1</v>
      </c>
      <c r="E911" s="16">
        <v>15789669</v>
      </c>
      <c r="F911" s="1">
        <v>1</v>
      </c>
      <c r="AL911" s="58">
        <v>175296.76</v>
      </c>
      <c r="AM911" s="57">
        <v>1</v>
      </c>
    </row>
    <row r="912" spans="2:39" x14ac:dyDescent="0.2">
      <c r="B912" s="15">
        <v>879</v>
      </c>
      <c r="C912">
        <v>1</v>
      </c>
      <c r="E912" s="16">
        <v>15790299</v>
      </c>
      <c r="F912" s="1">
        <v>1</v>
      </c>
      <c r="AL912" s="58">
        <v>175544.02</v>
      </c>
      <c r="AM912" s="57">
        <v>1</v>
      </c>
    </row>
    <row r="913" spans="2:39" x14ac:dyDescent="0.2">
      <c r="B913" s="15">
        <v>880</v>
      </c>
      <c r="C913">
        <v>1</v>
      </c>
      <c r="E913" s="16">
        <v>15790314</v>
      </c>
      <c r="F913" s="1">
        <v>1</v>
      </c>
      <c r="AL913" s="58">
        <v>176407.15</v>
      </c>
      <c r="AM913" s="57">
        <v>1</v>
      </c>
    </row>
    <row r="914" spans="2:39" x14ac:dyDescent="0.2">
      <c r="B914" s="15">
        <v>881</v>
      </c>
      <c r="C914">
        <v>1</v>
      </c>
      <c r="E914" s="16">
        <v>15790355</v>
      </c>
      <c r="F914" s="1">
        <v>1</v>
      </c>
      <c r="AL914" s="58">
        <v>176576.62</v>
      </c>
      <c r="AM914" s="57">
        <v>1</v>
      </c>
    </row>
    <row r="915" spans="2:39" x14ac:dyDescent="0.2">
      <c r="B915" s="15">
        <v>882</v>
      </c>
      <c r="C915">
        <v>1</v>
      </c>
      <c r="E915" s="16">
        <v>15790678</v>
      </c>
      <c r="F915" s="1">
        <v>1</v>
      </c>
      <c r="AL915" s="58">
        <v>176713.47</v>
      </c>
      <c r="AM915" s="57">
        <v>1</v>
      </c>
    </row>
    <row r="916" spans="2:39" x14ac:dyDescent="0.2">
      <c r="B916" s="15">
        <v>883</v>
      </c>
      <c r="C916">
        <v>1</v>
      </c>
      <c r="E916" s="16">
        <v>15790757</v>
      </c>
      <c r="F916" s="1">
        <v>1</v>
      </c>
      <c r="AL916" s="58">
        <v>176730.02</v>
      </c>
      <c r="AM916" s="57">
        <v>1</v>
      </c>
    </row>
    <row r="917" spans="2:39" x14ac:dyDescent="0.2">
      <c r="B917" s="15">
        <v>884</v>
      </c>
      <c r="C917">
        <v>1</v>
      </c>
      <c r="E917" s="16">
        <v>15790782</v>
      </c>
      <c r="F917" s="1">
        <v>1</v>
      </c>
      <c r="AL917" s="58">
        <v>176924.21</v>
      </c>
      <c r="AM917" s="57">
        <v>1</v>
      </c>
    </row>
    <row r="918" spans="2:39" x14ac:dyDescent="0.2">
      <c r="B918" s="15">
        <v>885</v>
      </c>
      <c r="C918">
        <v>1</v>
      </c>
      <c r="E918" s="16">
        <v>15792328</v>
      </c>
      <c r="F918" s="1">
        <v>1</v>
      </c>
      <c r="AL918" s="58">
        <v>177655.67999999999</v>
      </c>
      <c r="AM918" s="57">
        <v>1</v>
      </c>
    </row>
    <row r="919" spans="2:39" x14ac:dyDescent="0.2">
      <c r="B919" s="15">
        <v>886</v>
      </c>
      <c r="C919">
        <v>1</v>
      </c>
      <c r="E919" s="16">
        <v>15792360</v>
      </c>
      <c r="F919" s="1">
        <v>1</v>
      </c>
      <c r="AL919" s="58">
        <v>177683.02</v>
      </c>
      <c r="AM919" s="57">
        <v>1</v>
      </c>
    </row>
    <row r="920" spans="2:39" x14ac:dyDescent="0.2">
      <c r="B920" s="15">
        <v>887</v>
      </c>
      <c r="C920">
        <v>1</v>
      </c>
      <c r="E920" s="16">
        <v>15792365</v>
      </c>
      <c r="F920" s="1">
        <v>1</v>
      </c>
      <c r="AL920" s="58">
        <v>177772.03</v>
      </c>
      <c r="AM920" s="57">
        <v>1</v>
      </c>
    </row>
    <row r="921" spans="2:39" x14ac:dyDescent="0.2">
      <c r="B921" s="15">
        <v>888</v>
      </c>
      <c r="C921">
        <v>1</v>
      </c>
      <c r="E921" s="16">
        <v>15792388</v>
      </c>
      <c r="F921" s="1">
        <v>1</v>
      </c>
      <c r="AL921" s="58">
        <v>177815.87</v>
      </c>
      <c r="AM921" s="57">
        <v>1</v>
      </c>
    </row>
    <row r="922" spans="2:39" x14ac:dyDescent="0.2">
      <c r="B922" s="15">
        <v>889</v>
      </c>
      <c r="C922">
        <v>1</v>
      </c>
      <c r="E922" s="16">
        <v>15793726</v>
      </c>
      <c r="F922" s="1">
        <v>1</v>
      </c>
      <c r="AL922" s="58">
        <v>177896.92</v>
      </c>
      <c r="AM922" s="57">
        <v>1</v>
      </c>
    </row>
    <row r="923" spans="2:39" x14ac:dyDescent="0.2">
      <c r="B923" s="15">
        <v>890</v>
      </c>
      <c r="C923">
        <v>1</v>
      </c>
      <c r="E923" s="16">
        <v>15794048</v>
      </c>
      <c r="F923" s="1">
        <v>1</v>
      </c>
      <c r="AL923" s="58">
        <v>178074.04</v>
      </c>
      <c r="AM923" s="57">
        <v>1</v>
      </c>
    </row>
    <row r="924" spans="2:39" x14ac:dyDescent="0.2">
      <c r="B924" s="15">
        <v>891</v>
      </c>
      <c r="C924">
        <v>1</v>
      </c>
      <c r="E924" s="16">
        <v>15794056</v>
      </c>
      <c r="F924" s="1">
        <v>1</v>
      </c>
      <c r="AL924" s="58">
        <v>178252.63</v>
      </c>
      <c r="AM924" s="57">
        <v>1</v>
      </c>
    </row>
    <row r="925" spans="2:39" x14ac:dyDescent="0.2">
      <c r="B925" s="15">
        <v>892</v>
      </c>
      <c r="C925">
        <v>1</v>
      </c>
      <c r="E925" s="16">
        <v>15794142</v>
      </c>
      <c r="F925" s="1">
        <v>1</v>
      </c>
      <c r="AL925" s="58">
        <v>178798.13</v>
      </c>
      <c r="AM925" s="57">
        <v>1</v>
      </c>
    </row>
    <row r="926" spans="2:39" x14ac:dyDescent="0.2">
      <c r="B926" s="15">
        <v>893</v>
      </c>
      <c r="C926">
        <v>1</v>
      </c>
      <c r="E926" s="16">
        <v>15794171</v>
      </c>
      <c r="F926" s="1">
        <v>1</v>
      </c>
      <c r="AL926" s="58">
        <v>179012.3</v>
      </c>
      <c r="AM926" s="57">
        <v>1</v>
      </c>
    </row>
    <row r="927" spans="2:39" x14ac:dyDescent="0.2">
      <c r="B927" s="15">
        <v>894</v>
      </c>
      <c r="C927">
        <v>1</v>
      </c>
      <c r="E927" s="16">
        <v>15794278</v>
      </c>
      <c r="F927" s="1">
        <v>1</v>
      </c>
      <c r="AL927" s="58">
        <v>179291.85</v>
      </c>
      <c r="AM927" s="57">
        <v>1</v>
      </c>
    </row>
    <row r="928" spans="2:39" x14ac:dyDescent="0.2">
      <c r="B928" s="15">
        <v>895</v>
      </c>
      <c r="C928">
        <v>1</v>
      </c>
      <c r="E928" s="16">
        <v>15794396</v>
      </c>
      <c r="F928" s="1">
        <v>1</v>
      </c>
      <c r="AL928" s="58">
        <v>179351.89</v>
      </c>
      <c r="AM928" s="57">
        <v>1</v>
      </c>
    </row>
    <row r="929" spans="2:39" x14ac:dyDescent="0.2">
      <c r="B929" s="15">
        <v>896</v>
      </c>
      <c r="C929">
        <v>1</v>
      </c>
      <c r="E929" s="16">
        <v>15794413</v>
      </c>
      <c r="F929" s="1">
        <v>1</v>
      </c>
      <c r="AL929" s="58">
        <v>179614.8</v>
      </c>
      <c r="AM929" s="57">
        <v>1</v>
      </c>
    </row>
    <row r="930" spans="2:39" x14ac:dyDescent="0.2">
      <c r="B930" s="15">
        <v>897</v>
      </c>
      <c r="C930">
        <v>1</v>
      </c>
      <c r="E930" s="16">
        <v>15794549</v>
      </c>
      <c r="F930" s="1">
        <v>1</v>
      </c>
      <c r="AL930" s="58">
        <v>179670.31</v>
      </c>
      <c r="AM930" s="57">
        <v>1</v>
      </c>
    </row>
    <row r="931" spans="2:39" x14ac:dyDescent="0.2">
      <c r="B931" s="15">
        <v>898</v>
      </c>
      <c r="C931">
        <v>1</v>
      </c>
      <c r="E931" s="16">
        <v>15794580</v>
      </c>
      <c r="F931" s="1">
        <v>1</v>
      </c>
      <c r="AL931" s="58">
        <v>179843.33</v>
      </c>
      <c r="AM931" s="57">
        <v>1</v>
      </c>
    </row>
    <row r="932" spans="2:39" x14ac:dyDescent="0.2">
      <c r="B932" s="15">
        <v>899</v>
      </c>
      <c r="C932">
        <v>1</v>
      </c>
      <c r="E932" s="16">
        <v>15794916</v>
      </c>
      <c r="F932" s="1">
        <v>1</v>
      </c>
      <c r="AL932" s="58">
        <v>179883.04</v>
      </c>
      <c r="AM932" s="57">
        <v>1</v>
      </c>
    </row>
    <row r="933" spans="2:39" x14ac:dyDescent="0.2">
      <c r="B933" s="15">
        <v>900</v>
      </c>
      <c r="C933">
        <v>1</v>
      </c>
      <c r="E933" s="16">
        <v>15795149</v>
      </c>
      <c r="F933" s="1">
        <v>1</v>
      </c>
      <c r="AL933" s="58">
        <v>180345.44</v>
      </c>
      <c r="AM933" s="57">
        <v>1</v>
      </c>
    </row>
    <row r="934" spans="2:39" x14ac:dyDescent="0.2">
      <c r="B934" s="15">
        <v>901</v>
      </c>
      <c r="C934">
        <v>1</v>
      </c>
      <c r="E934" s="16">
        <v>15795564</v>
      </c>
      <c r="F934" s="1">
        <v>1</v>
      </c>
      <c r="AL934" s="58">
        <v>180427.24</v>
      </c>
      <c r="AM934" s="57">
        <v>1</v>
      </c>
    </row>
    <row r="935" spans="2:39" x14ac:dyDescent="0.2">
      <c r="B935" s="15">
        <v>902</v>
      </c>
      <c r="C935">
        <v>1</v>
      </c>
      <c r="E935" s="16">
        <v>15796505</v>
      </c>
      <c r="F935" s="1">
        <v>1</v>
      </c>
      <c r="AL935" s="58">
        <v>180439.75</v>
      </c>
      <c r="AM935" s="57">
        <v>1</v>
      </c>
    </row>
    <row r="936" spans="2:39" x14ac:dyDescent="0.2">
      <c r="B936" s="15">
        <v>903</v>
      </c>
      <c r="C936">
        <v>1</v>
      </c>
      <c r="E936" s="16">
        <v>15797219</v>
      </c>
      <c r="F936" s="1">
        <v>1</v>
      </c>
      <c r="AL936" s="58">
        <v>180800.42</v>
      </c>
      <c r="AM936" s="57">
        <v>1</v>
      </c>
    </row>
    <row r="937" spans="2:39" x14ac:dyDescent="0.2">
      <c r="B937" s="15">
        <v>904</v>
      </c>
      <c r="C937">
        <v>1</v>
      </c>
      <c r="E937" s="16">
        <v>15797227</v>
      </c>
      <c r="F937" s="1">
        <v>1</v>
      </c>
      <c r="AL937" s="58">
        <v>181196.76</v>
      </c>
      <c r="AM937" s="57">
        <v>1</v>
      </c>
    </row>
    <row r="938" spans="2:39" x14ac:dyDescent="0.2">
      <c r="B938" s="15">
        <v>905</v>
      </c>
      <c r="C938">
        <v>1</v>
      </c>
      <c r="E938" s="16">
        <v>15797736</v>
      </c>
      <c r="F938" s="1">
        <v>1</v>
      </c>
      <c r="AL938" s="58">
        <v>181297.65</v>
      </c>
      <c r="AM938" s="57">
        <v>1</v>
      </c>
    </row>
    <row r="939" spans="2:39" x14ac:dyDescent="0.2">
      <c r="B939" s="15">
        <v>906</v>
      </c>
      <c r="C939">
        <v>1</v>
      </c>
      <c r="E939" s="16">
        <v>15797748</v>
      </c>
      <c r="F939" s="1">
        <v>1</v>
      </c>
      <c r="AL939" s="58">
        <v>181543.67</v>
      </c>
      <c r="AM939" s="57">
        <v>1</v>
      </c>
    </row>
    <row r="940" spans="2:39" x14ac:dyDescent="0.2">
      <c r="B940" s="15">
        <v>907</v>
      </c>
      <c r="C940">
        <v>1</v>
      </c>
      <c r="E940" s="16">
        <v>15797960</v>
      </c>
      <c r="F940" s="1">
        <v>1</v>
      </c>
      <c r="AL940" s="58">
        <v>181600.72</v>
      </c>
      <c r="AM940" s="57">
        <v>1</v>
      </c>
    </row>
    <row r="941" spans="2:39" x14ac:dyDescent="0.2">
      <c r="B941" s="15">
        <v>908</v>
      </c>
      <c r="C941">
        <v>1</v>
      </c>
      <c r="E941" s="16">
        <v>15797964</v>
      </c>
      <c r="F941" s="1">
        <v>1</v>
      </c>
      <c r="AL941" s="58">
        <v>181694.44</v>
      </c>
      <c r="AM941" s="57">
        <v>1</v>
      </c>
    </row>
    <row r="942" spans="2:39" x14ac:dyDescent="0.2">
      <c r="B942" s="15">
        <v>909</v>
      </c>
      <c r="C942">
        <v>1</v>
      </c>
      <c r="E942" s="16">
        <v>15798398</v>
      </c>
      <c r="F942" s="1">
        <v>1</v>
      </c>
      <c r="AL942" s="58">
        <v>181964.6</v>
      </c>
      <c r="AM942" s="57">
        <v>1</v>
      </c>
    </row>
    <row r="943" spans="2:39" x14ac:dyDescent="0.2">
      <c r="B943" s="15">
        <v>910</v>
      </c>
      <c r="C943">
        <v>1</v>
      </c>
      <c r="E943" s="16">
        <v>15798888</v>
      </c>
      <c r="F943" s="1">
        <v>1</v>
      </c>
      <c r="AL943" s="58">
        <v>182025.95</v>
      </c>
      <c r="AM943" s="57">
        <v>1</v>
      </c>
    </row>
    <row r="944" spans="2:39" x14ac:dyDescent="0.2">
      <c r="B944" s="15">
        <v>911</v>
      </c>
      <c r="C944">
        <v>1</v>
      </c>
      <c r="E944" s="16">
        <v>15798906</v>
      </c>
      <c r="F944" s="1">
        <v>1</v>
      </c>
      <c r="AL944" s="58">
        <v>182038.6</v>
      </c>
      <c r="AM944" s="57">
        <v>1</v>
      </c>
    </row>
    <row r="945" spans="2:39" x14ac:dyDescent="0.2">
      <c r="B945" s="15">
        <v>912</v>
      </c>
      <c r="C945">
        <v>1</v>
      </c>
      <c r="E945" s="16">
        <v>15799217</v>
      </c>
      <c r="F945" s="1">
        <v>1</v>
      </c>
      <c r="AL945" s="58">
        <v>182055.36</v>
      </c>
      <c r="AM945" s="57">
        <v>1</v>
      </c>
    </row>
    <row r="946" spans="2:39" x14ac:dyDescent="0.2">
      <c r="B946" s="15">
        <v>913</v>
      </c>
      <c r="C946">
        <v>1</v>
      </c>
      <c r="E946" s="16">
        <v>15799384</v>
      </c>
      <c r="F946" s="1">
        <v>1</v>
      </c>
      <c r="AL946" s="58">
        <v>182822.5</v>
      </c>
      <c r="AM946" s="57">
        <v>1</v>
      </c>
    </row>
    <row r="947" spans="2:39" x14ac:dyDescent="0.2">
      <c r="B947" s="15">
        <v>914</v>
      </c>
      <c r="C947">
        <v>1</v>
      </c>
      <c r="E947" s="16">
        <v>15799422</v>
      </c>
      <c r="F947" s="1">
        <v>1</v>
      </c>
      <c r="AL947" s="58">
        <v>182855.42</v>
      </c>
      <c r="AM947" s="57">
        <v>1</v>
      </c>
    </row>
    <row r="948" spans="2:39" x14ac:dyDescent="0.2">
      <c r="B948" s="15">
        <v>915</v>
      </c>
      <c r="C948">
        <v>1</v>
      </c>
      <c r="E948" s="16">
        <v>15799515</v>
      </c>
      <c r="F948" s="1">
        <v>1</v>
      </c>
      <c r="AL948" s="58">
        <v>183049.41</v>
      </c>
      <c r="AM948" s="57">
        <v>1</v>
      </c>
    </row>
    <row r="949" spans="2:39" x14ac:dyDescent="0.2">
      <c r="B949" s="15">
        <v>916</v>
      </c>
      <c r="C949">
        <v>1</v>
      </c>
      <c r="E949" s="16">
        <v>15800116</v>
      </c>
      <c r="F949" s="1">
        <v>1</v>
      </c>
      <c r="AL949" s="58">
        <v>183318.79</v>
      </c>
      <c r="AM949" s="57">
        <v>1</v>
      </c>
    </row>
    <row r="950" spans="2:39" x14ac:dyDescent="0.2">
      <c r="B950" s="15">
        <v>917</v>
      </c>
      <c r="C950">
        <v>1</v>
      </c>
      <c r="E950" s="16">
        <v>15800228</v>
      </c>
      <c r="F950" s="1">
        <v>1</v>
      </c>
      <c r="AL950" s="58">
        <v>183487.98</v>
      </c>
      <c r="AM950" s="57">
        <v>1</v>
      </c>
    </row>
    <row r="951" spans="2:39" x14ac:dyDescent="0.2">
      <c r="B951" s="15">
        <v>918</v>
      </c>
      <c r="C951">
        <v>1</v>
      </c>
      <c r="E951" s="16">
        <v>15800440</v>
      </c>
      <c r="F951" s="1">
        <v>1</v>
      </c>
      <c r="AL951" s="58">
        <v>183598.77</v>
      </c>
      <c r="AM951" s="57">
        <v>1</v>
      </c>
    </row>
    <row r="952" spans="2:39" x14ac:dyDescent="0.2">
      <c r="B952" s="15">
        <v>919</v>
      </c>
      <c r="C952">
        <v>1</v>
      </c>
      <c r="E952" s="16">
        <v>15800703</v>
      </c>
      <c r="F952" s="1">
        <v>1</v>
      </c>
      <c r="AL952" s="58">
        <v>183646.41</v>
      </c>
      <c r="AM952" s="57">
        <v>1</v>
      </c>
    </row>
    <row r="953" spans="2:39" x14ac:dyDescent="0.2">
      <c r="B953" s="15">
        <v>920</v>
      </c>
      <c r="C953">
        <v>1</v>
      </c>
      <c r="E953" s="16">
        <v>15801277</v>
      </c>
      <c r="F953" s="1">
        <v>1</v>
      </c>
      <c r="AL953" s="58">
        <v>183840.51</v>
      </c>
      <c r="AM953" s="57">
        <v>1</v>
      </c>
    </row>
    <row r="954" spans="2:39" x14ac:dyDescent="0.2">
      <c r="B954" s="15">
        <v>921</v>
      </c>
      <c r="C954">
        <v>1</v>
      </c>
      <c r="E954" s="16">
        <v>15801488</v>
      </c>
      <c r="F954" s="1">
        <v>1</v>
      </c>
      <c r="AL954" s="58">
        <v>184843.77</v>
      </c>
      <c r="AM954" s="57">
        <v>1</v>
      </c>
    </row>
    <row r="955" spans="2:39" x14ac:dyDescent="0.2">
      <c r="B955" s="15">
        <v>922</v>
      </c>
      <c r="C955">
        <v>1</v>
      </c>
      <c r="E955" s="16">
        <v>15801559</v>
      </c>
      <c r="F955" s="1">
        <v>1</v>
      </c>
      <c r="AL955" s="58">
        <v>185489.11</v>
      </c>
      <c r="AM955" s="57">
        <v>1</v>
      </c>
    </row>
    <row r="956" spans="2:39" x14ac:dyDescent="0.2">
      <c r="B956" s="15">
        <v>923</v>
      </c>
      <c r="C956">
        <v>1</v>
      </c>
      <c r="E956" s="16">
        <v>15802381</v>
      </c>
      <c r="F956" s="1">
        <v>1</v>
      </c>
      <c r="AL956" s="58">
        <v>186062.36</v>
      </c>
      <c r="AM956" s="57">
        <v>1</v>
      </c>
    </row>
    <row r="957" spans="2:39" x14ac:dyDescent="0.2">
      <c r="B957" s="15">
        <v>924</v>
      </c>
      <c r="C957">
        <v>1</v>
      </c>
      <c r="E957" s="16">
        <v>15802593</v>
      </c>
      <c r="F957" s="1">
        <v>1</v>
      </c>
      <c r="AL957" s="58">
        <v>186339.74</v>
      </c>
      <c r="AM957" s="57">
        <v>1</v>
      </c>
    </row>
    <row r="958" spans="2:39" x14ac:dyDescent="0.2">
      <c r="B958" s="15">
        <v>925</v>
      </c>
      <c r="C958">
        <v>1</v>
      </c>
      <c r="E958" s="16">
        <v>15802741</v>
      </c>
      <c r="F958" s="1">
        <v>1</v>
      </c>
      <c r="AL958" s="58">
        <v>186489.95</v>
      </c>
      <c r="AM958" s="57">
        <v>1</v>
      </c>
    </row>
    <row r="959" spans="2:39" x14ac:dyDescent="0.2">
      <c r="B959" s="15">
        <v>926</v>
      </c>
      <c r="C959">
        <v>1</v>
      </c>
      <c r="E959" s="16">
        <v>15803136</v>
      </c>
      <c r="F959" s="1">
        <v>1</v>
      </c>
      <c r="AL959" s="58">
        <v>186884.04</v>
      </c>
      <c r="AM959" s="57">
        <v>1</v>
      </c>
    </row>
    <row r="960" spans="2:39" x14ac:dyDescent="0.2">
      <c r="B960" s="15">
        <v>927</v>
      </c>
      <c r="C960">
        <v>1</v>
      </c>
      <c r="E960" s="16">
        <v>15803406</v>
      </c>
      <c r="F960" s="1">
        <v>1</v>
      </c>
      <c r="AL960" s="58">
        <v>186976.6</v>
      </c>
      <c r="AM960" s="57">
        <v>1</v>
      </c>
    </row>
    <row r="961" spans="2:39" x14ac:dyDescent="0.2">
      <c r="B961" s="15">
        <v>928</v>
      </c>
      <c r="C961">
        <v>1</v>
      </c>
      <c r="E961" s="16">
        <v>15803457</v>
      </c>
      <c r="F961" s="1">
        <v>1</v>
      </c>
      <c r="AL961" s="58">
        <v>187288.5</v>
      </c>
      <c r="AM961" s="57">
        <v>1</v>
      </c>
    </row>
    <row r="962" spans="2:39" x14ac:dyDescent="0.2">
      <c r="B962" s="15">
        <v>929</v>
      </c>
      <c r="C962">
        <v>1</v>
      </c>
      <c r="E962" s="16">
        <v>15803526</v>
      </c>
      <c r="F962" s="1">
        <v>1</v>
      </c>
      <c r="AL962" s="58">
        <v>187616.16</v>
      </c>
      <c r="AM962" s="57">
        <v>1</v>
      </c>
    </row>
    <row r="963" spans="2:39" x14ac:dyDescent="0.2">
      <c r="B963" s="15">
        <v>930</v>
      </c>
      <c r="C963">
        <v>1</v>
      </c>
      <c r="E963" s="16">
        <v>15803689</v>
      </c>
      <c r="F963" s="1">
        <v>1</v>
      </c>
      <c r="AL963" s="58">
        <v>187658.09</v>
      </c>
      <c r="AM963" s="57">
        <v>1</v>
      </c>
    </row>
    <row r="964" spans="2:39" x14ac:dyDescent="0.2">
      <c r="B964" s="15">
        <v>931</v>
      </c>
      <c r="C964">
        <v>1</v>
      </c>
      <c r="E964" s="16">
        <v>15803716</v>
      </c>
      <c r="F964" s="1">
        <v>1</v>
      </c>
      <c r="AL964" s="58">
        <v>187925.75</v>
      </c>
      <c r="AM964" s="57">
        <v>1</v>
      </c>
    </row>
    <row r="965" spans="2:39" x14ac:dyDescent="0.2">
      <c r="B965" s="15">
        <v>932</v>
      </c>
      <c r="C965">
        <v>1</v>
      </c>
      <c r="E965" s="16">
        <v>15803764</v>
      </c>
      <c r="F965" s="1">
        <v>1</v>
      </c>
      <c r="AL965" s="58">
        <v>187929.43</v>
      </c>
      <c r="AM965" s="57">
        <v>1</v>
      </c>
    </row>
    <row r="966" spans="2:39" x14ac:dyDescent="0.2">
      <c r="B966" s="15">
        <v>933</v>
      </c>
      <c r="C966">
        <v>1</v>
      </c>
      <c r="E966" s="16">
        <v>15803976</v>
      </c>
      <c r="F966" s="1">
        <v>1</v>
      </c>
      <c r="AL966" s="58">
        <v>188083.77</v>
      </c>
      <c r="AM966" s="57">
        <v>1</v>
      </c>
    </row>
    <row r="967" spans="2:39" x14ac:dyDescent="0.2">
      <c r="B967" s="15">
        <v>934</v>
      </c>
      <c r="C967">
        <v>1</v>
      </c>
      <c r="E967" s="16">
        <v>15804017</v>
      </c>
      <c r="F967" s="1">
        <v>1</v>
      </c>
      <c r="AL967" s="58">
        <v>188150.6</v>
      </c>
      <c r="AM967" s="57">
        <v>1</v>
      </c>
    </row>
    <row r="968" spans="2:39" x14ac:dyDescent="0.2">
      <c r="B968" s="15">
        <v>935</v>
      </c>
      <c r="C968">
        <v>1</v>
      </c>
      <c r="E968" s="16">
        <v>15804072</v>
      </c>
      <c r="F968" s="1">
        <v>1</v>
      </c>
      <c r="AL968" s="58">
        <v>188193.25</v>
      </c>
      <c r="AM968" s="57">
        <v>1</v>
      </c>
    </row>
    <row r="969" spans="2:39" x14ac:dyDescent="0.2">
      <c r="B969" s="15">
        <v>936</v>
      </c>
      <c r="C969">
        <v>1</v>
      </c>
      <c r="E969" s="16">
        <v>15804256</v>
      </c>
      <c r="F969" s="1">
        <v>1</v>
      </c>
      <c r="AL969" s="58">
        <v>188574.12</v>
      </c>
      <c r="AM969" s="57">
        <v>1</v>
      </c>
    </row>
    <row r="970" spans="2:39" x14ac:dyDescent="0.2">
      <c r="B970" s="15">
        <v>937</v>
      </c>
      <c r="C970">
        <v>1</v>
      </c>
      <c r="E970" s="16">
        <v>15804586</v>
      </c>
      <c r="F970" s="1">
        <v>1</v>
      </c>
      <c r="AL970" s="58">
        <v>188603.07</v>
      </c>
      <c r="AM970" s="57">
        <v>1</v>
      </c>
    </row>
    <row r="971" spans="2:39" x14ac:dyDescent="0.2">
      <c r="B971" s="15">
        <v>938</v>
      </c>
      <c r="C971">
        <v>1</v>
      </c>
      <c r="E971" s="16">
        <v>15804771</v>
      </c>
      <c r="F971" s="1">
        <v>1</v>
      </c>
      <c r="AL971" s="58">
        <v>189122.89</v>
      </c>
      <c r="AM971" s="57">
        <v>1</v>
      </c>
    </row>
    <row r="972" spans="2:39" x14ac:dyDescent="0.2">
      <c r="B972" s="15">
        <v>939</v>
      </c>
      <c r="C972">
        <v>1</v>
      </c>
      <c r="E972" s="16">
        <v>15804919</v>
      </c>
      <c r="F972" s="1">
        <v>1</v>
      </c>
      <c r="AL972" s="58">
        <v>189271.9</v>
      </c>
      <c r="AM972" s="57">
        <v>1</v>
      </c>
    </row>
    <row r="973" spans="2:39" x14ac:dyDescent="0.2">
      <c r="B973" s="15">
        <v>940</v>
      </c>
      <c r="C973">
        <v>1</v>
      </c>
      <c r="E973" s="16">
        <v>15805062</v>
      </c>
      <c r="F973" s="1">
        <v>1</v>
      </c>
      <c r="AL973" s="58">
        <v>189339.6</v>
      </c>
      <c r="AM973" s="57">
        <v>1</v>
      </c>
    </row>
    <row r="974" spans="2:39" x14ac:dyDescent="0.2">
      <c r="B974" s="15">
        <v>941</v>
      </c>
      <c r="C974">
        <v>1</v>
      </c>
      <c r="E974" s="16">
        <v>15805112</v>
      </c>
      <c r="F974" s="1">
        <v>1</v>
      </c>
      <c r="AL974" s="58">
        <v>189543.19</v>
      </c>
      <c r="AM974" s="57">
        <v>1</v>
      </c>
    </row>
    <row r="975" spans="2:39" x14ac:dyDescent="0.2">
      <c r="B975" s="15">
        <v>942</v>
      </c>
      <c r="C975">
        <v>1</v>
      </c>
      <c r="E975" s="16">
        <v>15805254</v>
      </c>
      <c r="F975" s="1">
        <v>1</v>
      </c>
      <c r="AL975" s="58">
        <v>189543.9</v>
      </c>
      <c r="AM975" s="57">
        <v>1</v>
      </c>
    </row>
    <row r="976" spans="2:39" x14ac:dyDescent="0.2">
      <c r="B976" s="15">
        <v>943</v>
      </c>
      <c r="C976">
        <v>1</v>
      </c>
      <c r="E976" s="16">
        <v>15805449</v>
      </c>
      <c r="F976" s="1">
        <v>1</v>
      </c>
      <c r="AL976" s="58">
        <v>189992.97</v>
      </c>
      <c r="AM976" s="57">
        <v>1</v>
      </c>
    </row>
    <row r="977" spans="2:39" x14ac:dyDescent="0.2">
      <c r="B977" s="15">
        <v>944</v>
      </c>
      <c r="C977">
        <v>1</v>
      </c>
      <c r="E977" s="16">
        <v>15805565</v>
      </c>
      <c r="F977" s="1">
        <v>1</v>
      </c>
      <c r="AL977" s="58">
        <v>190419.81</v>
      </c>
      <c r="AM977" s="57">
        <v>1</v>
      </c>
    </row>
    <row r="978" spans="2:39" x14ac:dyDescent="0.2">
      <c r="B978" s="15">
        <v>945</v>
      </c>
      <c r="C978">
        <v>1</v>
      </c>
      <c r="E978" s="16">
        <v>15805955</v>
      </c>
      <c r="F978" s="1">
        <v>1</v>
      </c>
      <c r="AL978" s="58">
        <v>190627.01</v>
      </c>
      <c r="AM978" s="57">
        <v>1</v>
      </c>
    </row>
    <row r="979" spans="2:39" x14ac:dyDescent="0.2">
      <c r="B979" s="15">
        <v>946</v>
      </c>
      <c r="C979">
        <v>1</v>
      </c>
      <c r="E979" s="16">
        <v>15806438</v>
      </c>
      <c r="F979" s="1">
        <v>1</v>
      </c>
      <c r="AL979" s="58">
        <v>190686.16</v>
      </c>
      <c r="AM979" s="57">
        <v>1</v>
      </c>
    </row>
    <row r="980" spans="2:39" x14ac:dyDescent="0.2">
      <c r="B980" s="15">
        <v>947</v>
      </c>
      <c r="C980">
        <v>1</v>
      </c>
      <c r="E980" s="16">
        <v>15806467</v>
      </c>
      <c r="F980" s="1">
        <v>1</v>
      </c>
      <c r="AL980" s="58">
        <v>190696.35</v>
      </c>
      <c r="AM980" s="57">
        <v>1</v>
      </c>
    </row>
    <row r="981" spans="2:39" x14ac:dyDescent="0.2">
      <c r="B981" s="15">
        <v>948</v>
      </c>
      <c r="C981">
        <v>1</v>
      </c>
      <c r="E981" s="16">
        <v>15806964</v>
      </c>
      <c r="F981" s="1">
        <v>1</v>
      </c>
      <c r="AL981" s="58">
        <v>190857.79</v>
      </c>
      <c r="AM981" s="57">
        <v>1</v>
      </c>
    </row>
    <row r="982" spans="2:39" x14ac:dyDescent="0.2">
      <c r="B982" s="15">
        <v>949</v>
      </c>
      <c r="C982">
        <v>1</v>
      </c>
      <c r="E982" s="16">
        <v>15806983</v>
      </c>
      <c r="F982" s="1">
        <v>1</v>
      </c>
      <c r="AL982" s="58">
        <v>191074.11</v>
      </c>
      <c r="AM982" s="57">
        <v>1</v>
      </c>
    </row>
    <row r="983" spans="2:39" x14ac:dyDescent="0.2">
      <c r="B983" s="15">
        <v>950</v>
      </c>
      <c r="C983">
        <v>1</v>
      </c>
      <c r="E983" s="16">
        <v>15807008</v>
      </c>
      <c r="F983" s="1">
        <v>1</v>
      </c>
      <c r="AL983" s="58">
        <v>191166.09</v>
      </c>
      <c r="AM983" s="57">
        <v>1</v>
      </c>
    </row>
    <row r="984" spans="2:39" x14ac:dyDescent="0.2">
      <c r="B984" s="15">
        <v>951</v>
      </c>
      <c r="C984">
        <v>1</v>
      </c>
      <c r="E984" s="16">
        <v>15807432</v>
      </c>
      <c r="F984" s="1">
        <v>1</v>
      </c>
      <c r="AL984" s="58">
        <v>191420.71</v>
      </c>
      <c r="AM984" s="57">
        <v>1</v>
      </c>
    </row>
    <row r="985" spans="2:39" x14ac:dyDescent="0.2">
      <c r="B985" s="15">
        <v>952</v>
      </c>
      <c r="C985">
        <v>1</v>
      </c>
      <c r="E985" s="16">
        <v>15807609</v>
      </c>
      <c r="F985" s="1">
        <v>1</v>
      </c>
      <c r="AL985" s="58">
        <v>191468.78</v>
      </c>
      <c r="AM985" s="57">
        <v>1</v>
      </c>
    </row>
    <row r="986" spans="2:39" x14ac:dyDescent="0.2">
      <c r="B986" s="15">
        <v>953</v>
      </c>
      <c r="C986">
        <v>1</v>
      </c>
      <c r="E986" s="16">
        <v>15807663</v>
      </c>
      <c r="F986" s="1">
        <v>1</v>
      </c>
      <c r="AL986" s="58">
        <v>191599.67</v>
      </c>
      <c r="AM986" s="57">
        <v>1</v>
      </c>
    </row>
    <row r="987" spans="2:39" x14ac:dyDescent="0.2">
      <c r="B987" s="15">
        <v>954</v>
      </c>
      <c r="C987">
        <v>1</v>
      </c>
      <c r="E987" s="16">
        <v>15807709</v>
      </c>
      <c r="F987" s="1">
        <v>1</v>
      </c>
      <c r="AL987" s="58">
        <v>191763.07</v>
      </c>
      <c r="AM987" s="57">
        <v>1</v>
      </c>
    </row>
    <row r="988" spans="2:39" x14ac:dyDescent="0.2">
      <c r="B988" s="15">
        <v>955</v>
      </c>
      <c r="C988">
        <v>1</v>
      </c>
      <c r="E988" s="16">
        <v>15807923</v>
      </c>
      <c r="F988" s="1">
        <v>1</v>
      </c>
      <c r="AL988" s="58">
        <v>191932.27</v>
      </c>
      <c r="AM988" s="57">
        <v>1</v>
      </c>
    </row>
    <row r="989" spans="2:39" x14ac:dyDescent="0.2">
      <c r="B989" s="15">
        <v>956</v>
      </c>
      <c r="C989">
        <v>1</v>
      </c>
      <c r="E989" s="16">
        <v>15808017</v>
      </c>
      <c r="F989" s="1">
        <v>1</v>
      </c>
      <c r="AL989" s="58">
        <v>192247.35</v>
      </c>
      <c r="AM989" s="57">
        <v>1</v>
      </c>
    </row>
    <row r="990" spans="2:39" x14ac:dyDescent="0.2">
      <c r="B990" s="15">
        <v>957</v>
      </c>
      <c r="C990">
        <v>1</v>
      </c>
      <c r="E990" s="16">
        <v>15808473</v>
      </c>
      <c r="F990" s="1">
        <v>1</v>
      </c>
      <c r="AL990" s="58">
        <v>192633.85</v>
      </c>
      <c r="AM990" s="57">
        <v>1</v>
      </c>
    </row>
    <row r="991" spans="2:39" x14ac:dyDescent="0.2">
      <c r="B991" s="15">
        <v>958</v>
      </c>
      <c r="C991">
        <v>1</v>
      </c>
      <c r="E991" s="16">
        <v>15808582</v>
      </c>
      <c r="F991" s="1">
        <v>1</v>
      </c>
      <c r="AL991" s="58">
        <v>193131.42</v>
      </c>
      <c r="AM991" s="57">
        <v>1</v>
      </c>
    </row>
    <row r="992" spans="2:39" x14ac:dyDescent="0.2">
      <c r="B992" s="15">
        <v>959</v>
      </c>
      <c r="C992">
        <v>1</v>
      </c>
      <c r="E992" s="16">
        <v>15808621</v>
      </c>
      <c r="F992" s="1">
        <v>1</v>
      </c>
      <c r="AL992" s="58">
        <v>193318.33</v>
      </c>
      <c r="AM992" s="57">
        <v>1</v>
      </c>
    </row>
    <row r="993" spans="2:39" x14ac:dyDescent="0.2">
      <c r="B993" s="15">
        <v>960</v>
      </c>
      <c r="C993">
        <v>1</v>
      </c>
      <c r="E993" s="16">
        <v>15809087</v>
      </c>
      <c r="F993" s="1">
        <v>1</v>
      </c>
      <c r="AL993" s="58">
        <v>193437.89</v>
      </c>
      <c r="AM993" s="57">
        <v>1</v>
      </c>
    </row>
    <row r="994" spans="2:39" x14ac:dyDescent="0.2">
      <c r="B994" s="15">
        <v>961</v>
      </c>
      <c r="C994">
        <v>1</v>
      </c>
      <c r="E994" s="16">
        <v>15809100</v>
      </c>
      <c r="F994" s="1">
        <v>1</v>
      </c>
      <c r="AL994" s="58">
        <v>193793.78</v>
      </c>
      <c r="AM994" s="57">
        <v>1</v>
      </c>
    </row>
    <row r="995" spans="2:39" x14ac:dyDescent="0.2">
      <c r="B995" s="15">
        <v>962</v>
      </c>
      <c r="C995">
        <v>1</v>
      </c>
      <c r="E995" s="16">
        <v>15809248</v>
      </c>
      <c r="F995" s="1">
        <v>1</v>
      </c>
      <c r="AL995" s="58">
        <v>194099.12</v>
      </c>
      <c r="AM995" s="57">
        <v>1</v>
      </c>
    </row>
    <row r="996" spans="2:39" x14ac:dyDescent="0.2">
      <c r="B996" s="15">
        <v>963</v>
      </c>
      <c r="C996">
        <v>1</v>
      </c>
      <c r="E996" s="16">
        <v>15809616</v>
      </c>
      <c r="F996" s="1">
        <v>1</v>
      </c>
      <c r="AL996" s="58">
        <v>194239.63</v>
      </c>
      <c r="AM996" s="57">
        <v>1</v>
      </c>
    </row>
    <row r="997" spans="2:39" x14ac:dyDescent="0.2">
      <c r="B997" s="15">
        <v>964</v>
      </c>
      <c r="C997">
        <v>1</v>
      </c>
      <c r="E997" s="16">
        <v>15809663</v>
      </c>
      <c r="F997" s="1">
        <v>1</v>
      </c>
      <c r="AL997" s="58">
        <v>194273.2</v>
      </c>
      <c r="AM997" s="57">
        <v>1</v>
      </c>
    </row>
    <row r="998" spans="2:39" x14ac:dyDescent="0.2">
      <c r="B998" s="15">
        <v>965</v>
      </c>
      <c r="C998">
        <v>1</v>
      </c>
      <c r="E998" s="16">
        <v>15809722</v>
      </c>
      <c r="F998" s="1">
        <v>1</v>
      </c>
      <c r="AL998" s="58">
        <v>194365.76</v>
      </c>
      <c r="AM998" s="57">
        <v>1</v>
      </c>
    </row>
    <row r="999" spans="2:39" x14ac:dyDescent="0.2">
      <c r="B999" s="15">
        <v>966</v>
      </c>
      <c r="C999">
        <v>1</v>
      </c>
      <c r="E999" s="16">
        <v>15810418</v>
      </c>
      <c r="F999" s="1">
        <v>1</v>
      </c>
      <c r="AL999" s="58">
        <v>194764.83</v>
      </c>
      <c r="AM999" s="57">
        <v>1</v>
      </c>
    </row>
    <row r="1000" spans="2:39" x14ac:dyDescent="0.2">
      <c r="B1000" s="15">
        <v>967</v>
      </c>
      <c r="C1000">
        <v>1</v>
      </c>
      <c r="E1000" s="16">
        <v>15810432</v>
      </c>
      <c r="F1000" s="1">
        <v>1</v>
      </c>
      <c r="AL1000" s="58">
        <v>194902.16</v>
      </c>
      <c r="AM1000" s="57">
        <v>1</v>
      </c>
    </row>
    <row r="1001" spans="2:39" x14ac:dyDescent="0.2">
      <c r="B1001" s="15">
        <v>968</v>
      </c>
      <c r="C1001">
        <v>1</v>
      </c>
      <c r="E1001" s="16">
        <v>15810834</v>
      </c>
      <c r="F1001" s="1">
        <v>1</v>
      </c>
      <c r="AL1001" s="58">
        <v>194926.86</v>
      </c>
      <c r="AM1001" s="57">
        <v>1</v>
      </c>
    </row>
    <row r="1002" spans="2:39" x14ac:dyDescent="0.2">
      <c r="B1002" s="15">
        <v>969</v>
      </c>
      <c r="C1002">
        <v>1</v>
      </c>
      <c r="E1002" s="16">
        <v>15810845</v>
      </c>
      <c r="F1002" s="1">
        <v>1</v>
      </c>
      <c r="AL1002" s="58">
        <v>194945.8</v>
      </c>
      <c r="AM1002" s="57">
        <v>1</v>
      </c>
    </row>
    <row r="1003" spans="2:39" x14ac:dyDescent="0.2">
      <c r="B1003" s="15">
        <v>970</v>
      </c>
      <c r="C1003">
        <v>1</v>
      </c>
      <c r="E1003" s="16">
        <v>15810864</v>
      </c>
      <c r="F1003" s="1">
        <v>1</v>
      </c>
      <c r="AL1003" s="58">
        <v>194998.34</v>
      </c>
      <c r="AM1003" s="57">
        <v>1</v>
      </c>
    </row>
    <row r="1004" spans="2:39" x14ac:dyDescent="0.2">
      <c r="B1004" s="15">
        <v>971</v>
      </c>
      <c r="C1004">
        <v>1</v>
      </c>
      <c r="E1004" s="16">
        <v>15810978</v>
      </c>
      <c r="F1004" s="1">
        <v>1</v>
      </c>
      <c r="AL1004" s="58">
        <v>195635.3</v>
      </c>
      <c r="AM1004" s="57">
        <v>1</v>
      </c>
    </row>
    <row r="1005" spans="2:39" x14ac:dyDescent="0.2">
      <c r="B1005" s="15">
        <v>972</v>
      </c>
      <c r="C1005">
        <v>1</v>
      </c>
      <c r="E1005" s="16">
        <v>15811127</v>
      </c>
      <c r="F1005" s="1">
        <v>1</v>
      </c>
      <c r="AL1005" s="58">
        <v>195711.16</v>
      </c>
      <c r="AM1005" s="57">
        <v>1</v>
      </c>
    </row>
    <row r="1006" spans="2:39" x14ac:dyDescent="0.2">
      <c r="B1006" s="15">
        <v>973</v>
      </c>
      <c r="C1006">
        <v>1</v>
      </c>
      <c r="E1006" s="16">
        <v>15811490</v>
      </c>
      <c r="F1006" s="1">
        <v>1</v>
      </c>
      <c r="AL1006" s="58">
        <v>196108.51</v>
      </c>
      <c r="AM1006" s="57">
        <v>1</v>
      </c>
    </row>
    <row r="1007" spans="2:39" x14ac:dyDescent="0.2">
      <c r="B1007" s="15">
        <v>974</v>
      </c>
      <c r="C1007">
        <v>1</v>
      </c>
      <c r="E1007" s="16">
        <v>15811589</v>
      </c>
      <c r="F1007" s="1">
        <v>1</v>
      </c>
      <c r="AL1007" s="58">
        <v>196335.48</v>
      </c>
      <c r="AM1007" s="57">
        <v>1</v>
      </c>
    </row>
    <row r="1008" spans="2:39" x14ac:dyDescent="0.2">
      <c r="B1008" s="15">
        <v>975</v>
      </c>
      <c r="C1008">
        <v>1</v>
      </c>
      <c r="E1008" s="16">
        <v>15811762</v>
      </c>
      <c r="F1008" s="1">
        <v>1</v>
      </c>
      <c r="AL1008" s="58">
        <v>196356.17</v>
      </c>
      <c r="AM1008" s="57">
        <v>1</v>
      </c>
    </row>
    <row r="1009" spans="2:39" x14ac:dyDescent="0.2">
      <c r="B1009" s="15">
        <v>976</v>
      </c>
      <c r="C1009">
        <v>1</v>
      </c>
      <c r="E1009" s="16">
        <v>15811773</v>
      </c>
      <c r="F1009" s="1">
        <v>1</v>
      </c>
      <c r="AL1009" s="58">
        <v>196499.96</v>
      </c>
      <c r="AM1009" s="57">
        <v>1</v>
      </c>
    </row>
    <row r="1010" spans="2:39" x14ac:dyDescent="0.2">
      <c r="B1010" s="15">
        <v>977</v>
      </c>
      <c r="C1010">
        <v>1</v>
      </c>
      <c r="E1010" s="16">
        <v>15812007</v>
      </c>
      <c r="F1010" s="1">
        <v>1</v>
      </c>
      <c r="AL1010" s="58">
        <v>196673.28</v>
      </c>
      <c r="AM1010" s="57">
        <v>1</v>
      </c>
    </row>
    <row r="1011" spans="2:39" x14ac:dyDescent="0.2">
      <c r="B1011" s="15">
        <v>978</v>
      </c>
      <c r="C1011">
        <v>1</v>
      </c>
      <c r="E1011" s="16">
        <v>15812009</v>
      </c>
      <c r="F1011" s="1">
        <v>1</v>
      </c>
      <c r="AL1011" s="58">
        <v>197015.2</v>
      </c>
      <c r="AM1011" s="57">
        <v>1</v>
      </c>
    </row>
    <row r="1012" spans="2:39" x14ac:dyDescent="0.2">
      <c r="B1012" s="15">
        <v>979</v>
      </c>
      <c r="C1012">
        <v>1</v>
      </c>
      <c r="E1012" s="16">
        <v>15812191</v>
      </c>
      <c r="F1012" s="1">
        <v>1</v>
      </c>
      <c r="AL1012" s="58">
        <v>197276.13</v>
      </c>
      <c r="AM1012" s="57">
        <v>1</v>
      </c>
    </row>
    <row r="1013" spans="2:39" x14ac:dyDescent="0.2">
      <c r="B1013" s="15">
        <v>980</v>
      </c>
      <c r="C1013">
        <v>1</v>
      </c>
      <c r="E1013" s="16">
        <v>15812351</v>
      </c>
      <c r="F1013" s="1">
        <v>1</v>
      </c>
      <c r="AL1013" s="58">
        <v>198059.16</v>
      </c>
      <c r="AM1013" s="57">
        <v>1</v>
      </c>
    </row>
    <row r="1014" spans="2:39" x14ac:dyDescent="0.2">
      <c r="B1014" s="15">
        <v>981</v>
      </c>
      <c r="C1014">
        <v>1</v>
      </c>
      <c r="E1014" s="16">
        <v>15812518</v>
      </c>
      <c r="F1014" s="1">
        <v>1</v>
      </c>
      <c r="AL1014" s="58">
        <v>198129.36</v>
      </c>
      <c r="AM1014" s="57">
        <v>1</v>
      </c>
    </row>
    <row r="1015" spans="2:39" x14ac:dyDescent="0.2">
      <c r="B1015" s="15">
        <v>982</v>
      </c>
      <c r="C1015">
        <v>1</v>
      </c>
      <c r="E1015" s="16">
        <v>15812750</v>
      </c>
      <c r="F1015" s="1">
        <v>1</v>
      </c>
      <c r="AL1015" s="58">
        <v>198252.88</v>
      </c>
      <c r="AM1015" s="57">
        <v>1</v>
      </c>
    </row>
    <row r="1016" spans="2:39" x14ac:dyDescent="0.2">
      <c r="B1016" s="15">
        <v>983</v>
      </c>
      <c r="C1016">
        <v>1</v>
      </c>
      <c r="E1016" s="16">
        <v>15812878</v>
      </c>
      <c r="F1016" s="1">
        <v>1</v>
      </c>
      <c r="AL1016" s="58">
        <v>198637.34</v>
      </c>
      <c r="AM1016" s="57">
        <v>1</v>
      </c>
    </row>
    <row r="1017" spans="2:39" x14ac:dyDescent="0.2">
      <c r="B1017" s="15">
        <v>984</v>
      </c>
      <c r="C1017">
        <v>1</v>
      </c>
      <c r="E1017" s="16">
        <v>15813034</v>
      </c>
      <c r="F1017" s="1">
        <v>1</v>
      </c>
      <c r="AL1017" s="58">
        <v>198674.08</v>
      </c>
      <c r="AM1017" s="57">
        <v>1</v>
      </c>
    </row>
    <row r="1018" spans="2:39" x14ac:dyDescent="0.2">
      <c r="B1018" s="15">
        <v>985</v>
      </c>
      <c r="C1018">
        <v>1</v>
      </c>
      <c r="E1018" s="16">
        <v>15813163</v>
      </c>
      <c r="F1018" s="1">
        <v>1</v>
      </c>
      <c r="AL1018" s="58">
        <v>199273.98</v>
      </c>
      <c r="AM1018" s="57">
        <v>1</v>
      </c>
    </row>
    <row r="1019" spans="2:39" x14ac:dyDescent="0.2">
      <c r="B1019" s="15">
        <v>986</v>
      </c>
      <c r="C1019">
        <v>1</v>
      </c>
      <c r="E1019" s="16">
        <v>15813741</v>
      </c>
      <c r="F1019" s="1">
        <v>1</v>
      </c>
      <c r="AL1019" s="58">
        <v>199304.74</v>
      </c>
      <c r="AM1019" s="57">
        <v>1</v>
      </c>
    </row>
    <row r="1020" spans="2:39" x14ac:dyDescent="0.2">
      <c r="B1020" s="15">
        <v>987</v>
      </c>
      <c r="C1020">
        <v>1</v>
      </c>
      <c r="E1020" s="16">
        <v>15813844</v>
      </c>
      <c r="F1020" s="1">
        <v>1</v>
      </c>
      <c r="AL1020" s="58">
        <v>199493.38</v>
      </c>
      <c r="AM1020" s="57">
        <v>1</v>
      </c>
    </row>
    <row r="1021" spans="2:39" x14ac:dyDescent="0.2">
      <c r="B1021" s="15">
        <v>988</v>
      </c>
      <c r="C1021">
        <v>1</v>
      </c>
      <c r="E1021" s="16">
        <v>15813850</v>
      </c>
      <c r="F1021" s="1">
        <v>1</v>
      </c>
      <c r="AL1021" s="58">
        <v>199638.56</v>
      </c>
      <c r="AM1021" s="57">
        <v>1</v>
      </c>
    </row>
    <row r="1022" spans="2:39" x14ac:dyDescent="0.2">
      <c r="B1022" s="15">
        <v>989</v>
      </c>
      <c r="C1022">
        <v>1</v>
      </c>
      <c r="E1022" s="16">
        <v>15814035</v>
      </c>
      <c r="F1022" s="1">
        <v>1</v>
      </c>
      <c r="AL1022" s="58">
        <v>199645.45</v>
      </c>
      <c r="AM1022" s="57">
        <v>1</v>
      </c>
    </row>
    <row r="1023" spans="2:39" x14ac:dyDescent="0.2">
      <c r="B1023" s="15">
        <v>990</v>
      </c>
      <c r="C1023">
        <v>1</v>
      </c>
      <c r="E1023" s="16">
        <v>15814275</v>
      </c>
      <c r="F1023" s="1">
        <v>1</v>
      </c>
      <c r="AL1023" s="58">
        <v>199661.5</v>
      </c>
      <c r="AM1023" s="57">
        <v>1</v>
      </c>
    </row>
    <row r="1024" spans="2:39" x14ac:dyDescent="0.2">
      <c r="B1024" s="15">
        <v>991</v>
      </c>
      <c r="C1024">
        <v>1</v>
      </c>
      <c r="E1024" s="16">
        <v>15815364</v>
      </c>
      <c r="F1024" s="1">
        <v>1</v>
      </c>
      <c r="AL1024" s="58">
        <v>199725.39</v>
      </c>
      <c r="AM1024" s="57">
        <v>1</v>
      </c>
    </row>
    <row r="1025" spans="2:39" x14ac:dyDescent="0.2">
      <c r="B1025" s="15" t="s">
        <v>796</v>
      </c>
      <c r="C1025">
        <v>991</v>
      </c>
      <c r="E1025" s="16" t="s">
        <v>796</v>
      </c>
      <c r="F1025" s="1">
        <v>991</v>
      </c>
      <c r="AL1025" s="58" t="s">
        <v>796</v>
      </c>
      <c r="AM1025" s="57">
        <v>991</v>
      </c>
    </row>
  </sheetData>
  <mergeCells count="4">
    <mergeCell ref="D16:F29"/>
    <mergeCell ref="B13:F13"/>
    <mergeCell ref="D15:F15"/>
    <mergeCell ref="B2:E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B4372-9C4C-CC43-BEDD-13B04DF6E8B4}">
  <dimension ref="A1:R992"/>
  <sheetViews>
    <sheetView workbookViewId="0">
      <selection activeCell="N22" sqref="N22"/>
    </sheetView>
  </sheetViews>
  <sheetFormatPr baseColWidth="10" defaultRowHeight="15" x14ac:dyDescent="0.2"/>
  <cols>
    <col min="1" max="1" width="16.6640625" bestFit="1" customWidth="1"/>
    <col min="2" max="2" width="16.1640625" bestFit="1" customWidth="1"/>
    <col min="3" max="3" width="17.1640625" bestFit="1" customWidth="1"/>
    <col min="4" max="4" width="15.6640625" bestFit="1" customWidth="1"/>
    <col min="5" max="5" width="12.33203125" bestFit="1" customWidth="1"/>
    <col min="6" max="6" width="12" bestFit="1" customWidth="1"/>
    <col min="7" max="7" width="9.1640625" bestFit="1" customWidth="1"/>
    <col min="8" max="8" width="11.6640625" bestFit="1" customWidth="1"/>
    <col min="9" max="9" width="11.33203125" style="52" customWidth="1"/>
    <col min="10" max="11" width="18.33203125" bestFit="1" customWidth="1"/>
    <col min="12" max="12" width="19.1640625" bestFit="1" customWidth="1"/>
    <col min="13" max="13" width="19.1640625" style="52" bestFit="1" customWidth="1"/>
    <col min="14" max="14" width="20.1640625" bestFit="1" customWidth="1"/>
    <col min="15" max="15" width="18" bestFit="1" customWidth="1"/>
    <col min="16" max="17" width="19.33203125" customWidth="1"/>
    <col min="18" max="18" width="21.5" bestFit="1" customWidth="1"/>
    <col min="20" max="20" width="18.5" customWidth="1"/>
  </cols>
  <sheetData>
    <row r="1" spans="1:18" ht="16" x14ac:dyDescent="0.2">
      <c r="A1" s="3" t="s">
        <v>798</v>
      </c>
      <c r="B1" s="4" t="s">
        <v>799</v>
      </c>
      <c r="C1" s="3" t="s">
        <v>800</v>
      </c>
      <c r="D1" s="4" t="s">
        <v>801</v>
      </c>
      <c r="E1" s="3" t="s">
        <v>802</v>
      </c>
      <c r="F1" s="3" t="s">
        <v>803</v>
      </c>
      <c r="G1" s="4" t="s">
        <v>804</v>
      </c>
      <c r="H1" s="4" t="s">
        <v>805</v>
      </c>
      <c r="I1" s="5" t="s">
        <v>806</v>
      </c>
      <c r="J1" s="4" t="s">
        <v>807</v>
      </c>
      <c r="K1" s="4" t="s">
        <v>865</v>
      </c>
      <c r="L1" s="4" t="s">
        <v>866</v>
      </c>
      <c r="M1" s="3" t="s">
        <v>808</v>
      </c>
      <c r="N1" s="4" t="s">
        <v>867</v>
      </c>
      <c r="O1" s="25" t="s">
        <v>890</v>
      </c>
      <c r="P1" s="25" t="s">
        <v>895</v>
      </c>
      <c r="Q1" s="25" t="s">
        <v>897</v>
      </c>
      <c r="R1" s="25" t="s">
        <v>899</v>
      </c>
    </row>
    <row r="2" spans="1:18" ht="16" x14ac:dyDescent="0.2">
      <c r="A2" s="6">
        <v>1</v>
      </c>
      <c r="B2" s="7">
        <v>15634602</v>
      </c>
      <c r="C2" s="6" t="s">
        <v>14</v>
      </c>
      <c r="D2" s="7">
        <v>619</v>
      </c>
      <c r="E2" s="6" t="s">
        <v>15</v>
      </c>
      <c r="F2" s="6" t="s">
        <v>16</v>
      </c>
      <c r="G2" s="7">
        <v>42</v>
      </c>
      <c r="H2" s="7">
        <v>2</v>
      </c>
      <c r="I2" s="51">
        <v>0</v>
      </c>
      <c r="J2" s="7">
        <v>1</v>
      </c>
      <c r="K2" s="7">
        <v>1</v>
      </c>
      <c r="L2" s="7">
        <v>1</v>
      </c>
      <c r="M2" s="53">
        <v>101348.88</v>
      </c>
      <c r="N2" s="7">
        <v>1</v>
      </c>
      <c r="O2" s="68" t="str">
        <f>IF(D2&gt;=721, "Good", IF(D2&gt;=521, "Fair", "Poor"))</f>
        <v>Fair</v>
      </c>
      <c r="P2" s="68" t="str">
        <f>IF(G2&gt;=60, "Senior adult", IF(G2&gt;=40, "Middle-aged adult", "Young adult"))</f>
        <v>Middle-aged adult</v>
      </c>
      <c r="Q2" s="68" t="str">
        <f>IF(I2&gt;=126000, "High-Balance", IF(I2&gt;=76000, "Mid-Balance", "Low-Balance"))</f>
        <v>Low-Balance</v>
      </c>
      <c r="R2" s="69" t="str">
        <f>IF(M2&gt;=151000,"151,000 - 200,00",IF(M2&gt;=101000,"101,000 - 150,000",IF(M2&gt;=51000,"51,000 - 100,000"," 0 - 50,000")))</f>
        <v>101,000 - 150,000</v>
      </c>
    </row>
    <row r="3" spans="1:18" ht="18" customHeight="1" x14ac:dyDescent="0.2">
      <c r="A3" s="6">
        <v>2</v>
      </c>
      <c r="B3" s="7">
        <v>15647311</v>
      </c>
      <c r="C3" s="6" t="s">
        <v>17</v>
      </c>
      <c r="D3" s="7">
        <v>608</v>
      </c>
      <c r="E3" s="6" t="s">
        <v>18</v>
      </c>
      <c r="F3" s="6" t="s">
        <v>16</v>
      </c>
      <c r="G3" s="7">
        <v>41</v>
      </c>
      <c r="H3" s="7">
        <v>1</v>
      </c>
      <c r="I3" s="51">
        <v>83807.86</v>
      </c>
      <c r="J3" s="7">
        <v>1</v>
      </c>
      <c r="K3" s="7">
        <v>0</v>
      </c>
      <c r="L3" s="7">
        <v>1</v>
      </c>
      <c r="M3" s="53">
        <v>112542.58</v>
      </c>
      <c r="N3" s="7">
        <v>0</v>
      </c>
      <c r="O3" s="68" t="str">
        <f t="shared" ref="O3:O66" si="0">IF(D3&gt;=721, "Good", IF(D3&gt;=521, "Fair", "Poor"))</f>
        <v>Fair</v>
      </c>
      <c r="P3" s="68" t="str">
        <f t="shared" ref="P3:P66" si="1">IF(G3&gt;=60, "Senior adult", IF(G3&gt;=40, "Middle-aged adult", "Young adult"))</f>
        <v>Middle-aged adult</v>
      </c>
      <c r="Q3" s="68" t="str">
        <f t="shared" ref="Q3:Q66" si="2">IF(I3&gt;=126000, "High-Balance", IF(I3&gt;=76000, "Mid-Balance", "Low-Balance"))</f>
        <v>Mid-Balance</v>
      </c>
      <c r="R3" s="69" t="str">
        <f t="shared" ref="R3:R66" si="3">IF(M3&gt;=151000,"151,000 - 200,00",IF(M3&gt;=101000,"101,000 - 150,000",IF(M3&gt;=51000,"51,000 - 100,000"," 0 - 50,000")))</f>
        <v>101,000 - 150,000</v>
      </c>
    </row>
    <row r="4" spans="1:18" ht="18" customHeight="1" x14ac:dyDescent="0.2">
      <c r="A4" s="6">
        <v>3</v>
      </c>
      <c r="B4" s="7">
        <v>15619304</v>
      </c>
      <c r="C4" s="6" t="s">
        <v>19</v>
      </c>
      <c r="D4" s="7">
        <v>502</v>
      </c>
      <c r="E4" s="6" t="s">
        <v>15</v>
      </c>
      <c r="F4" s="6" t="s">
        <v>16</v>
      </c>
      <c r="G4" s="7">
        <v>42</v>
      </c>
      <c r="H4" s="7">
        <v>8</v>
      </c>
      <c r="I4" s="51">
        <v>159660.79999999999</v>
      </c>
      <c r="J4" s="7">
        <v>3</v>
      </c>
      <c r="K4" s="7">
        <v>1</v>
      </c>
      <c r="L4" s="7">
        <v>0</v>
      </c>
      <c r="M4" s="53">
        <v>113931.57</v>
      </c>
      <c r="N4" s="7">
        <v>1</v>
      </c>
      <c r="O4" s="68" t="str">
        <f t="shared" si="0"/>
        <v>Poor</v>
      </c>
      <c r="P4" s="68" t="str">
        <f t="shared" si="1"/>
        <v>Middle-aged adult</v>
      </c>
      <c r="Q4" s="68" t="str">
        <f t="shared" si="2"/>
        <v>High-Balance</v>
      </c>
      <c r="R4" s="69" t="str">
        <f t="shared" si="3"/>
        <v>101,000 - 150,000</v>
      </c>
    </row>
    <row r="5" spans="1:18" ht="18" customHeight="1" x14ac:dyDescent="0.2">
      <c r="A5" s="6">
        <v>4</v>
      </c>
      <c r="B5" s="7">
        <v>15701354</v>
      </c>
      <c r="C5" s="6" t="s">
        <v>20</v>
      </c>
      <c r="D5" s="7">
        <v>699</v>
      </c>
      <c r="E5" s="6" t="s">
        <v>15</v>
      </c>
      <c r="F5" s="6" t="s">
        <v>16</v>
      </c>
      <c r="G5" s="7">
        <v>39</v>
      </c>
      <c r="H5" s="7">
        <v>1</v>
      </c>
      <c r="I5" s="51">
        <v>0</v>
      </c>
      <c r="J5" s="7">
        <v>2</v>
      </c>
      <c r="K5" s="7">
        <v>0</v>
      </c>
      <c r="L5" s="7">
        <v>0</v>
      </c>
      <c r="M5" s="53">
        <v>93826.63</v>
      </c>
      <c r="N5" s="7">
        <v>0</v>
      </c>
      <c r="O5" s="68" t="str">
        <f t="shared" si="0"/>
        <v>Fair</v>
      </c>
      <c r="P5" s="68" t="str">
        <f t="shared" si="1"/>
        <v>Young adult</v>
      </c>
      <c r="Q5" s="68" t="str">
        <f t="shared" si="2"/>
        <v>Low-Balance</v>
      </c>
      <c r="R5" s="69" t="str">
        <f>IF(M5&gt;=151000,"151,000 - 200,00",IF(M5&gt;=101000,"101,000 - 150,000",IF(M5&gt;=51000,"51,000 - 100,000"," 0 - 50,000")))</f>
        <v>51,000 - 100,000</v>
      </c>
    </row>
    <row r="6" spans="1:18" ht="18" customHeight="1" x14ac:dyDescent="0.2">
      <c r="A6" s="6">
        <v>5</v>
      </c>
      <c r="B6" s="7">
        <v>15737888</v>
      </c>
      <c r="C6" s="6" t="s">
        <v>21</v>
      </c>
      <c r="D6" s="7">
        <v>850</v>
      </c>
      <c r="E6" s="6" t="s">
        <v>18</v>
      </c>
      <c r="F6" s="6" t="s">
        <v>16</v>
      </c>
      <c r="G6" s="7">
        <v>43</v>
      </c>
      <c r="H6" s="7">
        <v>2</v>
      </c>
      <c r="I6" s="51">
        <v>125510.82</v>
      </c>
      <c r="J6" s="7">
        <v>1</v>
      </c>
      <c r="K6" s="7">
        <v>1</v>
      </c>
      <c r="L6" s="7">
        <v>1</v>
      </c>
      <c r="M6" s="53">
        <v>79084.100000000006</v>
      </c>
      <c r="N6" s="7">
        <v>0</v>
      </c>
      <c r="O6" s="68" t="str">
        <f t="shared" si="0"/>
        <v>Good</v>
      </c>
      <c r="P6" s="68" t="str">
        <f t="shared" si="1"/>
        <v>Middle-aged adult</v>
      </c>
      <c r="Q6" s="68" t="str">
        <f t="shared" si="2"/>
        <v>Mid-Balance</v>
      </c>
      <c r="R6" s="69" t="str">
        <f t="shared" si="3"/>
        <v>51,000 - 100,000</v>
      </c>
    </row>
    <row r="7" spans="1:18" ht="16" x14ac:dyDescent="0.2">
      <c r="A7" s="6">
        <v>6</v>
      </c>
      <c r="B7" s="7">
        <v>15574012</v>
      </c>
      <c r="C7" s="6" t="s">
        <v>22</v>
      </c>
      <c r="D7" s="7">
        <v>645</v>
      </c>
      <c r="E7" s="6" t="s">
        <v>18</v>
      </c>
      <c r="F7" s="6" t="s">
        <v>23</v>
      </c>
      <c r="G7" s="7">
        <v>44</v>
      </c>
      <c r="H7" s="7">
        <v>8</v>
      </c>
      <c r="I7" s="51">
        <v>113755.78</v>
      </c>
      <c r="J7" s="7">
        <v>2</v>
      </c>
      <c r="K7" s="7">
        <v>1</v>
      </c>
      <c r="L7" s="7">
        <v>0</v>
      </c>
      <c r="M7" s="53">
        <v>149756.71</v>
      </c>
      <c r="N7" s="7">
        <v>1</v>
      </c>
      <c r="O7" s="68" t="str">
        <f t="shared" si="0"/>
        <v>Fair</v>
      </c>
      <c r="P7" s="68" t="str">
        <f t="shared" si="1"/>
        <v>Middle-aged adult</v>
      </c>
      <c r="Q7" s="68" t="str">
        <f t="shared" si="2"/>
        <v>Mid-Balance</v>
      </c>
      <c r="R7" s="69" t="str">
        <f t="shared" si="3"/>
        <v>101,000 - 150,000</v>
      </c>
    </row>
    <row r="8" spans="1:18" ht="18" customHeight="1" x14ac:dyDescent="0.2">
      <c r="A8" s="6">
        <v>7</v>
      </c>
      <c r="B8" s="7">
        <v>15592531</v>
      </c>
      <c r="C8" s="6" t="s">
        <v>24</v>
      </c>
      <c r="D8" s="7">
        <v>822</v>
      </c>
      <c r="E8" s="6" t="s">
        <v>15</v>
      </c>
      <c r="F8" s="6" t="s">
        <v>23</v>
      </c>
      <c r="G8" s="7">
        <v>50</v>
      </c>
      <c r="H8" s="7">
        <v>7</v>
      </c>
      <c r="I8" s="51">
        <v>0</v>
      </c>
      <c r="J8" s="7">
        <v>2</v>
      </c>
      <c r="K8" s="7">
        <v>1</v>
      </c>
      <c r="L8" s="7">
        <v>1</v>
      </c>
      <c r="M8" s="53">
        <v>10062.799999999999</v>
      </c>
      <c r="N8" s="7">
        <v>0</v>
      </c>
      <c r="O8" s="68" t="str">
        <f t="shared" si="0"/>
        <v>Good</v>
      </c>
      <c r="P8" s="68" t="str">
        <f t="shared" si="1"/>
        <v>Middle-aged adult</v>
      </c>
      <c r="Q8" s="68" t="str">
        <f t="shared" si="2"/>
        <v>Low-Balance</v>
      </c>
      <c r="R8" s="69" t="str">
        <f>IF(M8&gt;=151000,"151,000 - 200,00",IF(M8&gt;=101000,"101,000 - 150,000",IF(M8&gt;=51000,"51,000 - 100,000"," 0 - 50,000")))</f>
        <v xml:space="preserve"> 0 - 50,000</v>
      </c>
    </row>
    <row r="9" spans="1:18" ht="18" customHeight="1" x14ac:dyDescent="0.2">
      <c r="A9" s="6">
        <v>8</v>
      </c>
      <c r="B9" s="7">
        <v>15656148</v>
      </c>
      <c r="C9" s="6" t="s">
        <v>25</v>
      </c>
      <c r="D9" s="7">
        <v>376</v>
      </c>
      <c r="E9" s="6" t="s">
        <v>26</v>
      </c>
      <c r="F9" s="6" t="s">
        <v>16</v>
      </c>
      <c r="G9" s="7">
        <v>29</v>
      </c>
      <c r="H9" s="7">
        <v>4</v>
      </c>
      <c r="I9" s="51">
        <v>115046.74</v>
      </c>
      <c r="J9" s="7">
        <v>4</v>
      </c>
      <c r="K9" s="7">
        <v>1</v>
      </c>
      <c r="L9" s="7">
        <v>0</v>
      </c>
      <c r="M9" s="53">
        <v>119346.88</v>
      </c>
      <c r="N9" s="7">
        <v>1</v>
      </c>
      <c r="O9" s="68" t="str">
        <f t="shared" si="0"/>
        <v>Poor</v>
      </c>
      <c r="P9" s="68" t="str">
        <f t="shared" si="1"/>
        <v>Young adult</v>
      </c>
      <c r="Q9" s="68" t="str">
        <f t="shared" si="2"/>
        <v>Mid-Balance</v>
      </c>
      <c r="R9" s="69" t="str">
        <f t="shared" si="3"/>
        <v>101,000 - 150,000</v>
      </c>
    </row>
    <row r="10" spans="1:18" ht="18" customHeight="1" x14ac:dyDescent="0.2">
      <c r="A10" s="6">
        <v>9</v>
      </c>
      <c r="B10" s="7">
        <v>15792365</v>
      </c>
      <c r="C10" s="6" t="s">
        <v>27</v>
      </c>
      <c r="D10" s="7">
        <v>501</v>
      </c>
      <c r="E10" s="6" t="s">
        <v>15</v>
      </c>
      <c r="F10" s="6" t="s">
        <v>23</v>
      </c>
      <c r="G10" s="7">
        <v>44</v>
      </c>
      <c r="H10" s="7">
        <v>4</v>
      </c>
      <c r="I10" s="51">
        <v>142051.07</v>
      </c>
      <c r="J10" s="7">
        <v>2</v>
      </c>
      <c r="K10" s="7">
        <v>0</v>
      </c>
      <c r="L10" s="7">
        <v>1</v>
      </c>
      <c r="M10" s="53">
        <v>74940.5</v>
      </c>
      <c r="N10" s="7">
        <v>0</v>
      </c>
      <c r="O10" s="68" t="str">
        <f t="shared" si="0"/>
        <v>Poor</v>
      </c>
      <c r="P10" s="68" t="str">
        <f t="shared" si="1"/>
        <v>Middle-aged adult</v>
      </c>
      <c r="Q10" s="68" t="str">
        <f>IF(I10&gt;=126000, "High-Balance", IF(I10&gt;=76000, "Mid-Balance", "Low-Balance"))</f>
        <v>High-Balance</v>
      </c>
      <c r="R10" s="69" t="str">
        <f t="shared" si="3"/>
        <v>51,000 - 100,000</v>
      </c>
    </row>
    <row r="11" spans="1:18" ht="18" customHeight="1" x14ac:dyDescent="0.2">
      <c r="A11" s="6">
        <v>10</v>
      </c>
      <c r="B11" s="7">
        <v>15592389</v>
      </c>
      <c r="C11" s="6" t="s">
        <v>859</v>
      </c>
      <c r="D11" s="7">
        <v>684</v>
      </c>
      <c r="E11" s="6" t="s">
        <v>15</v>
      </c>
      <c r="F11" s="6" t="s">
        <v>23</v>
      </c>
      <c r="G11" s="7">
        <v>27</v>
      </c>
      <c r="H11" s="7">
        <v>2</v>
      </c>
      <c r="I11" s="51">
        <v>134603.88</v>
      </c>
      <c r="J11" s="7">
        <v>1</v>
      </c>
      <c r="K11" s="7">
        <v>1</v>
      </c>
      <c r="L11" s="7">
        <v>1</v>
      </c>
      <c r="M11" s="53">
        <v>71725.73</v>
      </c>
      <c r="N11" s="7">
        <v>0</v>
      </c>
      <c r="O11" s="68" t="str">
        <f t="shared" si="0"/>
        <v>Fair</v>
      </c>
      <c r="P11" s="68" t="str">
        <f t="shared" si="1"/>
        <v>Young adult</v>
      </c>
      <c r="Q11" s="68" t="str">
        <f t="shared" si="2"/>
        <v>High-Balance</v>
      </c>
      <c r="R11" s="69" t="str">
        <f t="shared" si="3"/>
        <v>51,000 - 100,000</v>
      </c>
    </row>
    <row r="12" spans="1:18" ht="18" customHeight="1" x14ac:dyDescent="0.2">
      <c r="A12" s="6">
        <v>11</v>
      </c>
      <c r="B12" s="7">
        <v>15767821</v>
      </c>
      <c r="C12" s="6" t="s">
        <v>29</v>
      </c>
      <c r="D12" s="7">
        <v>528</v>
      </c>
      <c r="E12" s="6" t="s">
        <v>15</v>
      </c>
      <c r="F12" s="6" t="s">
        <v>23</v>
      </c>
      <c r="G12" s="7">
        <v>31</v>
      </c>
      <c r="H12" s="7">
        <v>6</v>
      </c>
      <c r="I12" s="51">
        <v>102016.72</v>
      </c>
      <c r="J12" s="7">
        <v>2</v>
      </c>
      <c r="K12" s="7">
        <v>0</v>
      </c>
      <c r="L12" s="7">
        <v>0</v>
      </c>
      <c r="M12" s="53">
        <v>80181.119999999995</v>
      </c>
      <c r="N12" s="7">
        <v>0</v>
      </c>
      <c r="O12" s="68" t="str">
        <f t="shared" si="0"/>
        <v>Fair</v>
      </c>
      <c r="P12" s="68" t="str">
        <f t="shared" si="1"/>
        <v>Young adult</v>
      </c>
      <c r="Q12" s="68" t="str">
        <f t="shared" si="2"/>
        <v>Mid-Balance</v>
      </c>
      <c r="R12" s="69" t="str">
        <f t="shared" si="3"/>
        <v>51,000 - 100,000</v>
      </c>
    </row>
    <row r="13" spans="1:18" ht="18" customHeight="1" x14ac:dyDescent="0.2">
      <c r="A13" s="6">
        <v>12</v>
      </c>
      <c r="B13" s="7">
        <v>15737173</v>
      </c>
      <c r="C13" s="6" t="s">
        <v>30</v>
      </c>
      <c r="D13" s="7">
        <v>497</v>
      </c>
      <c r="E13" s="6" t="s">
        <v>18</v>
      </c>
      <c r="F13" s="6" t="s">
        <v>23</v>
      </c>
      <c r="G13" s="7">
        <v>24</v>
      </c>
      <c r="H13" s="7">
        <v>3</v>
      </c>
      <c r="I13" s="51">
        <v>0</v>
      </c>
      <c r="J13" s="7">
        <v>2</v>
      </c>
      <c r="K13" s="7">
        <v>1</v>
      </c>
      <c r="L13" s="7">
        <v>0</v>
      </c>
      <c r="M13" s="53">
        <v>76390.009999999995</v>
      </c>
      <c r="N13" s="7">
        <v>0</v>
      </c>
      <c r="O13" s="68" t="str">
        <f t="shared" si="0"/>
        <v>Poor</v>
      </c>
      <c r="P13" s="68" t="str">
        <f t="shared" si="1"/>
        <v>Young adult</v>
      </c>
      <c r="Q13" s="68" t="str">
        <f t="shared" si="2"/>
        <v>Low-Balance</v>
      </c>
      <c r="R13" s="69" t="str">
        <f t="shared" si="3"/>
        <v>51,000 - 100,000</v>
      </c>
    </row>
    <row r="14" spans="1:18" ht="18" customHeight="1" x14ac:dyDescent="0.2">
      <c r="A14" s="6">
        <v>13</v>
      </c>
      <c r="B14" s="7">
        <v>15632264</v>
      </c>
      <c r="C14" s="6" t="s">
        <v>31</v>
      </c>
      <c r="D14" s="7">
        <v>476</v>
      </c>
      <c r="E14" s="6" t="s">
        <v>15</v>
      </c>
      <c r="F14" s="6" t="s">
        <v>16</v>
      </c>
      <c r="G14" s="7">
        <v>34</v>
      </c>
      <c r="H14" s="7">
        <v>10</v>
      </c>
      <c r="I14" s="51">
        <v>0</v>
      </c>
      <c r="J14" s="7">
        <v>2</v>
      </c>
      <c r="K14" s="7">
        <v>1</v>
      </c>
      <c r="L14" s="7">
        <v>0</v>
      </c>
      <c r="M14" s="53">
        <v>26260.98</v>
      </c>
      <c r="N14" s="7">
        <v>0</v>
      </c>
      <c r="O14" s="68" t="str">
        <f t="shared" si="0"/>
        <v>Poor</v>
      </c>
      <c r="P14" s="68" t="str">
        <f t="shared" si="1"/>
        <v>Young adult</v>
      </c>
      <c r="Q14" s="68" t="str">
        <f>IF(I14&gt;=126000, "High-Balance", IF(I14&gt;=76000, "Mid-Balance", "Low-Balance"))</f>
        <v>Low-Balance</v>
      </c>
      <c r="R14" s="69" t="str">
        <f t="shared" si="3"/>
        <v xml:space="preserve"> 0 - 50,000</v>
      </c>
    </row>
    <row r="15" spans="1:18" ht="18" customHeight="1" x14ac:dyDescent="0.2">
      <c r="A15" s="6">
        <v>14</v>
      </c>
      <c r="B15" s="7">
        <v>15691483</v>
      </c>
      <c r="C15" s="6" t="s">
        <v>32</v>
      </c>
      <c r="D15" s="7">
        <v>549</v>
      </c>
      <c r="E15" s="6" t="s">
        <v>15</v>
      </c>
      <c r="F15" s="6" t="s">
        <v>16</v>
      </c>
      <c r="G15" s="7">
        <v>25</v>
      </c>
      <c r="H15" s="7">
        <v>5</v>
      </c>
      <c r="I15" s="51">
        <v>0</v>
      </c>
      <c r="J15" s="7">
        <v>2</v>
      </c>
      <c r="K15" s="7">
        <v>0</v>
      </c>
      <c r="L15" s="7">
        <v>0</v>
      </c>
      <c r="M15" s="53">
        <v>190857.79</v>
      </c>
      <c r="N15" s="7">
        <v>0</v>
      </c>
      <c r="O15" s="68" t="str">
        <f t="shared" si="0"/>
        <v>Fair</v>
      </c>
      <c r="P15" s="68" t="str">
        <f t="shared" si="1"/>
        <v>Young adult</v>
      </c>
      <c r="Q15" s="68" t="str">
        <f t="shared" si="2"/>
        <v>Low-Balance</v>
      </c>
      <c r="R15" s="69" t="str">
        <f t="shared" si="3"/>
        <v>151,000 - 200,00</v>
      </c>
    </row>
    <row r="16" spans="1:18" ht="18" customHeight="1" x14ac:dyDescent="0.2">
      <c r="A16" s="6">
        <v>15</v>
      </c>
      <c r="B16" s="7">
        <v>15600882</v>
      </c>
      <c r="C16" s="6" t="s">
        <v>33</v>
      </c>
      <c r="D16" s="7">
        <v>635</v>
      </c>
      <c r="E16" s="6" t="s">
        <v>18</v>
      </c>
      <c r="F16" s="6" t="s">
        <v>16</v>
      </c>
      <c r="G16" s="7">
        <v>35</v>
      </c>
      <c r="H16" s="7">
        <v>7</v>
      </c>
      <c r="I16" s="51">
        <v>0</v>
      </c>
      <c r="J16" s="7">
        <v>2</v>
      </c>
      <c r="K16" s="7">
        <v>1</v>
      </c>
      <c r="L16" s="7">
        <v>1</v>
      </c>
      <c r="M16" s="53">
        <v>65951.649999999994</v>
      </c>
      <c r="N16" s="7">
        <v>0</v>
      </c>
      <c r="O16" s="68" t="str">
        <f t="shared" si="0"/>
        <v>Fair</v>
      </c>
      <c r="P16" s="68" t="str">
        <f t="shared" si="1"/>
        <v>Young adult</v>
      </c>
      <c r="Q16" s="68" t="str">
        <f t="shared" si="2"/>
        <v>Low-Balance</v>
      </c>
      <c r="R16" s="69" t="str">
        <f t="shared" si="3"/>
        <v>51,000 - 100,000</v>
      </c>
    </row>
    <row r="17" spans="1:18" ht="18" customHeight="1" x14ac:dyDescent="0.2">
      <c r="A17" s="6">
        <v>16</v>
      </c>
      <c r="B17" s="7">
        <v>15643966</v>
      </c>
      <c r="C17" s="6" t="s">
        <v>34</v>
      </c>
      <c r="D17" s="7">
        <v>616</v>
      </c>
      <c r="E17" s="6" t="s">
        <v>26</v>
      </c>
      <c r="F17" s="6" t="s">
        <v>23</v>
      </c>
      <c r="G17" s="7">
        <v>45</v>
      </c>
      <c r="H17" s="7">
        <v>3</v>
      </c>
      <c r="I17" s="51">
        <v>143129.41</v>
      </c>
      <c r="J17" s="7">
        <v>2</v>
      </c>
      <c r="K17" s="7">
        <v>0</v>
      </c>
      <c r="L17" s="7">
        <v>1</v>
      </c>
      <c r="M17" s="53">
        <v>64327.26</v>
      </c>
      <c r="N17" s="7">
        <v>0</v>
      </c>
      <c r="O17" s="68" t="str">
        <f t="shared" si="0"/>
        <v>Fair</v>
      </c>
      <c r="P17" s="68" t="str">
        <f t="shared" si="1"/>
        <v>Middle-aged adult</v>
      </c>
      <c r="Q17" s="68" t="str">
        <f t="shared" si="2"/>
        <v>High-Balance</v>
      </c>
      <c r="R17" s="69" t="str">
        <f t="shared" si="3"/>
        <v>51,000 - 100,000</v>
      </c>
    </row>
    <row r="18" spans="1:18" ht="18" customHeight="1" x14ac:dyDescent="0.2">
      <c r="A18" s="6">
        <v>17</v>
      </c>
      <c r="B18" s="7">
        <v>15737452</v>
      </c>
      <c r="C18" s="6" t="s">
        <v>35</v>
      </c>
      <c r="D18" s="7">
        <v>653</v>
      </c>
      <c r="E18" s="6" t="s">
        <v>26</v>
      </c>
      <c r="F18" s="6" t="s">
        <v>23</v>
      </c>
      <c r="G18" s="7">
        <v>58</v>
      </c>
      <c r="H18" s="7">
        <v>1</v>
      </c>
      <c r="I18" s="51">
        <v>132602.88</v>
      </c>
      <c r="J18" s="7">
        <v>1</v>
      </c>
      <c r="K18" s="7">
        <v>1</v>
      </c>
      <c r="L18" s="7">
        <v>0</v>
      </c>
      <c r="M18" s="53">
        <v>5097.67</v>
      </c>
      <c r="N18" s="7">
        <v>1</v>
      </c>
      <c r="O18" s="68" t="str">
        <f t="shared" si="0"/>
        <v>Fair</v>
      </c>
      <c r="P18" s="68" t="str">
        <f t="shared" si="1"/>
        <v>Middle-aged adult</v>
      </c>
      <c r="Q18" s="68" t="str">
        <f t="shared" si="2"/>
        <v>High-Balance</v>
      </c>
      <c r="R18" s="69" t="str">
        <f t="shared" si="3"/>
        <v xml:space="preserve"> 0 - 50,000</v>
      </c>
    </row>
    <row r="19" spans="1:18" ht="18" customHeight="1" x14ac:dyDescent="0.2">
      <c r="A19" s="6">
        <v>18</v>
      </c>
      <c r="B19" s="7">
        <v>15788218</v>
      </c>
      <c r="C19" s="6" t="s">
        <v>36</v>
      </c>
      <c r="D19" s="7">
        <v>549</v>
      </c>
      <c r="E19" s="6" t="s">
        <v>18</v>
      </c>
      <c r="F19" s="6" t="s">
        <v>16</v>
      </c>
      <c r="G19" s="7">
        <v>24</v>
      </c>
      <c r="H19" s="7">
        <v>9</v>
      </c>
      <c r="I19" s="51">
        <v>0</v>
      </c>
      <c r="J19" s="7">
        <v>2</v>
      </c>
      <c r="K19" s="7">
        <v>1</v>
      </c>
      <c r="L19" s="7">
        <v>1</v>
      </c>
      <c r="M19" s="53">
        <v>14406.41</v>
      </c>
      <c r="N19" s="7">
        <v>0</v>
      </c>
      <c r="O19" s="68" t="str">
        <f t="shared" si="0"/>
        <v>Fair</v>
      </c>
      <c r="P19" s="68" t="str">
        <f t="shared" si="1"/>
        <v>Young adult</v>
      </c>
      <c r="Q19" s="68" t="str">
        <f t="shared" si="2"/>
        <v>Low-Balance</v>
      </c>
      <c r="R19" s="69" t="str">
        <f t="shared" si="3"/>
        <v xml:space="preserve"> 0 - 50,000</v>
      </c>
    </row>
    <row r="20" spans="1:18" ht="18" customHeight="1" x14ac:dyDescent="0.2">
      <c r="A20" s="6">
        <v>19</v>
      </c>
      <c r="B20" s="7">
        <v>15661507</v>
      </c>
      <c r="C20" s="6" t="s">
        <v>37</v>
      </c>
      <c r="D20" s="7">
        <v>587</v>
      </c>
      <c r="E20" s="6" t="s">
        <v>18</v>
      </c>
      <c r="F20" s="6" t="s">
        <v>23</v>
      </c>
      <c r="G20" s="7">
        <v>45</v>
      </c>
      <c r="H20" s="7">
        <v>6</v>
      </c>
      <c r="I20" s="51">
        <v>0</v>
      </c>
      <c r="J20" s="7">
        <v>1</v>
      </c>
      <c r="K20" s="7">
        <v>0</v>
      </c>
      <c r="L20" s="7">
        <v>0</v>
      </c>
      <c r="M20" s="53">
        <v>158684.81</v>
      </c>
      <c r="N20" s="7">
        <v>0</v>
      </c>
      <c r="O20" s="68" t="str">
        <f t="shared" si="0"/>
        <v>Fair</v>
      </c>
      <c r="P20" s="68" t="str">
        <f t="shared" si="1"/>
        <v>Middle-aged adult</v>
      </c>
      <c r="Q20" s="68" t="str">
        <f t="shared" si="2"/>
        <v>Low-Balance</v>
      </c>
      <c r="R20" s="69" t="str">
        <f t="shared" si="3"/>
        <v>151,000 - 200,00</v>
      </c>
    </row>
    <row r="21" spans="1:18" ht="18" customHeight="1" x14ac:dyDescent="0.2">
      <c r="A21" s="6">
        <v>20</v>
      </c>
      <c r="B21" s="7">
        <v>15568982</v>
      </c>
      <c r="C21" s="6" t="s">
        <v>38</v>
      </c>
      <c r="D21" s="7">
        <v>726</v>
      </c>
      <c r="E21" s="6" t="s">
        <v>15</v>
      </c>
      <c r="F21" s="6" t="s">
        <v>16</v>
      </c>
      <c r="G21" s="7">
        <v>24</v>
      </c>
      <c r="H21" s="7">
        <v>6</v>
      </c>
      <c r="I21" s="51">
        <v>0</v>
      </c>
      <c r="J21" s="7">
        <v>2</v>
      </c>
      <c r="K21" s="7">
        <v>1</v>
      </c>
      <c r="L21" s="7">
        <v>1</v>
      </c>
      <c r="M21" s="53">
        <v>54724.03</v>
      </c>
      <c r="N21" s="7">
        <v>0</v>
      </c>
      <c r="O21" s="68" t="str">
        <f t="shared" si="0"/>
        <v>Good</v>
      </c>
      <c r="P21" s="68" t="str">
        <f t="shared" si="1"/>
        <v>Young adult</v>
      </c>
      <c r="Q21" s="68" t="str">
        <f t="shared" si="2"/>
        <v>Low-Balance</v>
      </c>
      <c r="R21" s="69" t="str">
        <f t="shared" si="3"/>
        <v>51,000 - 100,000</v>
      </c>
    </row>
    <row r="22" spans="1:18" ht="18" customHeight="1" x14ac:dyDescent="0.2">
      <c r="A22" s="6">
        <v>21</v>
      </c>
      <c r="B22" s="7">
        <v>15577657</v>
      </c>
      <c r="C22" s="6" t="s">
        <v>39</v>
      </c>
      <c r="D22" s="7">
        <v>732</v>
      </c>
      <c r="E22" s="6" t="s">
        <v>15</v>
      </c>
      <c r="F22" s="6" t="s">
        <v>23</v>
      </c>
      <c r="G22" s="7">
        <v>41</v>
      </c>
      <c r="H22" s="7">
        <v>8</v>
      </c>
      <c r="I22" s="51">
        <v>0</v>
      </c>
      <c r="J22" s="7">
        <v>2</v>
      </c>
      <c r="K22" s="7">
        <v>1</v>
      </c>
      <c r="L22" s="7">
        <v>1</v>
      </c>
      <c r="M22" s="53">
        <v>170886.17</v>
      </c>
      <c r="N22" s="7">
        <v>0</v>
      </c>
      <c r="O22" s="68" t="str">
        <f t="shared" si="0"/>
        <v>Good</v>
      </c>
      <c r="P22" s="68" t="str">
        <f t="shared" si="1"/>
        <v>Middle-aged adult</v>
      </c>
      <c r="Q22" s="68" t="str">
        <f t="shared" si="2"/>
        <v>Low-Balance</v>
      </c>
      <c r="R22" s="69" t="str">
        <f t="shared" si="3"/>
        <v>151,000 - 200,00</v>
      </c>
    </row>
    <row r="23" spans="1:18" ht="18" customHeight="1" x14ac:dyDescent="0.2">
      <c r="A23" s="6">
        <v>22</v>
      </c>
      <c r="B23" s="7">
        <v>15597945</v>
      </c>
      <c r="C23" s="6" t="s">
        <v>40</v>
      </c>
      <c r="D23" s="7">
        <v>636</v>
      </c>
      <c r="E23" s="6" t="s">
        <v>18</v>
      </c>
      <c r="F23" s="6" t="s">
        <v>16</v>
      </c>
      <c r="G23" s="7">
        <v>32</v>
      </c>
      <c r="H23" s="7">
        <v>8</v>
      </c>
      <c r="I23" s="51">
        <v>0</v>
      </c>
      <c r="J23" s="7">
        <v>2</v>
      </c>
      <c r="K23" s="7">
        <v>1</v>
      </c>
      <c r="L23" s="7">
        <v>0</v>
      </c>
      <c r="M23" s="53">
        <v>63968.09</v>
      </c>
      <c r="N23" s="7">
        <v>0</v>
      </c>
      <c r="O23" s="68" t="str">
        <f t="shared" si="0"/>
        <v>Fair</v>
      </c>
      <c r="P23" s="68" t="str">
        <f t="shared" si="1"/>
        <v>Young adult</v>
      </c>
      <c r="Q23" s="68" t="str">
        <f t="shared" si="2"/>
        <v>Low-Balance</v>
      </c>
      <c r="R23" s="69" t="str">
        <f t="shared" si="3"/>
        <v>51,000 - 100,000</v>
      </c>
    </row>
    <row r="24" spans="1:18" ht="18" customHeight="1" x14ac:dyDescent="0.2">
      <c r="A24" s="6">
        <v>23</v>
      </c>
      <c r="B24" s="7">
        <v>15699309</v>
      </c>
      <c r="C24" s="6" t="s">
        <v>41</v>
      </c>
      <c r="D24" s="7">
        <v>510</v>
      </c>
      <c r="E24" s="6" t="s">
        <v>18</v>
      </c>
      <c r="F24" s="6" t="s">
        <v>16</v>
      </c>
      <c r="G24" s="7">
        <v>38</v>
      </c>
      <c r="H24" s="7">
        <v>4</v>
      </c>
      <c r="I24" s="51">
        <v>0</v>
      </c>
      <c r="J24" s="7">
        <v>1</v>
      </c>
      <c r="K24" s="7">
        <v>1</v>
      </c>
      <c r="L24" s="7">
        <v>0</v>
      </c>
      <c r="M24" s="53">
        <v>118913.53</v>
      </c>
      <c r="N24" s="7">
        <v>1</v>
      </c>
      <c r="O24" s="68" t="str">
        <f t="shared" si="0"/>
        <v>Poor</v>
      </c>
      <c r="P24" s="68" t="str">
        <f t="shared" si="1"/>
        <v>Young adult</v>
      </c>
      <c r="Q24" s="68" t="str">
        <f t="shared" si="2"/>
        <v>Low-Balance</v>
      </c>
      <c r="R24" s="69" t="str">
        <f t="shared" si="3"/>
        <v>101,000 - 150,000</v>
      </c>
    </row>
    <row r="25" spans="1:18" ht="18" customHeight="1" x14ac:dyDescent="0.2">
      <c r="A25" s="6">
        <v>24</v>
      </c>
      <c r="B25" s="7">
        <v>15725737</v>
      </c>
      <c r="C25" s="6" t="s">
        <v>42</v>
      </c>
      <c r="D25" s="7">
        <v>669</v>
      </c>
      <c r="E25" s="6" t="s">
        <v>15</v>
      </c>
      <c r="F25" s="6" t="s">
        <v>23</v>
      </c>
      <c r="G25" s="7">
        <v>46</v>
      </c>
      <c r="H25" s="7">
        <v>3</v>
      </c>
      <c r="I25" s="51">
        <v>0</v>
      </c>
      <c r="J25" s="7">
        <v>2</v>
      </c>
      <c r="K25" s="7">
        <v>0</v>
      </c>
      <c r="L25" s="7">
        <v>1</v>
      </c>
      <c r="M25" s="53">
        <v>8487.75</v>
      </c>
      <c r="N25" s="7">
        <v>0</v>
      </c>
      <c r="O25" s="68" t="str">
        <f t="shared" si="0"/>
        <v>Fair</v>
      </c>
      <c r="P25" s="68" t="str">
        <f t="shared" si="1"/>
        <v>Middle-aged adult</v>
      </c>
      <c r="Q25" s="68" t="str">
        <f t="shared" si="2"/>
        <v>Low-Balance</v>
      </c>
      <c r="R25" s="69" t="str">
        <f t="shared" si="3"/>
        <v xml:space="preserve"> 0 - 50,000</v>
      </c>
    </row>
    <row r="26" spans="1:18" ht="18" customHeight="1" x14ac:dyDescent="0.2">
      <c r="A26" s="6">
        <v>25</v>
      </c>
      <c r="B26" s="7">
        <v>15625047</v>
      </c>
      <c r="C26" s="6" t="s">
        <v>43</v>
      </c>
      <c r="D26" s="7">
        <v>846</v>
      </c>
      <c r="E26" s="6" t="s">
        <v>15</v>
      </c>
      <c r="F26" s="6" t="s">
        <v>16</v>
      </c>
      <c r="G26" s="7">
        <v>38</v>
      </c>
      <c r="H26" s="7">
        <v>5</v>
      </c>
      <c r="I26" s="51">
        <v>0</v>
      </c>
      <c r="J26" s="7">
        <v>1</v>
      </c>
      <c r="K26" s="7">
        <v>1</v>
      </c>
      <c r="L26" s="7">
        <v>1</v>
      </c>
      <c r="M26" s="53">
        <v>187616.16</v>
      </c>
      <c r="N26" s="7">
        <v>0</v>
      </c>
      <c r="O26" s="68" t="str">
        <f t="shared" si="0"/>
        <v>Good</v>
      </c>
      <c r="P26" s="68" t="str">
        <f t="shared" si="1"/>
        <v>Young adult</v>
      </c>
      <c r="Q26" s="68" t="str">
        <f t="shared" si="2"/>
        <v>Low-Balance</v>
      </c>
      <c r="R26" s="69" t="str">
        <f t="shared" si="3"/>
        <v>151,000 - 200,00</v>
      </c>
    </row>
    <row r="27" spans="1:18" ht="18" customHeight="1" x14ac:dyDescent="0.2">
      <c r="A27" s="6">
        <v>26</v>
      </c>
      <c r="B27" s="7">
        <v>15738191</v>
      </c>
      <c r="C27" s="6" t="s">
        <v>44</v>
      </c>
      <c r="D27" s="7">
        <v>577</v>
      </c>
      <c r="E27" s="6" t="s">
        <v>15</v>
      </c>
      <c r="F27" s="6" t="s">
        <v>23</v>
      </c>
      <c r="G27" s="7">
        <v>25</v>
      </c>
      <c r="H27" s="7">
        <v>3</v>
      </c>
      <c r="I27" s="51">
        <v>0</v>
      </c>
      <c r="J27" s="7">
        <v>2</v>
      </c>
      <c r="K27" s="7">
        <v>0</v>
      </c>
      <c r="L27" s="7">
        <v>1</v>
      </c>
      <c r="M27" s="53">
        <v>124508.29</v>
      </c>
      <c r="N27" s="7">
        <v>0</v>
      </c>
      <c r="O27" s="68" t="str">
        <f t="shared" si="0"/>
        <v>Fair</v>
      </c>
      <c r="P27" s="68" t="str">
        <f t="shared" si="1"/>
        <v>Young adult</v>
      </c>
      <c r="Q27" s="68" t="str">
        <f t="shared" si="2"/>
        <v>Low-Balance</v>
      </c>
      <c r="R27" s="69" t="str">
        <f t="shared" si="3"/>
        <v>101,000 - 150,000</v>
      </c>
    </row>
    <row r="28" spans="1:18" ht="18" customHeight="1" x14ac:dyDescent="0.2">
      <c r="A28" s="6">
        <v>27</v>
      </c>
      <c r="B28" s="7">
        <v>15736816</v>
      </c>
      <c r="C28" s="6" t="s">
        <v>45</v>
      </c>
      <c r="D28" s="7">
        <v>756</v>
      </c>
      <c r="E28" s="6" t="s">
        <v>26</v>
      </c>
      <c r="F28" s="6" t="s">
        <v>23</v>
      </c>
      <c r="G28" s="7">
        <v>36</v>
      </c>
      <c r="H28" s="7">
        <v>2</v>
      </c>
      <c r="I28" s="51">
        <v>136815.64000000001</v>
      </c>
      <c r="J28" s="7">
        <v>1</v>
      </c>
      <c r="K28" s="7">
        <v>1</v>
      </c>
      <c r="L28" s="7">
        <v>1</v>
      </c>
      <c r="M28" s="53">
        <v>170041.95</v>
      </c>
      <c r="N28" s="7">
        <v>0</v>
      </c>
      <c r="O28" s="68" t="str">
        <f t="shared" si="0"/>
        <v>Good</v>
      </c>
      <c r="P28" s="68" t="str">
        <f t="shared" si="1"/>
        <v>Young adult</v>
      </c>
      <c r="Q28" s="68" t="str">
        <f t="shared" si="2"/>
        <v>High-Balance</v>
      </c>
      <c r="R28" s="69" t="str">
        <f t="shared" si="3"/>
        <v>151,000 - 200,00</v>
      </c>
    </row>
    <row r="29" spans="1:18" ht="18" customHeight="1" x14ac:dyDescent="0.2">
      <c r="A29" s="6">
        <v>28</v>
      </c>
      <c r="B29" s="7">
        <v>15700772</v>
      </c>
      <c r="C29" s="6" t="s">
        <v>46</v>
      </c>
      <c r="D29" s="7">
        <v>571</v>
      </c>
      <c r="E29" s="6" t="s">
        <v>15</v>
      </c>
      <c r="F29" s="6" t="s">
        <v>23</v>
      </c>
      <c r="G29" s="7">
        <v>44</v>
      </c>
      <c r="H29" s="7">
        <v>9</v>
      </c>
      <c r="I29" s="51">
        <v>0</v>
      </c>
      <c r="J29" s="7">
        <v>2</v>
      </c>
      <c r="K29" s="7">
        <v>0</v>
      </c>
      <c r="L29" s="7">
        <v>0</v>
      </c>
      <c r="M29" s="53">
        <v>38433.35</v>
      </c>
      <c r="N29" s="7">
        <v>0</v>
      </c>
      <c r="O29" s="68" t="str">
        <f t="shared" si="0"/>
        <v>Fair</v>
      </c>
      <c r="P29" s="68" t="str">
        <f t="shared" si="1"/>
        <v>Middle-aged adult</v>
      </c>
      <c r="Q29" s="68" t="str">
        <f t="shared" si="2"/>
        <v>Low-Balance</v>
      </c>
      <c r="R29" s="69" t="str">
        <f t="shared" si="3"/>
        <v xml:space="preserve"> 0 - 50,000</v>
      </c>
    </row>
    <row r="30" spans="1:18" ht="18" customHeight="1" x14ac:dyDescent="0.2">
      <c r="A30" s="6">
        <v>29</v>
      </c>
      <c r="B30" s="7">
        <v>15728693</v>
      </c>
      <c r="C30" s="6" t="s">
        <v>47</v>
      </c>
      <c r="D30" s="7">
        <v>574</v>
      </c>
      <c r="E30" s="6" t="s">
        <v>26</v>
      </c>
      <c r="F30" s="6" t="s">
        <v>16</v>
      </c>
      <c r="G30" s="7">
        <v>43</v>
      </c>
      <c r="H30" s="7">
        <v>3</v>
      </c>
      <c r="I30" s="51">
        <v>141349.43</v>
      </c>
      <c r="J30" s="7">
        <v>1</v>
      </c>
      <c r="K30" s="7">
        <v>1</v>
      </c>
      <c r="L30" s="7">
        <v>1</v>
      </c>
      <c r="M30" s="53">
        <v>100187.43</v>
      </c>
      <c r="N30" s="7">
        <v>0</v>
      </c>
      <c r="O30" s="68" t="str">
        <f t="shared" si="0"/>
        <v>Fair</v>
      </c>
      <c r="P30" s="68" t="str">
        <f t="shared" si="1"/>
        <v>Middle-aged adult</v>
      </c>
      <c r="Q30" s="68" t="str">
        <f t="shared" si="2"/>
        <v>High-Balance</v>
      </c>
      <c r="R30" s="69" t="str">
        <f t="shared" si="3"/>
        <v>51,000 - 100,000</v>
      </c>
    </row>
    <row r="31" spans="1:18" ht="18" customHeight="1" x14ac:dyDescent="0.2">
      <c r="A31" s="6">
        <v>30</v>
      </c>
      <c r="B31" s="7">
        <v>15656300</v>
      </c>
      <c r="C31" s="6" t="s">
        <v>48</v>
      </c>
      <c r="D31" s="7">
        <v>411</v>
      </c>
      <c r="E31" s="6" t="s">
        <v>15</v>
      </c>
      <c r="F31" s="6" t="s">
        <v>23</v>
      </c>
      <c r="G31" s="7">
        <v>29</v>
      </c>
      <c r="H31" s="7">
        <v>0</v>
      </c>
      <c r="I31" s="51">
        <v>59697.17</v>
      </c>
      <c r="J31" s="7">
        <v>2</v>
      </c>
      <c r="K31" s="7">
        <v>1</v>
      </c>
      <c r="L31" s="7">
        <v>1</v>
      </c>
      <c r="M31" s="53">
        <v>53483.21</v>
      </c>
      <c r="N31" s="7">
        <v>0</v>
      </c>
      <c r="O31" s="68" t="str">
        <f t="shared" si="0"/>
        <v>Poor</v>
      </c>
      <c r="P31" s="68" t="str">
        <f t="shared" si="1"/>
        <v>Young adult</v>
      </c>
      <c r="Q31" s="68" t="str">
        <f t="shared" si="2"/>
        <v>Low-Balance</v>
      </c>
      <c r="R31" s="69" t="str">
        <f t="shared" si="3"/>
        <v>51,000 - 100,000</v>
      </c>
    </row>
    <row r="32" spans="1:18" ht="18" customHeight="1" x14ac:dyDescent="0.2">
      <c r="A32" s="6">
        <v>31</v>
      </c>
      <c r="B32" s="7">
        <v>15589475</v>
      </c>
      <c r="C32" s="6" t="s">
        <v>49</v>
      </c>
      <c r="D32" s="7">
        <v>591</v>
      </c>
      <c r="E32" s="6" t="s">
        <v>18</v>
      </c>
      <c r="F32" s="6" t="s">
        <v>16</v>
      </c>
      <c r="G32" s="7">
        <v>39</v>
      </c>
      <c r="H32" s="7">
        <v>3</v>
      </c>
      <c r="I32" s="51">
        <v>0</v>
      </c>
      <c r="J32" s="7">
        <v>3</v>
      </c>
      <c r="K32" s="7">
        <v>1</v>
      </c>
      <c r="L32" s="7">
        <v>0</v>
      </c>
      <c r="M32" s="53">
        <v>140469.38</v>
      </c>
      <c r="N32" s="7">
        <v>1</v>
      </c>
      <c r="O32" s="68" t="str">
        <f t="shared" si="0"/>
        <v>Fair</v>
      </c>
      <c r="P32" s="68" t="str">
        <f t="shared" si="1"/>
        <v>Young adult</v>
      </c>
      <c r="Q32" s="68" t="str">
        <f t="shared" si="2"/>
        <v>Low-Balance</v>
      </c>
      <c r="R32" s="69" t="str">
        <f>IF(M32&gt;=151000,"151,000 - 200,00",IF(M32&gt;=101000,"101,000 - 150,000",IF(M32&gt;=51000,"51,000 - 100,000"," 0 - 50,000")))</f>
        <v>101,000 - 150,000</v>
      </c>
    </row>
    <row r="33" spans="1:18" ht="18" customHeight="1" x14ac:dyDescent="0.2">
      <c r="A33" s="6">
        <v>32</v>
      </c>
      <c r="B33" s="7">
        <v>15706552</v>
      </c>
      <c r="C33" s="6" t="s">
        <v>50</v>
      </c>
      <c r="D33" s="7">
        <v>533</v>
      </c>
      <c r="E33" s="6" t="s">
        <v>15</v>
      </c>
      <c r="F33" s="6" t="s">
        <v>23</v>
      </c>
      <c r="G33" s="7">
        <v>36</v>
      </c>
      <c r="H33" s="7">
        <v>7</v>
      </c>
      <c r="I33" s="51">
        <v>85311.7</v>
      </c>
      <c r="J33" s="7">
        <v>1</v>
      </c>
      <c r="K33" s="7">
        <v>0</v>
      </c>
      <c r="L33" s="7">
        <v>1</v>
      </c>
      <c r="M33" s="53">
        <v>156731.91</v>
      </c>
      <c r="N33" s="7">
        <v>0</v>
      </c>
      <c r="O33" s="68" t="str">
        <f t="shared" si="0"/>
        <v>Fair</v>
      </c>
      <c r="P33" s="68" t="str">
        <f t="shared" si="1"/>
        <v>Young adult</v>
      </c>
      <c r="Q33" s="68" t="str">
        <f t="shared" si="2"/>
        <v>Mid-Balance</v>
      </c>
      <c r="R33" s="69" t="str">
        <f t="shared" si="3"/>
        <v>151,000 - 200,00</v>
      </c>
    </row>
    <row r="34" spans="1:18" ht="18" customHeight="1" x14ac:dyDescent="0.2">
      <c r="A34" s="6">
        <v>33</v>
      </c>
      <c r="B34" s="7">
        <v>15750181</v>
      </c>
      <c r="C34" s="6" t="s">
        <v>51</v>
      </c>
      <c r="D34" s="7">
        <v>553</v>
      </c>
      <c r="E34" s="6" t="s">
        <v>26</v>
      </c>
      <c r="F34" s="6" t="s">
        <v>23</v>
      </c>
      <c r="G34" s="7">
        <v>41</v>
      </c>
      <c r="H34" s="7">
        <v>9</v>
      </c>
      <c r="I34" s="51">
        <v>110112.54</v>
      </c>
      <c r="J34" s="7">
        <v>2</v>
      </c>
      <c r="K34" s="7">
        <v>0</v>
      </c>
      <c r="L34" s="7">
        <v>0</v>
      </c>
      <c r="M34" s="53">
        <v>81898.81</v>
      </c>
      <c r="N34" s="7">
        <v>0</v>
      </c>
      <c r="O34" s="68" t="str">
        <f t="shared" si="0"/>
        <v>Fair</v>
      </c>
      <c r="P34" s="68" t="str">
        <f t="shared" si="1"/>
        <v>Middle-aged adult</v>
      </c>
      <c r="Q34" s="68" t="str">
        <f t="shared" si="2"/>
        <v>Mid-Balance</v>
      </c>
      <c r="R34" s="69" t="str">
        <f t="shared" si="3"/>
        <v>51,000 - 100,000</v>
      </c>
    </row>
    <row r="35" spans="1:18" ht="18" customHeight="1" x14ac:dyDescent="0.2">
      <c r="A35" s="6">
        <v>34</v>
      </c>
      <c r="B35" s="7">
        <v>15659428</v>
      </c>
      <c r="C35" s="6" t="s">
        <v>52</v>
      </c>
      <c r="D35" s="7">
        <v>520</v>
      </c>
      <c r="E35" s="6" t="s">
        <v>18</v>
      </c>
      <c r="F35" s="6" t="s">
        <v>16</v>
      </c>
      <c r="G35" s="7">
        <v>42</v>
      </c>
      <c r="H35" s="7">
        <v>6</v>
      </c>
      <c r="I35" s="51">
        <v>0</v>
      </c>
      <c r="J35" s="7">
        <v>2</v>
      </c>
      <c r="K35" s="7">
        <v>1</v>
      </c>
      <c r="L35" s="7">
        <v>1</v>
      </c>
      <c r="M35" s="53">
        <v>34410.550000000003</v>
      </c>
      <c r="N35" s="7">
        <v>0</v>
      </c>
      <c r="O35" s="68" t="str">
        <f t="shared" si="0"/>
        <v>Poor</v>
      </c>
      <c r="P35" s="68" t="str">
        <f t="shared" si="1"/>
        <v>Middle-aged adult</v>
      </c>
      <c r="Q35" s="68" t="str">
        <f t="shared" si="2"/>
        <v>Low-Balance</v>
      </c>
      <c r="R35" s="69" t="str">
        <f t="shared" si="3"/>
        <v xml:space="preserve"> 0 - 50,000</v>
      </c>
    </row>
    <row r="36" spans="1:18" ht="18" customHeight="1" x14ac:dyDescent="0.2">
      <c r="A36" s="6">
        <v>35</v>
      </c>
      <c r="B36" s="7">
        <v>15732963</v>
      </c>
      <c r="C36" s="6" t="s">
        <v>53</v>
      </c>
      <c r="D36" s="7">
        <v>722</v>
      </c>
      <c r="E36" s="6" t="s">
        <v>18</v>
      </c>
      <c r="F36" s="6" t="s">
        <v>16</v>
      </c>
      <c r="G36" s="7">
        <v>29</v>
      </c>
      <c r="H36" s="7">
        <v>9</v>
      </c>
      <c r="I36" s="51">
        <v>0</v>
      </c>
      <c r="J36" s="7">
        <v>2</v>
      </c>
      <c r="K36" s="7">
        <v>1</v>
      </c>
      <c r="L36" s="7">
        <v>1</v>
      </c>
      <c r="M36" s="53">
        <v>142033.07</v>
      </c>
      <c r="N36" s="7">
        <v>0</v>
      </c>
      <c r="O36" s="68" t="str">
        <f t="shared" si="0"/>
        <v>Good</v>
      </c>
      <c r="P36" s="68" t="str">
        <f t="shared" si="1"/>
        <v>Young adult</v>
      </c>
      <c r="Q36" s="68" t="str">
        <f t="shared" si="2"/>
        <v>Low-Balance</v>
      </c>
      <c r="R36" s="69" t="str">
        <f t="shared" si="3"/>
        <v>101,000 - 150,000</v>
      </c>
    </row>
    <row r="37" spans="1:18" ht="18" customHeight="1" x14ac:dyDescent="0.2">
      <c r="A37" s="6">
        <v>36</v>
      </c>
      <c r="B37" s="7">
        <v>15794171</v>
      </c>
      <c r="C37" s="6" t="s">
        <v>54</v>
      </c>
      <c r="D37" s="7">
        <v>475</v>
      </c>
      <c r="E37" s="6" t="s">
        <v>15</v>
      </c>
      <c r="F37" s="6" t="s">
        <v>16</v>
      </c>
      <c r="G37" s="7">
        <v>45</v>
      </c>
      <c r="H37" s="7">
        <v>0</v>
      </c>
      <c r="I37" s="51">
        <v>134264.04</v>
      </c>
      <c r="J37" s="7">
        <v>1</v>
      </c>
      <c r="K37" s="7">
        <v>1</v>
      </c>
      <c r="L37" s="7">
        <v>0</v>
      </c>
      <c r="M37" s="53">
        <v>27822.99</v>
      </c>
      <c r="N37" s="7">
        <v>1</v>
      </c>
      <c r="O37" s="68" t="str">
        <f t="shared" si="0"/>
        <v>Poor</v>
      </c>
      <c r="P37" s="68" t="str">
        <f t="shared" si="1"/>
        <v>Middle-aged adult</v>
      </c>
      <c r="Q37" s="68" t="str">
        <f t="shared" si="2"/>
        <v>High-Balance</v>
      </c>
      <c r="R37" s="69" t="str">
        <f t="shared" si="3"/>
        <v xml:space="preserve"> 0 - 50,000</v>
      </c>
    </row>
    <row r="38" spans="1:18" ht="18" customHeight="1" x14ac:dyDescent="0.2">
      <c r="A38" s="6">
        <v>37</v>
      </c>
      <c r="B38" s="7">
        <v>15788448</v>
      </c>
      <c r="C38" s="6" t="s">
        <v>55</v>
      </c>
      <c r="D38" s="7">
        <v>490</v>
      </c>
      <c r="E38" s="6" t="s">
        <v>18</v>
      </c>
      <c r="F38" s="6" t="s">
        <v>23</v>
      </c>
      <c r="G38" s="7">
        <v>31</v>
      </c>
      <c r="H38" s="7">
        <v>3</v>
      </c>
      <c r="I38" s="51">
        <v>145260.23000000001</v>
      </c>
      <c r="J38" s="7">
        <v>1</v>
      </c>
      <c r="K38" s="7">
        <v>0</v>
      </c>
      <c r="L38" s="7">
        <v>1</v>
      </c>
      <c r="M38" s="53">
        <v>114066.77</v>
      </c>
      <c r="N38" s="7">
        <v>0</v>
      </c>
      <c r="O38" s="68" t="str">
        <f t="shared" si="0"/>
        <v>Poor</v>
      </c>
      <c r="P38" s="68" t="str">
        <f t="shared" si="1"/>
        <v>Young adult</v>
      </c>
      <c r="Q38" s="68" t="str">
        <f t="shared" si="2"/>
        <v>High-Balance</v>
      </c>
      <c r="R38" s="69" t="str">
        <f t="shared" si="3"/>
        <v>101,000 - 150,000</v>
      </c>
    </row>
    <row r="39" spans="1:18" ht="18" customHeight="1" x14ac:dyDescent="0.2">
      <c r="A39" s="6">
        <v>38</v>
      </c>
      <c r="B39" s="7">
        <v>15729599</v>
      </c>
      <c r="C39" s="6" t="s">
        <v>56</v>
      </c>
      <c r="D39" s="7">
        <v>804</v>
      </c>
      <c r="E39" s="6" t="s">
        <v>18</v>
      </c>
      <c r="F39" s="6" t="s">
        <v>23</v>
      </c>
      <c r="G39" s="7">
        <v>33</v>
      </c>
      <c r="H39" s="7">
        <v>7</v>
      </c>
      <c r="I39" s="51">
        <v>76548.600000000006</v>
      </c>
      <c r="J39" s="7">
        <v>1</v>
      </c>
      <c r="K39" s="7">
        <v>0</v>
      </c>
      <c r="L39" s="7">
        <v>1</v>
      </c>
      <c r="M39" s="53">
        <v>98453.45</v>
      </c>
      <c r="N39" s="7">
        <v>0</v>
      </c>
      <c r="O39" s="68" t="str">
        <f t="shared" si="0"/>
        <v>Good</v>
      </c>
      <c r="P39" s="68" t="str">
        <f t="shared" si="1"/>
        <v>Young adult</v>
      </c>
      <c r="Q39" s="68" t="str">
        <f t="shared" si="2"/>
        <v>Mid-Balance</v>
      </c>
      <c r="R39" s="69" t="str">
        <f t="shared" si="3"/>
        <v>51,000 - 100,000</v>
      </c>
    </row>
    <row r="40" spans="1:18" ht="18" customHeight="1" x14ac:dyDescent="0.2">
      <c r="A40" s="6">
        <v>39</v>
      </c>
      <c r="B40" s="7">
        <v>15717426</v>
      </c>
      <c r="C40" s="6" t="s">
        <v>57</v>
      </c>
      <c r="D40" s="7">
        <v>850</v>
      </c>
      <c r="E40" s="6" t="s">
        <v>15</v>
      </c>
      <c r="F40" s="6" t="s">
        <v>23</v>
      </c>
      <c r="G40" s="7">
        <v>36</v>
      </c>
      <c r="H40" s="7">
        <v>7</v>
      </c>
      <c r="I40" s="51">
        <v>0</v>
      </c>
      <c r="J40" s="7">
        <v>1</v>
      </c>
      <c r="K40" s="7">
        <v>1</v>
      </c>
      <c r="L40" s="7">
        <v>1</v>
      </c>
      <c r="M40" s="53">
        <v>40812.9</v>
      </c>
      <c r="N40" s="7">
        <v>0</v>
      </c>
      <c r="O40" s="68" t="str">
        <f t="shared" si="0"/>
        <v>Good</v>
      </c>
      <c r="P40" s="68" t="str">
        <f t="shared" si="1"/>
        <v>Young adult</v>
      </c>
      <c r="Q40" s="68" t="str">
        <f t="shared" si="2"/>
        <v>Low-Balance</v>
      </c>
      <c r="R40" s="69" t="str">
        <f t="shared" si="3"/>
        <v xml:space="preserve"> 0 - 50,000</v>
      </c>
    </row>
    <row r="41" spans="1:18" ht="18" customHeight="1" x14ac:dyDescent="0.2">
      <c r="A41" s="6">
        <v>40</v>
      </c>
      <c r="B41" s="7">
        <v>15585768</v>
      </c>
      <c r="C41" s="6" t="s">
        <v>58</v>
      </c>
      <c r="D41" s="7">
        <v>582</v>
      </c>
      <c r="E41" s="6" t="s">
        <v>26</v>
      </c>
      <c r="F41" s="6" t="s">
        <v>23</v>
      </c>
      <c r="G41" s="7">
        <v>41</v>
      </c>
      <c r="H41" s="7">
        <v>6</v>
      </c>
      <c r="I41" s="51">
        <v>70349.48</v>
      </c>
      <c r="J41" s="7">
        <v>2</v>
      </c>
      <c r="K41" s="7">
        <v>0</v>
      </c>
      <c r="L41" s="7">
        <v>1</v>
      </c>
      <c r="M41" s="53">
        <v>178074.04</v>
      </c>
      <c r="N41" s="7">
        <v>0</v>
      </c>
      <c r="O41" s="68" t="str">
        <f t="shared" si="0"/>
        <v>Fair</v>
      </c>
      <c r="P41" s="68" t="str">
        <f t="shared" si="1"/>
        <v>Middle-aged adult</v>
      </c>
      <c r="Q41" s="68" t="str">
        <f t="shared" si="2"/>
        <v>Low-Balance</v>
      </c>
      <c r="R41" s="69" t="str">
        <f t="shared" si="3"/>
        <v>151,000 - 200,00</v>
      </c>
    </row>
    <row r="42" spans="1:18" ht="18" customHeight="1" x14ac:dyDescent="0.2">
      <c r="A42" s="6">
        <v>41</v>
      </c>
      <c r="B42" s="7">
        <v>15619360</v>
      </c>
      <c r="C42" s="6" t="s">
        <v>59</v>
      </c>
      <c r="D42" s="7">
        <v>472</v>
      </c>
      <c r="E42" s="6" t="s">
        <v>18</v>
      </c>
      <c r="F42" s="6" t="s">
        <v>23</v>
      </c>
      <c r="G42" s="7">
        <v>40</v>
      </c>
      <c r="H42" s="7">
        <v>4</v>
      </c>
      <c r="I42" s="51">
        <v>0</v>
      </c>
      <c r="J42" s="7">
        <v>1</v>
      </c>
      <c r="K42" s="7">
        <v>1</v>
      </c>
      <c r="L42" s="7">
        <v>0</v>
      </c>
      <c r="M42" s="53">
        <v>70154.22</v>
      </c>
      <c r="N42" s="7">
        <v>0</v>
      </c>
      <c r="O42" s="68" t="str">
        <f t="shared" si="0"/>
        <v>Poor</v>
      </c>
      <c r="P42" s="68" t="str">
        <f t="shared" si="1"/>
        <v>Middle-aged adult</v>
      </c>
      <c r="Q42" s="68" t="str">
        <f t="shared" si="2"/>
        <v>Low-Balance</v>
      </c>
      <c r="R42" s="69" t="str">
        <f t="shared" si="3"/>
        <v>51,000 - 100,000</v>
      </c>
    </row>
    <row r="43" spans="1:18" ht="18" customHeight="1" x14ac:dyDescent="0.2">
      <c r="A43" s="6">
        <v>42</v>
      </c>
      <c r="B43" s="7">
        <v>15738148</v>
      </c>
      <c r="C43" s="6" t="s">
        <v>60</v>
      </c>
      <c r="D43" s="7">
        <v>465</v>
      </c>
      <c r="E43" s="6" t="s">
        <v>15</v>
      </c>
      <c r="F43" s="6" t="s">
        <v>16</v>
      </c>
      <c r="G43" s="7">
        <v>51</v>
      </c>
      <c r="H43" s="7">
        <v>8</v>
      </c>
      <c r="I43" s="51">
        <v>122522.32</v>
      </c>
      <c r="J43" s="7">
        <v>1</v>
      </c>
      <c r="K43" s="7">
        <v>0</v>
      </c>
      <c r="L43" s="7">
        <v>0</v>
      </c>
      <c r="M43" s="53">
        <v>181297.65</v>
      </c>
      <c r="N43" s="7">
        <v>1</v>
      </c>
      <c r="O43" s="68" t="str">
        <f t="shared" si="0"/>
        <v>Poor</v>
      </c>
      <c r="P43" s="68" t="str">
        <f t="shared" si="1"/>
        <v>Middle-aged adult</v>
      </c>
      <c r="Q43" s="68" t="str">
        <f t="shared" si="2"/>
        <v>Mid-Balance</v>
      </c>
      <c r="R43" s="69" t="str">
        <f t="shared" si="3"/>
        <v>151,000 - 200,00</v>
      </c>
    </row>
    <row r="44" spans="1:18" ht="18" customHeight="1" x14ac:dyDescent="0.2">
      <c r="A44" s="6">
        <v>43</v>
      </c>
      <c r="B44" s="7">
        <v>15687946</v>
      </c>
      <c r="C44" s="6" t="s">
        <v>61</v>
      </c>
      <c r="D44" s="7">
        <v>556</v>
      </c>
      <c r="E44" s="6" t="s">
        <v>15</v>
      </c>
      <c r="F44" s="6" t="s">
        <v>16</v>
      </c>
      <c r="G44" s="7">
        <v>61</v>
      </c>
      <c r="H44" s="7">
        <v>2</v>
      </c>
      <c r="I44" s="51">
        <v>117419.35</v>
      </c>
      <c r="J44" s="7">
        <v>1</v>
      </c>
      <c r="K44" s="7">
        <v>1</v>
      </c>
      <c r="L44" s="7">
        <v>1</v>
      </c>
      <c r="M44" s="53">
        <v>94153.83</v>
      </c>
      <c r="N44" s="7">
        <v>0</v>
      </c>
      <c r="O44" s="68" t="str">
        <f t="shared" si="0"/>
        <v>Fair</v>
      </c>
      <c r="P44" s="68" t="str">
        <f t="shared" si="1"/>
        <v>Senior adult</v>
      </c>
      <c r="Q44" s="68" t="str">
        <f t="shared" si="2"/>
        <v>Mid-Balance</v>
      </c>
      <c r="R44" s="69" t="str">
        <f t="shared" si="3"/>
        <v>51,000 - 100,000</v>
      </c>
    </row>
    <row r="45" spans="1:18" ht="18" customHeight="1" x14ac:dyDescent="0.2">
      <c r="A45" s="6">
        <v>44</v>
      </c>
      <c r="B45" s="7">
        <v>15755196</v>
      </c>
      <c r="C45" s="6" t="s">
        <v>62</v>
      </c>
      <c r="D45" s="7">
        <v>834</v>
      </c>
      <c r="E45" s="6" t="s">
        <v>15</v>
      </c>
      <c r="F45" s="6" t="s">
        <v>16</v>
      </c>
      <c r="G45" s="7">
        <v>49</v>
      </c>
      <c r="H45" s="7">
        <v>2</v>
      </c>
      <c r="I45" s="51">
        <v>131394.56</v>
      </c>
      <c r="J45" s="7">
        <v>1</v>
      </c>
      <c r="K45" s="7">
        <v>0</v>
      </c>
      <c r="L45" s="7">
        <v>0</v>
      </c>
      <c r="M45" s="53">
        <v>194365.76</v>
      </c>
      <c r="N45" s="7">
        <v>1</v>
      </c>
      <c r="O45" s="68" t="str">
        <f t="shared" si="0"/>
        <v>Good</v>
      </c>
      <c r="P45" s="68" t="str">
        <f t="shared" si="1"/>
        <v>Middle-aged adult</v>
      </c>
      <c r="Q45" s="68" t="str">
        <f t="shared" si="2"/>
        <v>High-Balance</v>
      </c>
      <c r="R45" s="69" t="str">
        <f t="shared" si="3"/>
        <v>151,000 - 200,00</v>
      </c>
    </row>
    <row r="46" spans="1:18" ht="18" customHeight="1" x14ac:dyDescent="0.2">
      <c r="A46" s="6">
        <v>45</v>
      </c>
      <c r="B46" s="7">
        <v>15684171</v>
      </c>
      <c r="C46" s="6" t="s">
        <v>63</v>
      </c>
      <c r="D46" s="7">
        <v>660</v>
      </c>
      <c r="E46" s="6" t="s">
        <v>18</v>
      </c>
      <c r="F46" s="6" t="s">
        <v>16</v>
      </c>
      <c r="G46" s="7">
        <v>61</v>
      </c>
      <c r="H46" s="7">
        <v>5</v>
      </c>
      <c r="I46" s="51">
        <v>155931.10999999999</v>
      </c>
      <c r="J46" s="7">
        <v>1</v>
      </c>
      <c r="K46" s="7">
        <v>1</v>
      </c>
      <c r="L46" s="7">
        <v>1</v>
      </c>
      <c r="M46" s="53">
        <v>158338.39000000001</v>
      </c>
      <c r="N46" s="7">
        <v>0</v>
      </c>
      <c r="O46" s="68" t="str">
        <f t="shared" si="0"/>
        <v>Fair</v>
      </c>
      <c r="P46" s="68" t="str">
        <f t="shared" si="1"/>
        <v>Senior adult</v>
      </c>
      <c r="Q46" s="68" t="str">
        <f t="shared" si="2"/>
        <v>High-Balance</v>
      </c>
      <c r="R46" s="69" t="str">
        <f t="shared" si="3"/>
        <v>151,000 - 200,00</v>
      </c>
    </row>
    <row r="47" spans="1:18" ht="18" customHeight="1" x14ac:dyDescent="0.2">
      <c r="A47" s="6">
        <v>46</v>
      </c>
      <c r="B47" s="7">
        <v>15754849</v>
      </c>
      <c r="C47" s="6" t="s">
        <v>64</v>
      </c>
      <c r="D47" s="7">
        <v>776</v>
      </c>
      <c r="E47" s="6" t="s">
        <v>26</v>
      </c>
      <c r="F47" s="6" t="s">
        <v>16</v>
      </c>
      <c r="G47" s="7">
        <v>32</v>
      </c>
      <c r="H47" s="7">
        <v>4</v>
      </c>
      <c r="I47" s="51">
        <v>109421.13</v>
      </c>
      <c r="J47" s="7">
        <v>2</v>
      </c>
      <c r="K47" s="7">
        <v>1</v>
      </c>
      <c r="L47" s="7">
        <v>1</v>
      </c>
      <c r="M47" s="53">
        <v>126517.46</v>
      </c>
      <c r="N47" s="7">
        <v>0</v>
      </c>
      <c r="O47" s="68" t="str">
        <f t="shared" si="0"/>
        <v>Good</v>
      </c>
      <c r="P47" s="68" t="str">
        <f t="shared" si="1"/>
        <v>Young adult</v>
      </c>
      <c r="Q47" s="68" t="str">
        <f t="shared" si="2"/>
        <v>Mid-Balance</v>
      </c>
      <c r="R47" s="69" t="str">
        <f t="shared" si="3"/>
        <v>101,000 - 150,000</v>
      </c>
    </row>
    <row r="48" spans="1:18" ht="18" customHeight="1" x14ac:dyDescent="0.2">
      <c r="A48" s="6">
        <v>47</v>
      </c>
      <c r="B48" s="7">
        <v>15602280</v>
      </c>
      <c r="C48" s="6" t="s">
        <v>65</v>
      </c>
      <c r="D48" s="7">
        <v>829</v>
      </c>
      <c r="E48" s="6" t="s">
        <v>26</v>
      </c>
      <c r="F48" s="6" t="s">
        <v>16</v>
      </c>
      <c r="G48" s="7">
        <v>27</v>
      </c>
      <c r="H48" s="7">
        <v>9</v>
      </c>
      <c r="I48" s="51">
        <v>112045.67</v>
      </c>
      <c r="J48" s="7">
        <v>1</v>
      </c>
      <c r="K48" s="7">
        <v>1</v>
      </c>
      <c r="L48" s="7">
        <v>1</v>
      </c>
      <c r="M48" s="53">
        <v>119708.21</v>
      </c>
      <c r="N48" s="7">
        <v>1</v>
      </c>
      <c r="O48" s="68" t="str">
        <f t="shared" si="0"/>
        <v>Good</v>
      </c>
      <c r="P48" s="68" t="str">
        <f t="shared" si="1"/>
        <v>Young adult</v>
      </c>
      <c r="Q48" s="68" t="str">
        <f t="shared" si="2"/>
        <v>Mid-Balance</v>
      </c>
      <c r="R48" s="69" t="str">
        <f t="shared" si="3"/>
        <v>101,000 - 150,000</v>
      </c>
    </row>
    <row r="49" spans="1:18" ht="18" customHeight="1" x14ac:dyDescent="0.2">
      <c r="A49" s="6">
        <v>48</v>
      </c>
      <c r="B49" s="7">
        <v>15771573</v>
      </c>
      <c r="C49" s="6" t="s">
        <v>66</v>
      </c>
      <c r="D49" s="7">
        <v>637</v>
      </c>
      <c r="E49" s="6" t="s">
        <v>26</v>
      </c>
      <c r="F49" s="6" t="s">
        <v>16</v>
      </c>
      <c r="G49" s="7">
        <v>39</v>
      </c>
      <c r="H49" s="7">
        <v>9</v>
      </c>
      <c r="I49" s="51">
        <v>137843.79999999999</v>
      </c>
      <c r="J49" s="7">
        <v>1</v>
      </c>
      <c r="K49" s="7">
        <v>1</v>
      </c>
      <c r="L49" s="7">
        <v>1</v>
      </c>
      <c r="M49" s="53">
        <v>117622.8</v>
      </c>
      <c r="N49" s="7">
        <v>1</v>
      </c>
      <c r="O49" s="68" t="str">
        <f t="shared" si="0"/>
        <v>Fair</v>
      </c>
      <c r="P49" s="68" t="str">
        <f t="shared" si="1"/>
        <v>Young adult</v>
      </c>
      <c r="Q49" s="68" t="str">
        <f t="shared" si="2"/>
        <v>High-Balance</v>
      </c>
      <c r="R49" s="69" t="str">
        <f t="shared" si="3"/>
        <v>101,000 - 150,000</v>
      </c>
    </row>
    <row r="50" spans="1:18" ht="18" customHeight="1" x14ac:dyDescent="0.2">
      <c r="A50" s="6">
        <v>49</v>
      </c>
      <c r="B50" s="7">
        <v>15766205</v>
      </c>
      <c r="C50" s="6" t="s">
        <v>67</v>
      </c>
      <c r="D50" s="7">
        <v>550</v>
      </c>
      <c r="E50" s="6" t="s">
        <v>26</v>
      </c>
      <c r="F50" s="6" t="s">
        <v>23</v>
      </c>
      <c r="G50" s="7">
        <v>38</v>
      </c>
      <c r="H50" s="7">
        <v>2</v>
      </c>
      <c r="I50" s="51">
        <v>103391.38</v>
      </c>
      <c r="J50" s="7">
        <v>1</v>
      </c>
      <c r="K50" s="7">
        <v>0</v>
      </c>
      <c r="L50" s="7">
        <v>1</v>
      </c>
      <c r="M50" s="53">
        <v>90878.13</v>
      </c>
      <c r="N50" s="7">
        <v>0</v>
      </c>
      <c r="O50" s="68" t="str">
        <f t="shared" si="0"/>
        <v>Fair</v>
      </c>
      <c r="P50" s="68" t="str">
        <f t="shared" si="1"/>
        <v>Young adult</v>
      </c>
      <c r="Q50" s="68" t="str">
        <f t="shared" si="2"/>
        <v>Mid-Balance</v>
      </c>
      <c r="R50" s="69" t="str">
        <f t="shared" si="3"/>
        <v>51,000 - 100,000</v>
      </c>
    </row>
    <row r="51" spans="1:18" ht="18" customHeight="1" x14ac:dyDescent="0.2">
      <c r="A51" s="6">
        <v>50</v>
      </c>
      <c r="B51" s="7">
        <v>15771873</v>
      </c>
      <c r="C51" s="6" t="s">
        <v>68</v>
      </c>
      <c r="D51" s="7">
        <v>776</v>
      </c>
      <c r="E51" s="6" t="s">
        <v>26</v>
      </c>
      <c r="F51" s="6" t="s">
        <v>16</v>
      </c>
      <c r="G51" s="7">
        <v>37</v>
      </c>
      <c r="H51" s="7">
        <v>2</v>
      </c>
      <c r="I51" s="51">
        <v>103769.22</v>
      </c>
      <c r="J51" s="7">
        <v>2</v>
      </c>
      <c r="K51" s="7">
        <v>1</v>
      </c>
      <c r="L51" s="7">
        <v>0</v>
      </c>
      <c r="M51" s="53">
        <v>194099.12</v>
      </c>
      <c r="N51" s="7">
        <v>0</v>
      </c>
      <c r="O51" s="68" t="str">
        <f t="shared" si="0"/>
        <v>Good</v>
      </c>
      <c r="P51" s="68" t="str">
        <f t="shared" si="1"/>
        <v>Young adult</v>
      </c>
      <c r="Q51" s="68" t="str">
        <f t="shared" si="2"/>
        <v>Mid-Balance</v>
      </c>
      <c r="R51" s="69" t="str">
        <f t="shared" si="3"/>
        <v>151,000 - 200,00</v>
      </c>
    </row>
    <row r="52" spans="1:18" ht="18" customHeight="1" x14ac:dyDescent="0.2">
      <c r="A52" s="6">
        <v>51</v>
      </c>
      <c r="B52" s="7">
        <v>15616550</v>
      </c>
      <c r="C52" s="6" t="s">
        <v>69</v>
      </c>
      <c r="D52" s="7">
        <v>698</v>
      </c>
      <c r="E52" s="6" t="s">
        <v>26</v>
      </c>
      <c r="F52" s="6" t="s">
        <v>23</v>
      </c>
      <c r="G52" s="7">
        <v>44</v>
      </c>
      <c r="H52" s="7">
        <v>10</v>
      </c>
      <c r="I52" s="51">
        <v>116363.37</v>
      </c>
      <c r="J52" s="7">
        <v>2</v>
      </c>
      <c r="K52" s="7">
        <v>1</v>
      </c>
      <c r="L52" s="7">
        <v>0</v>
      </c>
      <c r="M52" s="53">
        <v>198059.16</v>
      </c>
      <c r="N52" s="7">
        <v>0</v>
      </c>
      <c r="O52" s="68" t="str">
        <f t="shared" si="0"/>
        <v>Fair</v>
      </c>
      <c r="P52" s="68" t="str">
        <f t="shared" si="1"/>
        <v>Middle-aged adult</v>
      </c>
      <c r="Q52" s="68" t="str">
        <f t="shared" si="2"/>
        <v>Mid-Balance</v>
      </c>
      <c r="R52" s="69" t="str">
        <f t="shared" si="3"/>
        <v>151,000 - 200,00</v>
      </c>
    </row>
    <row r="53" spans="1:18" ht="18" customHeight="1" x14ac:dyDescent="0.2">
      <c r="A53" s="6">
        <v>52</v>
      </c>
      <c r="B53" s="7">
        <v>15768193</v>
      </c>
      <c r="C53" s="6" t="s">
        <v>70</v>
      </c>
      <c r="D53" s="7">
        <v>585</v>
      </c>
      <c r="E53" s="6" t="s">
        <v>26</v>
      </c>
      <c r="F53" s="6" t="s">
        <v>23</v>
      </c>
      <c r="G53" s="7">
        <v>36</v>
      </c>
      <c r="H53" s="7">
        <v>5</v>
      </c>
      <c r="I53" s="51">
        <v>146050.97</v>
      </c>
      <c r="J53" s="7">
        <v>2</v>
      </c>
      <c r="K53" s="7">
        <v>0</v>
      </c>
      <c r="L53" s="7">
        <v>0</v>
      </c>
      <c r="M53" s="53">
        <v>86424.57</v>
      </c>
      <c r="N53" s="7">
        <v>0</v>
      </c>
      <c r="O53" s="68" t="str">
        <f t="shared" si="0"/>
        <v>Fair</v>
      </c>
      <c r="P53" s="68" t="str">
        <f t="shared" si="1"/>
        <v>Young adult</v>
      </c>
      <c r="Q53" s="68" t="str">
        <f t="shared" si="2"/>
        <v>High-Balance</v>
      </c>
      <c r="R53" s="69" t="str">
        <f t="shared" si="3"/>
        <v>51,000 - 100,000</v>
      </c>
    </row>
    <row r="54" spans="1:18" ht="18" customHeight="1" x14ac:dyDescent="0.2">
      <c r="A54" s="6">
        <v>53</v>
      </c>
      <c r="B54" s="7">
        <v>15683553</v>
      </c>
      <c r="C54" s="6" t="s">
        <v>71</v>
      </c>
      <c r="D54" s="7">
        <v>788</v>
      </c>
      <c r="E54" s="6" t="s">
        <v>15</v>
      </c>
      <c r="F54" s="6" t="s">
        <v>16</v>
      </c>
      <c r="G54" s="7">
        <v>33</v>
      </c>
      <c r="H54" s="7">
        <v>5</v>
      </c>
      <c r="I54" s="51">
        <v>0</v>
      </c>
      <c r="J54" s="7">
        <v>2</v>
      </c>
      <c r="K54" s="7">
        <v>0</v>
      </c>
      <c r="L54" s="7">
        <v>0</v>
      </c>
      <c r="M54" s="53">
        <v>116978.19</v>
      </c>
      <c r="N54" s="7">
        <v>0</v>
      </c>
      <c r="O54" s="68" t="str">
        <f t="shared" si="0"/>
        <v>Good</v>
      </c>
      <c r="P54" s="68" t="str">
        <f t="shared" si="1"/>
        <v>Young adult</v>
      </c>
      <c r="Q54" s="68" t="str">
        <f t="shared" si="2"/>
        <v>Low-Balance</v>
      </c>
      <c r="R54" s="69" t="str">
        <f t="shared" si="3"/>
        <v>101,000 - 150,000</v>
      </c>
    </row>
    <row r="55" spans="1:18" ht="18" customHeight="1" x14ac:dyDescent="0.2">
      <c r="A55" s="6">
        <v>54</v>
      </c>
      <c r="B55" s="7">
        <v>15702298</v>
      </c>
      <c r="C55" s="6" t="s">
        <v>72</v>
      </c>
      <c r="D55" s="7">
        <v>655</v>
      </c>
      <c r="E55" s="6" t="s">
        <v>26</v>
      </c>
      <c r="F55" s="6" t="s">
        <v>23</v>
      </c>
      <c r="G55" s="7">
        <v>41</v>
      </c>
      <c r="H55" s="7">
        <v>8</v>
      </c>
      <c r="I55" s="51">
        <v>125561.97</v>
      </c>
      <c r="J55" s="7">
        <v>1</v>
      </c>
      <c r="K55" s="7">
        <v>0</v>
      </c>
      <c r="L55" s="7">
        <v>0</v>
      </c>
      <c r="M55" s="53">
        <v>164040.94</v>
      </c>
      <c r="N55" s="7">
        <v>1</v>
      </c>
      <c r="O55" s="68" t="str">
        <f t="shared" si="0"/>
        <v>Fair</v>
      </c>
      <c r="P55" s="68" t="str">
        <f t="shared" si="1"/>
        <v>Middle-aged adult</v>
      </c>
      <c r="Q55" s="68" t="str">
        <f t="shared" si="2"/>
        <v>Mid-Balance</v>
      </c>
      <c r="R55" s="69" t="str">
        <f t="shared" si="3"/>
        <v>151,000 - 200,00</v>
      </c>
    </row>
    <row r="56" spans="1:18" ht="18" customHeight="1" x14ac:dyDescent="0.2">
      <c r="A56" s="6">
        <v>55</v>
      </c>
      <c r="B56" s="7">
        <v>15569590</v>
      </c>
      <c r="C56" s="6" t="s">
        <v>73</v>
      </c>
      <c r="D56" s="7">
        <v>601</v>
      </c>
      <c r="E56" s="6" t="s">
        <v>26</v>
      </c>
      <c r="F56" s="6" t="s">
        <v>23</v>
      </c>
      <c r="G56" s="7">
        <v>42</v>
      </c>
      <c r="H56" s="7">
        <v>1</v>
      </c>
      <c r="I56" s="51">
        <v>98495.72</v>
      </c>
      <c r="J56" s="7">
        <v>1</v>
      </c>
      <c r="K56" s="7">
        <v>1</v>
      </c>
      <c r="L56" s="7">
        <v>0</v>
      </c>
      <c r="M56" s="53">
        <v>40014.76</v>
      </c>
      <c r="N56" s="7">
        <v>1</v>
      </c>
      <c r="O56" s="68" t="str">
        <f t="shared" si="0"/>
        <v>Fair</v>
      </c>
      <c r="P56" s="68" t="str">
        <f t="shared" si="1"/>
        <v>Middle-aged adult</v>
      </c>
      <c r="Q56" s="68" t="str">
        <f t="shared" si="2"/>
        <v>Mid-Balance</v>
      </c>
      <c r="R56" s="69" t="str">
        <f t="shared" si="3"/>
        <v xml:space="preserve"> 0 - 50,000</v>
      </c>
    </row>
    <row r="57" spans="1:18" ht="18" customHeight="1" x14ac:dyDescent="0.2">
      <c r="A57" s="6">
        <v>56</v>
      </c>
      <c r="B57" s="7">
        <v>15760861</v>
      </c>
      <c r="C57" s="6" t="s">
        <v>74</v>
      </c>
      <c r="D57" s="7">
        <v>619</v>
      </c>
      <c r="E57" s="6" t="s">
        <v>15</v>
      </c>
      <c r="F57" s="6" t="s">
        <v>23</v>
      </c>
      <c r="G57" s="7">
        <v>43</v>
      </c>
      <c r="H57" s="7">
        <v>1</v>
      </c>
      <c r="I57" s="51">
        <v>125211.92</v>
      </c>
      <c r="J57" s="7">
        <v>1</v>
      </c>
      <c r="K57" s="7">
        <v>1</v>
      </c>
      <c r="L57" s="7">
        <v>1</v>
      </c>
      <c r="M57" s="53">
        <v>113410.49</v>
      </c>
      <c r="N57" s="7">
        <v>0</v>
      </c>
      <c r="O57" s="68" t="str">
        <f t="shared" si="0"/>
        <v>Fair</v>
      </c>
      <c r="P57" s="68" t="str">
        <f t="shared" si="1"/>
        <v>Middle-aged adult</v>
      </c>
      <c r="Q57" s="68" t="str">
        <f t="shared" si="2"/>
        <v>Mid-Balance</v>
      </c>
      <c r="R57" s="69" t="str">
        <f t="shared" si="3"/>
        <v>101,000 - 150,000</v>
      </c>
    </row>
    <row r="58" spans="1:18" ht="18" customHeight="1" x14ac:dyDescent="0.2">
      <c r="A58" s="6">
        <v>57</v>
      </c>
      <c r="B58" s="7">
        <v>15630053</v>
      </c>
      <c r="C58" s="6" t="s">
        <v>75</v>
      </c>
      <c r="D58" s="7">
        <v>656</v>
      </c>
      <c r="E58" s="6" t="s">
        <v>15</v>
      </c>
      <c r="F58" s="6" t="s">
        <v>23</v>
      </c>
      <c r="G58" s="7">
        <v>45</v>
      </c>
      <c r="H58" s="7">
        <v>5</v>
      </c>
      <c r="I58" s="51">
        <v>127864.4</v>
      </c>
      <c r="J58" s="7">
        <v>1</v>
      </c>
      <c r="K58" s="7">
        <v>1</v>
      </c>
      <c r="L58" s="7">
        <v>0</v>
      </c>
      <c r="M58" s="53">
        <v>87107.57</v>
      </c>
      <c r="N58" s="7">
        <v>0</v>
      </c>
      <c r="O58" s="68" t="str">
        <f t="shared" si="0"/>
        <v>Fair</v>
      </c>
      <c r="P58" s="68" t="str">
        <f t="shared" si="1"/>
        <v>Middle-aged adult</v>
      </c>
      <c r="Q58" s="68" t="str">
        <f t="shared" si="2"/>
        <v>High-Balance</v>
      </c>
      <c r="R58" s="69" t="str">
        <f t="shared" si="3"/>
        <v>51,000 - 100,000</v>
      </c>
    </row>
    <row r="59" spans="1:18" ht="18" customHeight="1" x14ac:dyDescent="0.2">
      <c r="A59" s="6">
        <v>58</v>
      </c>
      <c r="B59" s="7">
        <v>15647091</v>
      </c>
      <c r="C59" s="6" t="s">
        <v>76</v>
      </c>
      <c r="D59" s="7">
        <v>725</v>
      </c>
      <c r="E59" s="6" t="s">
        <v>26</v>
      </c>
      <c r="F59" s="6" t="s">
        <v>23</v>
      </c>
      <c r="G59" s="7">
        <v>19</v>
      </c>
      <c r="H59" s="7">
        <v>0</v>
      </c>
      <c r="I59" s="51">
        <v>75888.2</v>
      </c>
      <c r="J59" s="7">
        <v>1</v>
      </c>
      <c r="K59" s="7">
        <v>0</v>
      </c>
      <c r="L59" s="7">
        <v>0</v>
      </c>
      <c r="M59" s="53">
        <v>45613.75</v>
      </c>
      <c r="N59" s="7">
        <v>0</v>
      </c>
      <c r="O59" s="68" t="str">
        <f t="shared" si="0"/>
        <v>Good</v>
      </c>
      <c r="P59" s="68" t="str">
        <f t="shared" si="1"/>
        <v>Young adult</v>
      </c>
      <c r="Q59" s="68" t="str">
        <f t="shared" si="2"/>
        <v>Low-Balance</v>
      </c>
      <c r="R59" s="69" t="str">
        <f t="shared" si="3"/>
        <v xml:space="preserve"> 0 - 50,000</v>
      </c>
    </row>
    <row r="60" spans="1:18" ht="18" customHeight="1" x14ac:dyDescent="0.2">
      <c r="A60" s="6">
        <v>59</v>
      </c>
      <c r="B60" s="7">
        <v>15623944</v>
      </c>
      <c r="C60" s="6" t="s">
        <v>77</v>
      </c>
      <c r="D60" s="7">
        <v>511</v>
      </c>
      <c r="E60" s="6" t="s">
        <v>18</v>
      </c>
      <c r="F60" s="6" t="s">
        <v>16</v>
      </c>
      <c r="G60" s="7">
        <v>66</v>
      </c>
      <c r="H60" s="7">
        <v>4</v>
      </c>
      <c r="I60" s="51">
        <v>0</v>
      </c>
      <c r="J60" s="7">
        <v>1</v>
      </c>
      <c r="K60" s="7">
        <v>1</v>
      </c>
      <c r="L60" s="7">
        <v>0</v>
      </c>
      <c r="M60" s="53">
        <v>1643.11</v>
      </c>
      <c r="N60" s="7">
        <v>1</v>
      </c>
      <c r="O60" s="68" t="str">
        <f t="shared" si="0"/>
        <v>Poor</v>
      </c>
      <c r="P60" s="68" t="str">
        <f t="shared" si="1"/>
        <v>Senior adult</v>
      </c>
      <c r="Q60" s="68" t="str">
        <f t="shared" si="2"/>
        <v>Low-Balance</v>
      </c>
      <c r="R60" s="69" t="str">
        <f t="shared" si="3"/>
        <v xml:space="preserve"> 0 - 50,000</v>
      </c>
    </row>
    <row r="61" spans="1:18" ht="18" customHeight="1" x14ac:dyDescent="0.2">
      <c r="A61" s="6">
        <v>60</v>
      </c>
      <c r="B61" s="7">
        <v>15804771</v>
      </c>
      <c r="C61" s="6" t="s">
        <v>78</v>
      </c>
      <c r="D61" s="7">
        <v>614</v>
      </c>
      <c r="E61" s="6" t="s">
        <v>15</v>
      </c>
      <c r="F61" s="6" t="s">
        <v>23</v>
      </c>
      <c r="G61" s="7">
        <v>51</v>
      </c>
      <c r="H61" s="7">
        <v>4</v>
      </c>
      <c r="I61" s="51">
        <v>40685.919999999998</v>
      </c>
      <c r="J61" s="7">
        <v>1</v>
      </c>
      <c r="K61" s="7">
        <v>1</v>
      </c>
      <c r="L61" s="7">
        <v>1</v>
      </c>
      <c r="M61" s="53">
        <v>46775.28</v>
      </c>
      <c r="N61" s="7">
        <v>0</v>
      </c>
      <c r="O61" s="68" t="str">
        <f t="shared" si="0"/>
        <v>Fair</v>
      </c>
      <c r="P61" s="68" t="str">
        <f t="shared" si="1"/>
        <v>Middle-aged adult</v>
      </c>
      <c r="Q61" s="68" t="str">
        <f t="shared" si="2"/>
        <v>Low-Balance</v>
      </c>
      <c r="R61" s="69" t="str">
        <f t="shared" si="3"/>
        <v xml:space="preserve"> 0 - 50,000</v>
      </c>
    </row>
    <row r="62" spans="1:18" ht="18" customHeight="1" x14ac:dyDescent="0.2">
      <c r="A62" s="6">
        <v>61</v>
      </c>
      <c r="B62" s="7">
        <v>15651280</v>
      </c>
      <c r="C62" s="6" t="s">
        <v>79</v>
      </c>
      <c r="D62" s="7">
        <v>742</v>
      </c>
      <c r="E62" s="6" t="s">
        <v>26</v>
      </c>
      <c r="F62" s="6" t="s">
        <v>23</v>
      </c>
      <c r="G62" s="7">
        <v>35</v>
      </c>
      <c r="H62" s="7">
        <v>5</v>
      </c>
      <c r="I62" s="51">
        <v>136857</v>
      </c>
      <c r="J62" s="7">
        <v>1</v>
      </c>
      <c r="K62" s="7">
        <v>0</v>
      </c>
      <c r="L62" s="7">
        <v>0</v>
      </c>
      <c r="M62" s="53">
        <v>84509.57</v>
      </c>
      <c r="N62" s="7">
        <v>0</v>
      </c>
      <c r="O62" s="68" t="str">
        <f t="shared" si="0"/>
        <v>Good</v>
      </c>
      <c r="P62" s="68" t="str">
        <f t="shared" si="1"/>
        <v>Young adult</v>
      </c>
      <c r="Q62" s="68" t="str">
        <f t="shared" si="2"/>
        <v>High-Balance</v>
      </c>
      <c r="R62" s="69" t="str">
        <f t="shared" si="3"/>
        <v>51,000 - 100,000</v>
      </c>
    </row>
    <row r="63" spans="1:18" ht="18" customHeight="1" x14ac:dyDescent="0.2">
      <c r="A63" s="6">
        <v>62</v>
      </c>
      <c r="B63" s="7">
        <v>15773469</v>
      </c>
      <c r="C63" s="6" t="s">
        <v>80</v>
      </c>
      <c r="D63" s="7">
        <v>687</v>
      </c>
      <c r="E63" s="6" t="s">
        <v>26</v>
      </c>
      <c r="F63" s="6" t="s">
        <v>16</v>
      </c>
      <c r="G63" s="7">
        <v>27</v>
      </c>
      <c r="H63" s="7">
        <v>9</v>
      </c>
      <c r="I63" s="51">
        <v>152328.88</v>
      </c>
      <c r="J63" s="7">
        <v>2</v>
      </c>
      <c r="K63" s="7">
        <v>0</v>
      </c>
      <c r="L63" s="7">
        <v>0</v>
      </c>
      <c r="M63" s="53">
        <v>126494.82</v>
      </c>
      <c r="N63" s="7">
        <v>0</v>
      </c>
      <c r="O63" s="68" t="str">
        <f t="shared" si="0"/>
        <v>Fair</v>
      </c>
      <c r="P63" s="68" t="str">
        <f t="shared" si="1"/>
        <v>Young adult</v>
      </c>
      <c r="Q63" s="68" t="str">
        <f t="shared" si="2"/>
        <v>High-Balance</v>
      </c>
      <c r="R63" s="69" t="str">
        <f t="shared" si="3"/>
        <v>101,000 - 150,000</v>
      </c>
    </row>
    <row r="64" spans="1:18" ht="18" customHeight="1" x14ac:dyDescent="0.2">
      <c r="A64" s="6">
        <v>63</v>
      </c>
      <c r="B64" s="7">
        <v>15702014</v>
      </c>
      <c r="C64" s="6" t="s">
        <v>81</v>
      </c>
      <c r="D64" s="7">
        <v>555</v>
      </c>
      <c r="E64" s="6" t="s">
        <v>18</v>
      </c>
      <c r="F64" s="6" t="s">
        <v>23</v>
      </c>
      <c r="G64" s="7">
        <v>33</v>
      </c>
      <c r="H64" s="7">
        <v>1</v>
      </c>
      <c r="I64" s="51">
        <v>56084.69</v>
      </c>
      <c r="J64" s="7">
        <v>2</v>
      </c>
      <c r="K64" s="7">
        <v>0</v>
      </c>
      <c r="L64" s="7">
        <v>0</v>
      </c>
      <c r="M64" s="53">
        <v>178798.13</v>
      </c>
      <c r="N64" s="7">
        <v>0</v>
      </c>
      <c r="O64" s="68" t="str">
        <f t="shared" si="0"/>
        <v>Fair</v>
      </c>
      <c r="P64" s="68" t="str">
        <f t="shared" si="1"/>
        <v>Young adult</v>
      </c>
      <c r="Q64" s="68" t="str">
        <f t="shared" si="2"/>
        <v>Low-Balance</v>
      </c>
      <c r="R64" s="69" t="str">
        <f t="shared" si="3"/>
        <v>151,000 - 200,00</v>
      </c>
    </row>
    <row r="65" spans="1:18" ht="18" customHeight="1" x14ac:dyDescent="0.2">
      <c r="A65" s="6">
        <v>64</v>
      </c>
      <c r="B65" s="7">
        <v>15751208</v>
      </c>
      <c r="C65" s="6" t="s">
        <v>82</v>
      </c>
      <c r="D65" s="7">
        <v>684</v>
      </c>
      <c r="E65" s="6" t="s">
        <v>18</v>
      </c>
      <c r="F65" s="6" t="s">
        <v>23</v>
      </c>
      <c r="G65" s="7">
        <v>56</v>
      </c>
      <c r="H65" s="7">
        <v>8</v>
      </c>
      <c r="I65" s="51">
        <v>78707.16</v>
      </c>
      <c r="J65" s="7">
        <v>1</v>
      </c>
      <c r="K65" s="7">
        <v>1</v>
      </c>
      <c r="L65" s="7">
        <v>1</v>
      </c>
      <c r="M65" s="53">
        <v>99398.36</v>
      </c>
      <c r="N65" s="7">
        <v>0</v>
      </c>
      <c r="O65" s="68" t="str">
        <f t="shared" si="0"/>
        <v>Fair</v>
      </c>
      <c r="P65" s="68" t="str">
        <f t="shared" si="1"/>
        <v>Middle-aged adult</v>
      </c>
      <c r="Q65" s="68" t="str">
        <f t="shared" si="2"/>
        <v>Mid-Balance</v>
      </c>
      <c r="R65" s="69" t="str">
        <f t="shared" si="3"/>
        <v>51,000 - 100,000</v>
      </c>
    </row>
    <row r="66" spans="1:18" ht="18" customHeight="1" x14ac:dyDescent="0.2">
      <c r="A66" s="6">
        <v>65</v>
      </c>
      <c r="B66" s="7">
        <v>15592461</v>
      </c>
      <c r="C66" s="6" t="s">
        <v>83</v>
      </c>
      <c r="D66" s="7">
        <v>603</v>
      </c>
      <c r="E66" s="6" t="s">
        <v>26</v>
      </c>
      <c r="F66" s="6" t="s">
        <v>23</v>
      </c>
      <c r="G66" s="7">
        <v>26</v>
      </c>
      <c r="H66" s="7">
        <v>4</v>
      </c>
      <c r="I66" s="51">
        <v>109166.37</v>
      </c>
      <c r="J66" s="7">
        <v>1</v>
      </c>
      <c r="K66" s="7">
        <v>1</v>
      </c>
      <c r="L66" s="7">
        <v>1</v>
      </c>
      <c r="M66" s="53">
        <v>92840.67</v>
      </c>
      <c r="N66" s="7">
        <v>0</v>
      </c>
      <c r="O66" s="68" t="str">
        <f t="shared" si="0"/>
        <v>Fair</v>
      </c>
      <c r="P66" s="68" t="str">
        <f t="shared" si="1"/>
        <v>Young adult</v>
      </c>
      <c r="Q66" s="68" t="str">
        <f t="shared" si="2"/>
        <v>Mid-Balance</v>
      </c>
      <c r="R66" s="69" t="str">
        <f t="shared" si="3"/>
        <v>51,000 - 100,000</v>
      </c>
    </row>
    <row r="67" spans="1:18" ht="18" customHeight="1" x14ac:dyDescent="0.2">
      <c r="A67" s="6">
        <v>66</v>
      </c>
      <c r="B67" s="7">
        <v>15789484</v>
      </c>
      <c r="C67" s="6" t="s">
        <v>84</v>
      </c>
      <c r="D67" s="7">
        <v>751</v>
      </c>
      <c r="E67" s="6" t="s">
        <v>26</v>
      </c>
      <c r="F67" s="6" t="s">
        <v>16</v>
      </c>
      <c r="G67" s="7">
        <v>36</v>
      </c>
      <c r="H67" s="7">
        <v>6</v>
      </c>
      <c r="I67" s="51">
        <v>169831.46</v>
      </c>
      <c r="J67" s="7">
        <v>2</v>
      </c>
      <c r="K67" s="7">
        <v>1</v>
      </c>
      <c r="L67" s="7">
        <v>1</v>
      </c>
      <c r="M67" s="53">
        <v>27758.36</v>
      </c>
      <c r="N67" s="7">
        <v>0</v>
      </c>
      <c r="O67" s="68" t="str">
        <f t="shared" ref="O67:O130" si="4">IF(D67&gt;=721, "Good", IF(D67&gt;=521, "Fair", "Poor"))</f>
        <v>Good</v>
      </c>
      <c r="P67" s="68" t="str">
        <f t="shared" ref="P67:P130" si="5">IF(G67&gt;=60, "Senior adult", IF(G67&gt;=40, "Middle-aged adult", "Young adult"))</f>
        <v>Young adult</v>
      </c>
      <c r="Q67" s="68" t="str">
        <f t="shared" ref="Q67:Q130" si="6">IF(I67&gt;=126000, "High-Balance", IF(I67&gt;=76000, "Mid-Balance", "Low-Balance"))</f>
        <v>High-Balance</v>
      </c>
      <c r="R67" s="69" t="str">
        <f t="shared" ref="R67:R130" si="7">IF(M67&gt;=151000,"151,000 - 200,00",IF(M67&gt;=101000,"101,000 - 150,000",IF(M67&gt;=51000,"51,000 - 100,000"," 0 - 50,000")))</f>
        <v xml:space="preserve"> 0 - 50,000</v>
      </c>
    </row>
    <row r="68" spans="1:18" ht="18" customHeight="1" x14ac:dyDescent="0.2">
      <c r="A68" s="6">
        <v>67</v>
      </c>
      <c r="B68" s="7">
        <v>15696061</v>
      </c>
      <c r="C68" s="6" t="s">
        <v>85</v>
      </c>
      <c r="D68" s="7">
        <v>581</v>
      </c>
      <c r="E68" s="6" t="s">
        <v>26</v>
      </c>
      <c r="F68" s="6" t="s">
        <v>16</v>
      </c>
      <c r="G68" s="7">
        <v>34</v>
      </c>
      <c r="H68" s="7">
        <v>1</v>
      </c>
      <c r="I68" s="51">
        <v>101633.04</v>
      </c>
      <c r="J68" s="7">
        <v>1</v>
      </c>
      <c r="K68" s="7">
        <v>1</v>
      </c>
      <c r="L68" s="7">
        <v>0</v>
      </c>
      <c r="M68" s="53">
        <v>110431.51</v>
      </c>
      <c r="N68" s="7">
        <v>0</v>
      </c>
      <c r="O68" s="68" t="str">
        <f t="shared" si="4"/>
        <v>Fair</v>
      </c>
      <c r="P68" s="68" t="str">
        <f t="shared" si="5"/>
        <v>Young adult</v>
      </c>
      <c r="Q68" s="68" t="str">
        <f t="shared" si="6"/>
        <v>Mid-Balance</v>
      </c>
      <c r="R68" s="69" t="str">
        <f t="shared" si="7"/>
        <v>101,000 - 150,000</v>
      </c>
    </row>
    <row r="69" spans="1:18" ht="18" customHeight="1" x14ac:dyDescent="0.2">
      <c r="A69" s="6">
        <v>68</v>
      </c>
      <c r="B69" s="7">
        <v>15641582</v>
      </c>
      <c r="C69" s="6" t="s">
        <v>86</v>
      </c>
      <c r="D69" s="7">
        <v>735</v>
      </c>
      <c r="E69" s="6" t="s">
        <v>26</v>
      </c>
      <c r="F69" s="6" t="s">
        <v>23</v>
      </c>
      <c r="G69" s="7">
        <v>43</v>
      </c>
      <c r="H69" s="7">
        <v>10</v>
      </c>
      <c r="I69" s="51">
        <v>123180.01</v>
      </c>
      <c r="J69" s="7">
        <v>2</v>
      </c>
      <c r="K69" s="7">
        <v>1</v>
      </c>
      <c r="L69" s="7">
        <v>1</v>
      </c>
      <c r="M69" s="53">
        <v>196673.28</v>
      </c>
      <c r="N69" s="7">
        <v>0</v>
      </c>
      <c r="O69" s="68" t="str">
        <f t="shared" si="4"/>
        <v>Good</v>
      </c>
      <c r="P69" s="68" t="str">
        <f t="shared" si="5"/>
        <v>Middle-aged adult</v>
      </c>
      <c r="Q69" s="68" t="str">
        <f t="shared" si="6"/>
        <v>Mid-Balance</v>
      </c>
      <c r="R69" s="69" t="str">
        <f t="shared" si="7"/>
        <v>151,000 - 200,00</v>
      </c>
    </row>
    <row r="70" spans="1:18" ht="18" customHeight="1" x14ac:dyDescent="0.2">
      <c r="A70" s="6">
        <v>69</v>
      </c>
      <c r="B70" s="7">
        <v>15638424</v>
      </c>
      <c r="C70" s="6" t="s">
        <v>87</v>
      </c>
      <c r="D70" s="7">
        <v>661</v>
      </c>
      <c r="E70" s="6" t="s">
        <v>26</v>
      </c>
      <c r="F70" s="6" t="s">
        <v>16</v>
      </c>
      <c r="G70" s="7">
        <v>35</v>
      </c>
      <c r="H70" s="7">
        <v>5</v>
      </c>
      <c r="I70" s="51">
        <v>150725.53</v>
      </c>
      <c r="J70" s="7">
        <v>2</v>
      </c>
      <c r="K70" s="7">
        <v>0</v>
      </c>
      <c r="L70" s="7">
        <v>1</v>
      </c>
      <c r="M70" s="53">
        <v>113656.85</v>
      </c>
      <c r="N70" s="7">
        <v>0</v>
      </c>
      <c r="O70" s="68" t="str">
        <f t="shared" si="4"/>
        <v>Fair</v>
      </c>
      <c r="P70" s="68" t="str">
        <f t="shared" si="5"/>
        <v>Young adult</v>
      </c>
      <c r="Q70" s="68" t="str">
        <f t="shared" si="6"/>
        <v>High-Balance</v>
      </c>
      <c r="R70" s="69" t="str">
        <f t="shared" si="7"/>
        <v>101,000 - 150,000</v>
      </c>
    </row>
    <row r="71" spans="1:18" ht="18" customHeight="1" x14ac:dyDescent="0.2">
      <c r="A71" s="6">
        <v>70</v>
      </c>
      <c r="B71" s="7">
        <v>15755648</v>
      </c>
      <c r="C71" s="6" t="s">
        <v>88</v>
      </c>
      <c r="D71" s="7">
        <v>675</v>
      </c>
      <c r="E71" s="6" t="s">
        <v>15</v>
      </c>
      <c r="F71" s="6" t="s">
        <v>16</v>
      </c>
      <c r="G71" s="7">
        <v>21</v>
      </c>
      <c r="H71" s="7">
        <v>8</v>
      </c>
      <c r="I71" s="51">
        <v>98373.26</v>
      </c>
      <c r="J71" s="7">
        <v>1</v>
      </c>
      <c r="K71" s="7">
        <v>1</v>
      </c>
      <c r="L71" s="7">
        <v>0</v>
      </c>
      <c r="M71" s="53">
        <v>18203</v>
      </c>
      <c r="N71" s="7">
        <v>0</v>
      </c>
      <c r="O71" s="68" t="str">
        <f t="shared" si="4"/>
        <v>Fair</v>
      </c>
      <c r="P71" s="68" t="str">
        <f t="shared" si="5"/>
        <v>Young adult</v>
      </c>
      <c r="Q71" s="68" t="str">
        <f t="shared" si="6"/>
        <v>Mid-Balance</v>
      </c>
      <c r="R71" s="69" t="str">
        <f t="shared" si="7"/>
        <v xml:space="preserve"> 0 - 50,000</v>
      </c>
    </row>
    <row r="72" spans="1:18" ht="18" customHeight="1" x14ac:dyDescent="0.2">
      <c r="A72" s="6">
        <v>71</v>
      </c>
      <c r="B72" s="7">
        <v>15703793</v>
      </c>
      <c r="C72" s="6" t="s">
        <v>89</v>
      </c>
      <c r="D72" s="7">
        <v>738</v>
      </c>
      <c r="E72" s="6" t="s">
        <v>26</v>
      </c>
      <c r="F72" s="6" t="s">
        <v>23</v>
      </c>
      <c r="G72" s="7">
        <v>58</v>
      </c>
      <c r="H72" s="7">
        <v>2</v>
      </c>
      <c r="I72" s="51">
        <v>133745.44</v>
      </c>
      <c r="J72" s="7">
        <v>4</v>
      </c>
      <c r="K72" s="7">
        <v>1</v>
      </c>
      <c r="L72" s="7">
        <v>0</v>
      </c>
      <c r="M72" s="53">
        <v>28373.86</v>
      </c>
      <c r="N72" s="7">
        <v>1</v>
      </c>
      <c r="O72" s="68" t="str">
        <f t="shared" si="4"/>
        <v>Good</v>
      </c>
      <c r="P72" s="68" t="str">
        <f t="shared" si="5"/>
        <v>Middle-aged adult</v>
      </c>
      <c r="Q72" s="68" t="str">
        <f t="shared" si="6"/>
        <v>High-Balance</v>
      </c>
      <c r="R72" s="69" t="str">
        <f t="shared" si="7"/>
        <v xml:space="preserve"> 0 - 50,000</v>
      </c>
    </row>
    <row r="73" spans="1:18" ht="18" customHeight="1" x14ac:dyDescent="0.2">
      <c r="A73" s="6">
        <v>72</v>
      </c>
      <c r="B73" s="7">
        <v>15620344</v>
      </c>
      <c r="C73" s="6" t="s">
        <v>90</v>
      </c>
      <c r="D73" s="7">
        <v>813</v>
      </c>
      <c r="E73" s="6" t="s">
        <v>15</v>
      </c>
      <c r="F73" s="6" t="s">
        <v>23</v>
      </c>
      <c r="G73" s="7">
        <v>29</v>
      </c>
      <c r="H73" s="7">
        <v>6</v>
      </c>
      <c r="I73" s="51">
        <v>0</v>
      </c>
      <c r="J73" s="7">
        <v>1</v>
      </c>
      <c r="K73" s="7">
        <v>1</v>
      </c>
      <c r="L73" s="7">
        <v>0</v>
      </c>
      <c r="M73" s="53">
        <v>33953.870000000003</v>
      </c>
      <c r="N73" s="7">
        <v>0</v>
      </c>
      <c r="O73" s="68" t="str">
        <f t="shared" si="4"/>
        <v>Good</v>
      </c>
      <c r="P73" s="68" t="str">
        <f t="shared" si="5"/>
        <v>Young adult</v>
      </c>
      <c r="Q73" s="68" t="str">
        <f t="shared" si="6"/>
        <v>Low-Balance</v>
      </c>
      <c r="R73" s="69" t="str">
        <f t="shared" si="7"/>
        <v xml:space="preserve"> 0 - 50,000</v>
      </c>
    </row>
    <row r="74" spans="1:18" ht="18" customHeight="1" x14ac:dyDescent="0.2">
      <c r="A74" s="6">
        <v>73</v>
      </c>
      <c r="B74" s="7">
        <v>15812518</v>
      </c>
      <c r="C74" s="6" t="s">
        <v>91</v>
      </c>
      <c r="D74" s="7">
        <v>657</v>
      </c>
      <c r="E74" s="6" t="s">
        <v>18</v>
      </c>
      <c r="F74" s="6" t="s">
        <v>16</v>
      </c>
      <c r="G74" s="7">
        <v>37</v>
      </c>
      <c r="H74" s="7">
        <v>0</v>
      </c>
      <c r="I74" s="51">
        <v>163607.18</v>
      </c>
      <c r="J74" s="7">
        <v>1</v>
      </c>
      <c r="K74" s="7">
        <v>0</v>
      </c>
      <c r="L74" s="7">
        <v>1</v>
      </c>
      <c r="M74" s="53">
        <v>44203.55</v>
      </c>
      <c r="N74" s="7">
        <v>0</v>
      </c>
      <c r="O74" s="68" t="str">
        <f t="shared" si="4"/>
        <v>Fair</v>
      </c>
      <c r="P74" s="68" t="str">
        <f t="shared" si="5"/>
        <v>Young adult</v>
      </c>
      <c r="Q74" s="68" t="str">
        <f t="shared" si="6"/>
        <v>High-Balance</v>
      </c>
      <c r="R74" s="69" t="str">
        <f t="shared" si="7"/>
        <v xml:space="preserve"> 0 - 50,000</v>
      </c>
    </row>
    <row r="75" spans="1:18" ht="18" customHeight="1" x14ac:dyDescent="0.2">
      <c r="A75" s="6">
        <v>74</v>
      </c>
      <c r="B75" s="7">
        <v>15779052</v>
      </c>
      <c r="C75" s="6" t="s">
        <v>92</v>
      </c>
      <c r="D75" s="7">
        <v>604</v>
      </c>
      <c r="E75" s="6" t="s">
        <v>26</v>
      </c>
      <c r="F75" s="6" t="s">
        <v>16</v>
      </c>
      <c r="G75" s="7">
        <v>25</v>
      </c>
      <c r="H75" s="7">
        <v>5</v>
      </c>
      <c r="I75" s="51">
        <v>157780.84</v>
      </c>
      <c r="J75" s="7">
        <v>2</v>
      </c>
      <c r="K75" s="7">
        <v>1</v>
      </c>
      <c r="L75" s="7">
        <v>1</v>
      </c>
      <c r="M75" s="53">
        <v>58426.81</v>
      </c>
      <c r="N75" s="7">
        <v>0</v>
      </c>
      <c r="O75" s="68" t="str">
        <f t="shared" si="4"/>
        <v>Fair</v>
      </c>
      <c r="P75" s="68" t="str">
        <f t="shared" si="5"/>
        <v>Young adult</v>
      </c>
      <c r="Q75" s="68" t="str">
        <f t="shared" si="6"/>
        <v>High-Balance</v>
      </c>
      <c r="R75" s="69" t="str">
        <f t="shared" si="7"/>
        <v>51,000 - 100,000</v>
      </c>
    </row>
    <row r="76" spans="1:18" ht="18" customHeight="1" x14ac:dyDescent="0.2">
      <c r="A76" s="6">
        <v>75</v>
      </c>
      <c r="B76" s="7">
        <v>15770811</v>
      </c>
      <c r="C76" s="6" t="s">
        <v>93</v>
      </c>
      <c r="D76" s="7">
        <v>519</v>
      </c>
      <c r="E76" s="6" t="s">
        <v>15</v>
      </c>
      <c r="F76" s="6" t="s">
        <v>23</v>
      </c>
      <c r="G76" s="7">
        <v>36</v>
      </c>
      <c r="H76" s="7">
        <v>9</v>
      </c>
      <c r="I76" s="51">
        <v>0</v>
      </c>
      <c r="J76" s="7">
        <v>2</v>
      </c>
      <c r="K76" s="7">
        <v>0</v>
      </c>
      <c r="L76" s="7">
        <v>1</v>
      </c>
      <c r="M76" s="53">
        <v>145562.4</v>
      </c>
      <c r="N76" s="7">
        <v>0</v>
      </c>
      <c r="O76" s="68" t="str">
        <f t="shared" si="4"/>
        <v>Poor</v>
      </c>
      <c r="P76" s="68" t="str">
        <f t="shared" si="5"/>
        <v>Young adult</v>
      </c>
      <c r="Q76" s="68" t="str">
        <f t="shared" si="6"/>
        <v>Low-Balance</v>
      </c>
      <c r="R76" s="69" t="str">
        <f t="shared" si="7"/>
        <v>101,000 - 150,000</v>
      </c>
    </row>
    <row r="77" spans="1:18" ht="18" customHeight="1" x14ac:dyDescent="0.2">
      <c r="A77" s="6">
        <v>76</v>
      </c>
      <c r="B77" s="7">
        <v>15780961</v>
      </c>
      <c r="C77" s="6" t="s">
        <v>94</v>
      </c>
      <c r="D77" s="7">
        <v>735</v>
      </c>
      <c r="E77" s="6" t="s">
        <v>15</v>
      </c>
      <c r="F77" s="6" t="s">
        <v>16</v>
      </c>
      <c r="G77" s="7">
        <v>21</v>
      </c>
      <c r="H77" s="7">
        <v>1</v>
      </c>
      <c r="I77" s="51">
        <v>178718.19</v>
      </c>
      <c r="J77" s="7">
        <v>2</v>
      </c>
      <c r="K77" s="7">
        <v>1</v>
      </c>
      <c r="L77" s="7">
        <v>0</v>
      </c>
      <c r="M77" s="53">
        <v>22388</v>
      </c>
      <c r="N77" s="7">
        <v>0</v>
      </c>
      <c r="O77" s="68" t="str">
        <f t="shared" si="4"/>
        <v>Good</v>
      </c>
      <c r="P77" s="68" t="str">
        <f t="shared" si="5"/>
        <v>Young adult</v>
      </c>
      <c r="Q77" s="68" t="str">
        <f t="shared" si="6"/>
        <v>High-Balance</v>
      </c>
      <c r="R77" s="69" t="str">
        <f t="shared" si="7"/>
        <v xml:space="preserve"> 0 - 50,000</v>
      </c>
    </row>
    <row r="78" spans="1:18" ht="18" customHeight="1" x14ac:dyDescent="0.2">
      <c r="A78" s="6">
        <v>77</v>
      </c>
      <c r="B78" s="7">
        <v>15614049</v>
      </c>
      <c r="C78" s="6" t="s">
        <v>95</v>
      </c>
      <c r="D78" s="7">
        <v>664</v>
      </c>
      <c r="E78" s="6" t="s">
        <v>15</v>
      </c>
      <c r="F78" s="6" t="s">
        <v>23</v>
      </c>
      <c r="G78" s="7">
        <v>55</v>
      </c>
      <c r="H78" s="7">
        <v>8</v>
      </c>
      <c r="I78" s="51">
        <v>0</v>
      </c>
      <c r="J78" s="7">
        <v>2</v>
      </c>
      <c r="K78" s="7">
        <v>1</v>
      </c>
      <c r="L78" s="7">
        <v>1</v>
      </c>
      <c r="M78" s="53">
        <v>139161.64000000001</v>
      </c>
      <c r="N78" s="7">
        <v>0</v>
      </c>
      <c r="O78" s="68" t="str">
        <f t="shared" si="4"/>
        <v>Fair</v>
      </c>
      <c r="P78" s="68" t="str">
        <f t="shared" si="5"/>
        <v>Middle-aged adult</v>
      </c>
      <c r="Q78" s="68" t="str">
        <f t="shared" si="6"/>
        <v>Low-Balance</v>
      </c>
      <c r="R78" s="69" t="str">
        <f t="shared" si="7"/>
        <v>101,000 - 150,000</v>
      </c>
    </row>
    <row r="79" spans="1:18" ht="18" customHeight="1" x14ac:dyDescent="0.2">
      <c r="A79" s="6">
        <v>78</v>
      </c>
      <c r="B79" s="7">
        <v>15662085</v>
      </c>
      <c r="C79" s="6" t="s">
        <v>96</v>
      </c>
      <c r="D79" s="7">
        <v>678</v>
      </c>
      <c r="E79" s="6" t="s">
        <v>15</v>
      </c>
      <c r="F79" s="6" t="s">
        <v>16</v>
      </c>
      <c r="G79" s="7">
        <v>32</v>
      </c>
      <c r="H79" s="7">
        <v>9</v>
      </c>
      <c r="I79" s="51">
        <v>0</v>
      </c>
      <c r="J79" s="7">
        <v>1</v>
      </c>
      <c r="K79" s="7">
        <v>1</v>
      </c>
      <c r="L79" s="7">
        <v>1</v>
      </c>
      <c r="M79" s="53">
        <v>148210.64000000001</v>
      </c>
      <c r="N79" s="7">
        <v>0</v>
      </c>
      <c r="O79" s="68" t="str">
        <f t="shared" si="4"/>
        <v>Fair</v>
      </c>
      <c r="P79" s="68" t="str">
        <f t="shared" si="5"/>
        <v>Young adult</v>
      </c>
      <c r="Q79" s="68" t="str">
        <f t="shared" si="6"/>
        <v>Low-Balance</v>
      </c>
      <c r="R79" s="69" t="str">
        <f t="shared" si="7"/>
        <v>101,000 - 150,000</v>
      </c>
    </row>
    <row r="80" spans="1:18" ht="18" customHeight="1" x14ac:dyDescent="0.2">
      <c r="A80" s="6">
        <v>79</v>
      </c>
      <c r="B80" s="7">
        <v>15575185</v>
      </c>
      <c r="C80" s="6" t="s">
        <v>97</v>
      </c>
      <c r="D80" s="7">
        <v>757</v>
      </c>
      <c r="E80" s="6" t="s">
        <v>18</v>
      </c>
      <c r="F80" s="6" t="s">
        <v>23</v>
      </c>
      <c r="G80" s="7">
        <v>33</v>
      </c>
      <c r="H80" s="7">
        <v>5</v>
      </c>
      <c r="I80" s="51">
        <v>77253.22</v>
      </c>
      <c r="J80" s="7">
        <v>1</v>
      </c>
      <c r="K80" s="7">
        <v>0</v>
      </c>
      <c r="L80" s="7">
        <v>1</v>
      </c>
      <c r="M80" s="53">
        <v>194239.63</v>
      </c>
      <c r="N80" s="7">
        <v>0</v>
      </c>
      <c r="O80" s="68" t="str">
        <f t="shared" si="4"/>
        <v>Good</v>
      </c>
      <c r="P80" s="68" t="str">
        <f t="shared" si="5"/>
        <v>Young adult</v>
      </c>
      <c r="Q80" s="68" t="str">
        <f t="shared" si="6"/>
        <v>Mid-Balance</v>
      </c>
      <c r="R80" s="69" t="str">
        <f t="shared" si="7"/>
        <v>151,000 - 200,00</v>
      </c>
    </row>
    <row r="81" spans="1:18" ht="18" customHeight="1" x14ac:dyDescent="0.2">
      <c r="A81" s="6">
        <v>80</v>
      </c>
      <c r="B81" s="7">
        <v>15803136</v>
      </c>
      <c r="C81" s="6" t="s">
        <v>98</v>
      </c>
      <c r="D81" s="7">
        <v>416</v>
      </c>
      <c r="E81" s="6" t="s">
        <v>26</v>
      </c>
      <c r="F81" s="6" t="s">
        <v>16</v>
      </c>
      <c r="G81" s="7">
        <v>41</v>
      </c>
      <c r="H81" s="7">
        <v>10</v>
      </c>
      <c r="I81" s="51">
        <v>122189.66</v>
      </c>
      <c r="J81" s="7">
        <v>2</v>
      </c>
      <c r="K81" s="7">
        <v>1</v>
      </c>
      <c r="L81" s="7">
        <v>0</v>
      </c>
      <c r="M81" s="53">
        <v>98301.61</v>
      </c>
      <c r="N81" s="7">
        <v>0</v>
      </c>
      <c r="O81" s="68" t="str">
        <f t="shared" si="4"/>
        <v>Poor</v>
      </c>
      <c r="P81" s="68" t="str">
        <f t="shared" si="5"/>
        <v>Middle-aged adult</v>
      </c>
      <c r="Q81" s="68" t="str">
        <f t="shared" si="6"/>
        <v>Mid-Balance</v>
      </c>
      <c r="R81" s="69" t="str">
        <f t="shared" si="7"/>
        <v>51,000 - 100,000</v>
      </c>
    </row>
    <row r="82" spans="1:18" ht="18" customHeight="1" x14ac:dyDescent="0.2">
      <c r="A82" s="6">
        <v>81</v>
      </c>
      <c r="B82" s="7">
        <v>15706021</v>
      </c>
      <c r="C82" s="6" t="s">
        <v>99</v>
      </c>
      <c r="D82" s="7">
        <v>665</v>
      </c>
      <c r="E82" s="6" t="s">
        <v>15</v>
      </c>
      <c r="F82" s="6" t="s">
        <v>16</v>
      </c>
      <c r="G82" s="7">
        <v>34</v>
      </c>
      <c r="H82" s="7">
        <v>1</v>
      </c>
      <c r="I82" s="51">
        <v>96645.54</v>
      </c>
      <c r="J82" s="7">
        <v>2</v>
      </c>
      <c r="K82" s="7">
        <v>0</v>
      </c>
      <c r="L82" s="7">
        <v>0</v>
      </c>
      <c r="M82" s="53">
        <v>171413.66</v>
      </c>
      <c r="N82" s="7">
        <v>0</v>
      </c>
      <c r="O82" s="68" t="str">
        <f t="shared" si="4"/>
        <v>Fair</v>
      </c>
      <c r="P82" s="68" t="str">
        <f t="shared" si="5"/>
        <v>Young adult</v>
      </c>
      <c r="Q82" s="68" t="str">
        <f t="shared" si="6"/>
        <v>Mid-Balance</v>
      </c>
      <c r="R82" s="69" t="str">
        <f t="shared" si="7"/>
        <v>151,000 - 200,00</v>
      </c>
    </row>
    <row r="83" spans="1:18" ht="18" customHeight="1" x14ac:dyDescent="0.2">
      <c r="A83" s="6">
        <v>82</v>
      </c>
      <c r="B83" s="7">
        <v>15663706</v>
      </c>
      <c r="C83" s="6" t="s">
        <v>100</v>
      </c>
      <c r="D83" s="7">
        <v>777</v>
      </c>
      <c r="E83" s="6" t="s">
        <v>15</v>
      </c>
      <c r="F83" s="6" t="s">
        <v>16</v>
      </c>
      <c r="G83" s="7">
        <v>32</v>
      </c>
      <c r="H83" s="7">
        <v>2</v>
      </c>
      <c r="I83" s="51">
        <v>0</v>
      </c>
      <c r="J83" s="7">
        <v>1</v>
      </c>
      <c r="K83" s="7">
        <v>1</v>
      </c>
      <c r="L83" s="7">
        <v>0</v>
      </c>
      <c r="M83" s="53">
        <v>136458.19</v>
      </c>
      <c r="N83" s="7">
        <v>1</v>
      </c>
      <c r="O83" s="68" t="str">
        <f t="shared" si="4"/>
        <v>Good</v>
      </c>
      <c r="P83" s="68" t="str">
        <f t="shared" si="5"/>
        <v>Young adult</v>
      </c>
      <c r="Q83" s="68" t="str">
        <f t="shared" si="6"/>
        <v>Low-Balance</v>
      </c>
      <c r="R83" s="69" t="str">
        <f t="shared" si="7"/>
        <v>101,000 - 150,000</v>
      </c>
    </row>
    <row r="84" spans="1:18" ht="18" customHeight="1" x14ac:dyDescent="0.2">
      <c r="A84" s="6">
        <v>83</v>
      </c>
      <c r="B84" s="7">
        <v>15641732</v>
      </c>
      <c r="C84" s="6" t="s">
        <v>101</v>
      </c>
      <c r="D84" s="7">
        <v>543</v>
      </c>
      <c r="E84" s="6" t="s">
        <v>15</v>
      </c>
      <c r="F84" s="6" t="s">
        <v>16</v>
      </c>
      <c r="G84" s="7">
        <v>36</v>
      </c>
      <c r="H84" s="7">
        <v>3</v>
      </c>
      <c r="I84" s="51">
        <v>0</v>
      </c>
      <c r="J84" s="7">
        <v>2</v>
      </c>
      <c r="K84" s="7">
        <v>0</v>
      </c>
      <c r="L84" s="7">
        <v>0</v>
      </c>
      <c r="M84" s="53">
        <v>26019.59</v>
      </c>
      <c r="N84" s="7">
        <v>0</v>
      </c>
      <c r="O84" s="68" t="str">
        <f t="shared" si="4"/>
        <v>Fair</v>
      </c>
      <c r="P84" s="68" t="str">
        <f t="shared" si="5"/>
        <v>Young adult</v>
      </c>
      <c r="Q84" s="68" t="str">
        <f t="shared" si="6"/>
        <v>Low-Balance</v>
      </c>
      <c r="R84" s="69" t="str">
        <f t="shared" si="7"/>
        <v xml:space="preserve"> 0 - 50,000</v>
      </c>
    </row>
    <row r="85" spans="1:18" ht="18" customHeight="1" x14ac:dyDescent="0.2">
      <c r="A85" s="6">
        <v>84</v>
      </c>
      <c r="B85" s="7">
        <v>15701164</v>
      </c>
      <c r="C85" s="6" t="s">
        <v>102</v>
      </c>
      <c r="D85" s="7">
        <v>506</v>
      </c>
      <c r="E85" s="6" t="s">
        <v>15</v>
      </c>
      <c r="F85" s="6" t="s">
        <v>16</v>
      </c>
      <c r="G85" s="7">
        <v>34</v>
      </c>
      <c r="H85" s="7">
        <v>4</v>
      </c>
      <c r="I85" s="51">
        <v>90307.62</v>
      </c>
      <c r="J85" s="7">
        <v>1</v>
      </c>
      <c r="K85" s="7">
        <v>1</v>
      </c>
      <c r="L85" s="7">
        <v>1</v>
      </c>
      <c r="M85" s="53">
        <v>159235.29</v>
      </c>
      <c r="N85" s="7">
        <v>0</v>
      </c>
      <c r="O85" s="68" t="str">
        <f t="shared" si="4"/>
        <v>Poor</v>
      </c>
      <c r="P85" s="68" t="str">
        <f t="shared" si="5"/>
        <v>Young adult</v>
      </c>
      <c r="Q85" s="68" t="str">
        <f t="shared" si="6"/>
        <v>Mid-Balance</v>
      </c>
      <c r="R85" s="69" t="str">
        <f t="shared" si="7"/>
        <v>151,000 - 200,00</v>
      </c>
    </row>
    <row r="86" spans="1:18" ht="18" customHeight="1" x14ac:dyDescent="0.2">
      <c r="A86" s="6">
        <v>85</v>
      </c>
      <c r="B86" s="7">
        <v>15738751</v>
      </c>
      <c r="C86" s="6" t="s">
        <v>103</v>
      </c>
      <c r="D86" s="7">
        <v>493</v>
      </c>
      <c r="E86" s="6" t="s">
        <v>15</v>
      </c>
      <c r="F86" s="6" t="s">
        <v>16</v>
      </c>
      <c r="G86" s="7">
        <v>46</v>
      </c>
      <c r="H86" s="7">
        <v>4</v>
      </c>
      <c r="I86" s="51">
        <v>0</v>
      </c>
      <c r="J86" s="7">
        <v>2</v>
      </c>
      <c r="K86" s="7">
        <v>1</v>
      </c>
      <c r="L86" s="7">
        <v>0</v>
      </c>
      <c r="M86" s="53">
        <v>1907.66</v>
      </c>
      <c r="N86" s="7">
        <v>0</v>
      </c>
      <c r="O86" s="68" t="str">
        <f t="shared" si="4"/>
        <v>Poor</v>
      </c>
      <c r="P86" s="68" t="str">
        <f t="shared" si="5"/>
        <v>Middle-aged adult</v>
      </c>
      <c r="Q86" s="68" t="str">
        <f t="shared" si="6"/>
        <v>Low-Balance</v>
      </c>
      <c r="R86" s="69" t="str">
        <f t="shared" si="7"/>
        <v xml:space="preserve"> 0 - 50,000</v>
      </c>
    </row>
    <row r="87" spans="1:18" ht="18" customHeight="1" x14ac:dyDescent="0.2">
      <c r="A87" s="6">
        <v>86</v>
      </c>
      <c r="B87" s="7">
        <v>15805254</v>
      </c>
      <c r="C87" s="6" t="s">
        <v>104</v>
      </c>
      <c r="D87" s="7">
        <v>652</v>
      </c>
      <c r="E87" s="6" t="s">
        <v>18</v>
      </c>
      <c r="F87" s="6" t="s">
        <v>16</v>
      </c>
      <c r="G87" s="7">
        <v>75</v>
      </c>
      <c r="H87" s="7">
        <v>10</v>
      </c>
      <c r="I87" s="51">
        <v>0</v>
      </c>
      <c r="J87" s="7">
        <v>2</v>
      </c>
      <c r="K87" s="7">
        <v>1</v>
      </c>
      <c r="L87" s="7">
        <v>1</v>
      </c>
      <c r="M87" s="53">
        <v>114675.75</v>
      </c>
      <c r="N87" s="7">
        <v>0</v>
      </c>
      <c r="O87" s="68" t="str">
        <f t="shared" si="4"/>
        <v>Fair</v>
      </c>
      <c r="P87" s="68" t="str">
        <f t="shared" si="5"/>
        <v>Senior adult</v>
      </c>
      <c r="Q87" s="68" t="str">
        <f t="shared" si="6"/>
        <v>Low-Balance</v>
      </c>
      <c r="R87" s="69" t="str">
        <f t="shared" si="7"/>
        <v>101,000 - 150,000</v>
      </c>
    </row>
    <row r="88" spans="1:18" ht="18" customHeight="1" x14ac:dyDescent="0.2">
      <c r="A88" s="6">
        <v>87</v>
      </c>
      <c r="B88" s="7">
        <v>15762418</v>
      </c>
      <c r="C88" s="6" t="s">
        <v>105</v>
      </c>
      <c r="D88" s="7">
        <v>750</v>
      </c>
      <c r="E88" s="6" t="s">
        <v>18</v>
      </c>
      <c r="F88" s="6" t="s">
        <v>23</v>
      </c>
      <c r="G88" s="7">
        <v>22</v>
      </c>
      <c r="H88" s="7">
        <v>3</v>
      </c>
      <c r="I88" s="51">
        <v>121681.82</v>
      </c>
      <c r="J88" s="7">
        <v>1</v>
      </c>
      <c r="K88" s="7">
        <v>1</v>
      </c>
      <c r="L88" s="7">
        <v>0</v>
      </c>
      <c r="M88" s="53">
        <v>128643.35</v>
      </c>
      <c r="N88" s="7">
        <v>1</v>
      </c>
      <c r="O88" s="68" t="str">
        <f t="shared" si="4"/>
        <v>Good</v>
      </c>
      <c r="P88" s="68" t="str">
        <f t="shared" si="5"/>
        <v>Young adult</v>
      </c>
      <c r="Q88" s="68" t="str">
        <f t="shared" si="6"/>
        <v>Mid-Balance</v>
      </c>
      <c r="R88" s="69" t="str">
        <f t="shared" si="7"/>
        <v>101,000 - 150,000</v>
      </c>
    </row>
    <row r="89" spans="1:18" ht="18" customHeight="1" x14ac:dyDescent="0.2">
      <c r="A89" s="6">
        <v>88</v>
      </c>
      <c r="B89" s="7">
        <v>15625759</v>
      </c>
      <c r="C89" s="6" t="s">
        <v>106</v>
      </c>
      <c r="D89" s="7">
        <v>729</v>
      </c>
      <c r="E89" s="6" t="s">
        <v>15</v>
      </c>
      <c r="F89" s="6" t="s">
        <v>23</v>
      </c>
      <c r="G89" s="7">
        <v>30</v>
      </c>
      <c r="H89" s="7">
        <v>9</v>
      </c>
      <c r="I89" s="51">
        <v>0</v>
      </c>
      <c r="J89" s="7">
        <v>2</v>
      </c>
      <c r="K89" s="7">
        <v>1</v>
      </c>
      <c r="L89" s="7">
        <v>0</v>
      </c>
      <c r="M89" s="53">
        <v>151869.35</v>
      </c>
      <c r="N89" s="7">
        <v>0</v>
      </c>
      <c r="O89" s="68" t="str">
        <f t="shared" si="4"/>
        <v>Good</v>
      </c>
      <c r="P89" s="68" t="str">
        <f t="shared" si="5"/>
        <v>Young adult</v>
      </c>
      <c r="Q89" s="68" t="str">
        <f t="shared" si="6"/>
        <v>Low-Balance</v>
      </c>
      <c r="R89" s="69" t="str">
        <f t="shared" si="7"/>
        <v>151,000 - 200,00</v>
      </c>
    </row>
    <row r="90" spans="1:18" ht="18" customHeight="1" x14ac:dyDescent="0.2">
      <c r="A90" s="6">
        <v>89</v>
      </c>
      <c r="B90" s="7">
        <v>15622897</v>
      </c>
      <c r="C90" s="6" t="s">
        <v>107</v>
      </c>
      <c r="D90" s="7">
        <v>646</v>
      </c>
      <c r="E90" s="6" t="s">
        <v>15</v>
      </c>
      <c r="F90" s="6" t="s">
        <v>16</v>
      </c>
      <c r="G90" s="7">
        <v>46</v>
      </c>
      <c r="H90" s="7">
        <v>4</v>
      </c>
      <c r="I90" s="51">
        <v>0</v>
      </c>
      <c r="J90" s="7">
        <v>3</v>
      </c>
      <c r="K90" s="7">
        <v>1</v>
      </c>
      <c r="L90" s="7">
        <v>0</v>
      </c>
      <c r="M90" s="53">
        <v>93251.42</v>
      </c>
      <c r="N90" s="7">
        <v>1</v>
      </c>
      <c r="O90" s="68" t="str">
        <f t="shared" si="4"/>
        <v>Fair</v>
      </c>
      <c r="P90" s="68" t="str">
        <f t="shared" si="5"/>
        <v>Middle-aged adult</v>
      </c>
      <c r="Q90" s="68" t="str">
        <f t="shared" si="6"/>
        <v>Low-Balance</v>
      </c>
      <c r="R90" s="69" t="str">
        <f t="shared" si="7"/>
        <v>51,000 - 100,000</v>
      </c>
    </row>
    <row r="91" spans="1:18" ht="18" customHeight="1" x14ac:dyDescent="0.2">
      <c r="A91" s="6">
        <v>90</v>
      </c>
      <c r="B91" s="7">
        <v>15767954</v>
      </c>
      <c r="C91" s="6" t="s">
        <v>61</v>
      </c>
      <c r="D91" s="7">
        <v>635</v>
      </c>
      <c r="E91" s="6" t="s">
        <v>26</v>
      </c>
      <c r="F91" s="6" t="s">
        <v>16</v>
      </c>
      <c r="G91" s="7">
        <v>28</v>
      </c>
      <c r="H91" s="7">
        <v>3</v>
      </c>
      <c r="I91" s="51">
        <v>81623.67</v>
      </c>
      <c r="J91" s="7">
        <v>2</v>
      </c>
      <c r="K91" s="7">
        <v>1</v>
      </c>
      <c r="L91" s="7">
        <v>1</v>
      </c>
      <c r="M91" s="53">
        <v>156791.35999999999</v>
      </c>
      <c r="N91" s="7">
        <v>0</v>
      </c>
      <c r="O91" s="68" t="str">
        <f t="shared" si="4"/>
        <v>Fair</v>
      </c>
      <c r="P91" s="68" t="str">
        <f t="shared" si="5"/>
        <v>Young adult</v>
      </c>
      <c r="Q91" s="68" t="str">
        <f t="shared" si="6"/>
        <v>Mid-Balance</v>
      </c>
      <c r="R91" s="69" t="str">
        <f t="shared" si="7"/>
        <v>151,000 - 200,00</v>
      </c>
    </row>
    <row r="92" spans="1:18" ht="18" customHeight="1" x14ac:dyDescent="0.2">
      <c r="A92" s="6">
        <v>91</v>
      </c>
      <c r="B92" s="7">
        <v>15757535</v>
      </c>
      <c r="C92" s="6" t="s">
        <v>108</v>
      </c>
      <c r="D92" s="7">
        <v>647</v>
      </c>
      <c r="E92" s="6" t="s">
        <v>18</v>
      </c>
      <c r="F92" s="6" t="s">
        <v>16</v>
      </c>
      <c r="G92" s="7">
        <v>44</v>
      </c>
      <c r="H92" s="7">
        <v>5</v>
      </c>
      <c r="I92" s="51">
        <v>0</v>
      </c>
      <c r="J92" s="7">
        <v>3</v>
      </c>
      <c r="K92" s="7">
        <v>1</v>
      </c>
      <c r="L92" s="7">
        <v>1</v>
      </c>
      <c r="M92" s="53">
        <v>174205.22</v>
      </c>
      <c r="N92" s="7">
        <v>1</v>
      </c>
      <c r="O92" s="68" t="str">
        <f t="shared" si="4"/>
        <v>Fair</v>
      </c>
      <c r="P92" s="68" t="str">
        <f t="shared" si="5"/>
        <v>Middle-aged adult</v>
      </c>
      <c r="Q92" s="68" t="str">
        <f t="shared" si="6"/>
        <v>Low-Balance</v>
      </c>
      <c r="R92" s="69" t="str">
        <f t="shared" si="7"/>
        <v>151,000 - 200,00</v>
      </c>
    </row>
    <row r="93" spans="1:18" ht="18" customHeight="1" x14ac:dyDescent="0.2">
      <c r="A93" s="6">
        <v>92</v>
      </c>
      <c r="B93" s="7">
        <v>15731511</v>
      </c>
      <c r="C93" s="6" t="s">
        <v>109</v>
      </c>
      <c r="D93" s="7">
        <v>808</v>
      </c>
      <c r="E93" s="6" t="s">
        <v>15</v>
      </c>
      <c r="F93" s="6" t="s">
        <v>23</v>
      </c>
      <c r="G93" s="7">
        <v>45</v>
      </c>
      <c r="H93" s="7">
        <v>7</v>
      </c>
      <c r="I93" s="51">
        <v>118626.55</v>
      </c>
      <c r="J93" s="7">
        <v>2</v>
      </c>
      <c r="K93" s="7">
        <v>1</v>
      </c>
      <c r="L93" s="7">
        <v>0</v>
      </c>
      <c r="M93" s="53">
        <v>147132.46</v>
      </c>
      <c r="N93" s="7">
        <v>0</v>
      </c>
      <c r="O93" s="68" t="str">
        <f t="shared" si="4"/>
        <v>Good</v>
      </c>
      <c r="P93" s="68" t="str">
        <f t="shared" si="5"/>
        <v>Middle-aged adult</v>
      </c>
      <c r="Q93" s="68" t="str">
        <f t="shared" si="6"/>
        <v>Mid-Balance</v>
      </c>
      <c r="R93" s="69" t="str">
        <f t="shared" si="7"/>
        <v>101,000 - 150,000</v>
      </c>
    </row>
    <row r="94" spans="1:18" ht="18" customHeight="1" x14ac:dyDescent="0.2">
      <c r="A94" s="6">
        <v>93</v>
      </c>
      <c r="B94" s="7">
        <v>15809248</v>
      </c>
      <c r="C94" s="6" t="s">
        <v>110</v>
      </c>
      <c r="D94" s="7">
        <v>524</v>
      </c>
      <c r="E94" s="6" t="s">
        <v>15</v>
      </c>
      <c r="F94" s="6" t="s">
        <v>16</v>
      </c>
      <c r="G94" s="7">
        <v>36</v>
      </c>
      <c r="H94" s="7">
        <v>10</v>
      </c>
      <c r="I94" s="51">
        <v>0</v>
      </c>
      <c r="J94" s="7">
        <v>2</v>
      </c>
      <c r="K94" s="7">
        <v>1</v>
      </c>
      <c r="L94" s="7">
        <v>0</v>
      </c>
      <c r="M94" s="53">
        <v>109614.57</v>
      </c>
      <c r="N94" s="7">
        <v>0</v>
      </c>
      <c r="O94" s="68" t="str">
        <f t="shared" si="4"/>
        <v>Fair</v>
      </c>
      <c r="P94" s="68" t="str">
        <f t="shared" si="5"/>
        <v>Young adult</v>
      </c>
      <c r="Q94" s="68" t="str">
        <f t="shared" si="6"/>
        <v>Low-Balance</v>
      </c>
      <c r="R94" s="69" t="str">
        <f t="shared" si="7"/>
        <v>101,000 - 150,000</v>
      </c>
    </row>
    <row r="95" spans="1:18" ht="18" customHeight="1" x14ac:dyDescent="0.2">
      <c r="A95" s="6">
        <v>94</v>
      </c>
      <c r="B95" s="7">
        <v>15640635</v>
      </c>
      <c r="C95" s="6" t="s">
        <v>111</v>
      </c>
      <c r="D95" s="7">
        <v>769</v>
      </c>
      <c r="E95" s="6" t="s">
        <v>15</v>
      </c>
      <c r="F95" s="6" t="s">
        <v>23</v>
      </c>
      <c r="G95" s="7">
        <v>29</v>
      </c>
      <c r="H95" s="7">
        <v>8</v>
      </c>
      <c r="I95" s="51">
        <v>0</v>
      </c>
      <c r="J95" s="7">
        <v>2</v>
      </c>
      <c r="K95" s="7">
        <v>1</v>
      </c>
      <c r="L95" s="7">
        <v>1</v>
      </c>
      <c r="M95" s="53">
        <v>172290.61</v>
      </c>
      <c r="N95" s="7">
        <v>0</v>
      </c>
      <c r="O95" s="68" t="str">
        <f t="shared" si="4"/>
        <v>Good</v>
      </c>
      <c r="P95" s="68" t="str">
        <f t="shared" si="5"/>
        <v>Young adult</v>
      </c>
      <c r="Q95" s="68" t="str">
        <f t="shared" si="6"/>
        <v>Low-Balance</v>
      </c>
      <c r="R95" s="69" t="str">
        <f t="shared" si="7"/>
        <v>151,000 - 200,00</v>
      </c>
    </row>
    <row r="96" spans="1:18" ht="18" customHeight="1" x14ac:dyDescent="0.2">
      <c r="A96" s="6">
        <v>95</v>
      </c>
      <c r="B96" s="7">
        <v>15676966</v>
      </c>
      <c r="C96" s="6" t="s">
        <v>111</v>
      </c>
      <c r="D96" s="7">
        <v>730</v>
      </c>
      <c r="E96" s="6" t="s">
        <v>18</v>
      </c>
      <c r="F96" s="6" t="s">
        <v>23</v>
      </c>
      <c r="G96" s="7">
        <v>42</v>
      </c>
      <c r="H96" s="7">
        <v>4</v>
      </c>
      <c r="I96" s="51">
        <v>0</v>
      </c>
      <c r="J96" s="7">
        <v>2</v>
      </c>
      <c r="K96" s="7">
        <v>0</v>
      </c>
      <c r="L96" s="7">
        <v>1</v>
      </c>
      <c r="M96" s="53">
        <v>85982.47</v>
      </c>
      <c r="N96" s="7">
        <v>0</v>
      </c>
      <c r="O96" s="68" t="str">
        <f t="shared" si="4"/>
        <v>Good</v>
      </c>
      <c r="P96" s="68" t="str">
        <f t="shared" si="5"/>
        <v>Middle-aged adult</v>
      </c>
      <c r="Q96" s="68" t="str">
        <f t="shared" si="6"/>
        <v>Low-Balance</v>
      </c>
      <c r="R96" s="69" t="str">
        <f t="shared" si="7"/>
        <v>51,000 - 100,000</v>
      </c>
    </row>
    <row r="97" spans="1:18" ht="18" customHeight="1" x14ac:dyDescent="0.2">
      <c r="A97" s="6">
        <v>96</v>
      </c>
      <c r="B97" s="7">
        <v>15699461</v>
      </c>
      <c r="C97" s="6" t="s">
        <v>112</v>
      </c>
      <c r="D97" s="7">
        <v>515</v>
      </c>
      <c r="E97" s="6" t="s">
        <v>18</v>
      </c>
      <c r="F97" s="6" t="s">
        <v>23</v>
      </c>
      <c r="G97" s="7">
        <v>35</v>
      </c>
      <c r="H97" s="7">
        <v>10</v>
      </c>
      <c r="I97" s="51">
        <v>176273.95</v>
      </c>
      <c r="J97" s="7">
        <v>1</v>
      </c>
      <c r="K97" s="7">
        <v>0</v>
      </c>
      <c r="L97" s="7">
        <v>1</v>
      </c>
      <c r="M97" s="53">
        <v>121277.78</v>
      </c>
      <c r="N97" s="7">
        <v>0</v>
      </c>
      <c r="O97" s="68" t="str">
        <f t="shared" si="4"/>
        <v>Poor</v>
      </c>
      <c r="P97" s="68" t="str">
        <f t="shared" si="5"/>
        <v>Young adult</v>
      </c>
      <c r="Q97" s="68" t="str">
        <f t="shared" si="6"/>
        <v>High-Balance</v>
      </c>
      <c r="R97" s="69" t="str">
        <f t="shared" si="7"/>
        <v>101,000 - 150,000</v>
      </c>
    </row>
    <row r="98" spans="1:18" ht="18" customHeight="1" x14ac:dyDescent="0.2">
      <c r="A98" s="6">
        <v>97</v>
      </c>
      <c r="B98" s="7">
        <v>15738721</v>
      </c>
      <c r="C98" s="6" t="s">
        <v>113</v>
      </c>
      <c r="D98" s="7">
        <v>773</v>
      </c>
      <c r="E98" s="6" t="s">
        <v>18</v>
      </c>
      <c r="F98" s="6" t="s">
        <v>23</v>
      </c>
      <c r="G98" s="7">
        <v>41</v>
      </c>
      <c r="H98" s="7">
        <v>9</v>
      </c>
      <c r="I98" s="51">
        <v>102827.44</v>
      </c>
      <c r="J98" s="7">
        <v>1</v>
      </c>
      <c r="K98" s="7">
        <v>0</v>
      </c>
      <c r="L98" s="7">
        <v>1</v>
      </c>
      <c r="M98" s="53">
        <v>64595.25</v>
      </c>
      <c r="N98" s="7">
        <v>0</v>
      </c>
      <c r="O98" s="68" t="str">
        <f t="shared" si="4"/>
        <v>Good</v>
      </c>
      <c r="P98" s="68" t="str">
        <f t="shared" si="5"/>
        <v>Middle-aged adult</v>
      </c>
      <c r="Q98" s="68" t="str">
        <f t="shared" si="6"/>
        <v>Mid-Balance</v>
      </c>
      <c r="R98" s="69" t="str">
        <f t="shared" si="7"/>
        <v>51,000 - 100,000</v>
      </c>
    </row>
    <row r="99" spans="1:18" ht="18" customHeight="1" x14ac:dyDescent="0.2">
      <c r="A99" s="6">
        <v>98</v>
      </c>
      <c r="B99" s="7">
        <v>15693683</v>
      </c>
      <c r="C99" s="6" t="s">
        <v>114</v>
      </c>
      <c r="D99" s="7">
        <v>814</v>
      </c>
      <c r="E99" s="6" t="s">
        <v>26</v>
      </c>
      <c r="F99" s="6" t="s">
        <v>23</v>
      </c>
      <c r="G99" s="7">
        <v>29</v>
      </c>
      <c r="H99" s="7">
        <v>8</v>
      </c>
      <c r="I99" s="51">
        <v>97086.399999999994</v>
      </c>
      <c r="J99" s="7">
        <v>2</v>
      </c>
      <c r="K99" s="7">
        <v>1</v>
      </c>
      <c r="L99" s="7">
        <v>1</v>
      </c>
      <c r="M99" s="53">
        <v>197276.13</v>
      </c>
      <c r="N99" s="7">
        <v>0</v>
      </c>
      <c r="O99" s="68" t="str">
        <f t="shared" si="4"/>
        <v>Good</v>
      </c>
      <c r="P99" s="68" t="str">
        <f t="shared" si="5"/>
        <v>Young adult</v>
      </c>
      <c r="Q99" s="68" t="str">
        <f t="shared" si="6"/>
        <v>Mid-Balance</v>
      </c>
      <c r="R99" s="69" t="str">
        <f t="shared" si="7"/>
        <v>151,000 - 200,00</v>
      </c>
    </row>
    <row r="100" spans="1:18" ht="18" customHeight="1" x14ac:dyDescent="0.2">
      <c r="A100" s="6">
        <v>99</v>
      </c>
      <c r="B100" s="7">
        <v>15604348</v>
      </c>
      <c r="C100" s="6" t="s">
        <v>115</v>
      </c>
      <c r="D100" s="7">
        <v>710</v>
      </c>
      <c r="E100" s="6" t="s">
        <v>18</v>
      </c>
      <c r="F100" s="6" t="s">
        <v>23</v>
      </c>
      <c r="G100" s="7">
        <v>22</v>
      </c>
      <c r="H100" s="7">
        <v>8</v>
      </c>
      <c r="I100" s="51">
        <v>0</v>
      </c>
      <c r="J100" s="7">
        <v>2</v>
      </c>
      <c r="K100" s="7">
        <v>0</v>
      </c>
      <c r="L100" s="7">
        <v>0</v>
      </c>
      <c r="M100" s="53">
        <v>99645.04</v>
      </c>
      <c r="N100" s="7">
        <v>0</v>
      </c>
      <c r="O100" s="68" t="str">
        <f t="shared" si="4"/>
        <v>Fair</v>
      </c>
      <c r="P100" s="68" t="str">
        <f t="shared" si="5"/>
        <v>Young adult</v>
      </c>
      <c r="Q100" s="68" t="str">
        <f t="shared" si="6"/>
        <v>Low-Balance</v>
      </c>
      <c r="R100" s="69" t="str">
        <f t="shared" si="7"/>
        <v>51,000 - 100,000</v>
      </c>
    </row>
    <row r="101" spans="1:18" ht="18" customHeight="1" x14ac:dyDescent="0.2">
      <c r="A101" s="6">
        <v>100</v>
      </c>
      <c r="B101" s="7">
        <v>15633059</v>
      </c>
      <c r="C101" s="6" t="s">
        <v>116</v>
      </c>
      <c r="D101" s="7">
        <v>413</v>
      </c>
      <c r="E101" s="6" t="s">
        <v>15</v>
      </c>
      <c r="F101" s="6" t="s">
        <v>23</v>
      </c>
      <c r="G101" s="7">
        <v>34</v>
      </c>
      <c r="H101" s="7">
        <v>9</v>
      </c>
      <c r="I101" s="51">
        <v>0</v>
      </c>
      <c r="J101" s="7">
        <v>2</v>
      </c>
      <c r="K101" s="7">
        <v>0</v>
      </c>
      <c r="L101" s="7">
        <v>0</v>
      </c>
      <c r="M101" s="53">
        <v>6534.18</v>
      </c>
      <c r="N101" s="7">
        <v>0</v>
      </c>
      <c r="O101" s="68" t="str">
        <f t="shared" si="4"/>
        <v>Poor</v>
      </c>
      <c r="P101" s="68" t="str">
        <f t="shared" si="5"/>
        <v>Young adult</v>
      </c>
      <c r="Q101" s="68" t="str">
        <f t="shared" si="6"/>
        <v>Low-Balance</v>
      </c>
      <c r="R101" s="69" t="str">
        <f t="shared" si="7"/>
        <v xml:space="preserve"> 0 - 50,000</v>
      </c>
    </row>
    <row r="102" spans="1:18" ht="18" customHeight="1" x14ac:dyDescent="0.2">
      <c r="A102" s="6">
        <v>101</v>
      </c>
      <c r="B102" s="7">
        <v>15808582</v>
      </c>
      <c r="C102" s="6" t="s">
        <v>117</v>
      </c>
      <c r="D102" s="7">
        <v>665</v>
      </c>
      <c r="E102" s="6" t="s">
        <v>15</v>
      </c>
      <c r="F102" s="6" t="s">
        <v>16</v>
      </c>
      <c r="G102" s="7">
        <v>40</v>
      </c>
      <c r="H102" s="7">
        <v>6</v>
      </c>
      <c r="I102" s="51">
        <v>0</v>
      </c>
      <c r="J102" s="7">
        <v>1</v>
      </c>
      <c r="K102" s="7">
        <v>1</v>
      </c>
      <c r="L102" s="7">
        <v>1</v>
      </c>
      <c r="M102" s="53">
        <v>161848.03</v>
      </c>
      <c r="N102" s="7">
        <v>0</v>
      </c>
      <c r="O102" s="68" t="str">
        <f t="shared" si="4"/>
        <v>Fair</v>
      </c>
      <c r="P102" s="68" t="str">
        <f t="shared" si="5"/>
        <v>Middle-aged adult</v>
      </c>
      <c r="Q102" s="68" t="str">
        <f t="shared" si="6"/>
        <v>Low-Balance</v>
      </c>
      <c r="R102" s="69" t="str">
        <f t="shared" si="7"/>
        <v>151,000 - 200,00</v>
      </c>
    </row>
    <row r="103" spans="1:18" ht="18" customHeight="1" x14ac:dyDescent="0.2">
      <c r="A103" s="6">
        <v>102</v>
      </c>
      <c r="B103" s="7">
        <v>15743192</v>
      </c>
      <c r="C103" s="6" t="s">
        <v>118</v>
      </c>
      <c r="D103" s="7">
        <v>623</v>
      </c>
      <c r="E103" s="6" t="s">
        <v>15</v>
      </c>
      <c r="F103" s="6" t="s">
        <v>16</v>
      </c>
      <c r="G103" s="7">
        <v>44</v>
      </c>
      <c r="H103" s="7">
        <v>6</v>
      </c>
      <c r="I103" s="51">
        <v>0</v>
      </c>
      <c r="J103" s="7">
        <v>2</v>
      </c>
      <c r="K103" s="7">
        <v>0</v>
      </c>
      <c r="L103" s="7">
        <v>0</v>
      </c>
      <c r="M103" s="53">
        <v>167162.43</v>
      </c>
      <c r="N103" s="7">
        <v>0</v>
      </c>
      <c r="O103" s="68" t="str">
        <f t="shared" si="4"/>
        <v>Fair</v>
      </c>
      <c r="P103" s="68" t="str">
        <f t="shared" si="5"/>
        <v>Middle-aged adult</v>
      </c>
      <c r="Q103" s="68" t="str">
        <f t="shared" si="6"/>
        <v>Low-Balance</v>
      </c>
      <c r="R103" s="69" t="str">
        <f t="shared" si="7"/>
        <v>151,000 - 200,00</v>
      </c>
    </row>
    <row r="104" spans="1:18" ht="18" customHeight="1" x14ac:dyDescent="0.2">
      <c r="A104" s="6">
        <v>103</v>
      </c>
      <c r="B104" s="7">
        <v>15580146</v>
      </c>
      <c r="C104" s="6" t="s">
        <v>118</v>
      </c>
      <c r="D104" s="7">
        <v>738</v>
      </c>
      <c r="E104" s="6" t="s">
        <v>15</v>
      </c>
      <c r="F104" s="6" t="s">
        <v>23</v>
      </c>
      <c r="G104" s="7">
        <v>31</v>
      </c>
      <c r="H104" s="7">
        <v>9</v>
      </c>
      <c r="I104" s="51">
        <v>82674.149999999994</v>
      </c>
      <c r="J104" s="7">
        <v>1</v>
      </c>
      <c r="K104" s="7">
        <v>1</v>
      </c>
      <c r="L104" s="7">
        <v>0</v>
      </c>
      <c r="M104" s="53">
        <v>41970.720000000001</v>
      </c>
      <c r="N104" s="7">
        <v>0</v>
      </c>
      <c r="O104" s="68" t="str">
        <f t="shared" si="4"/>
        <v>Good</v>
      </c>
      <c r="P104" s="68" t="str">
        <f t="shared" si="5"/>
        <v>Young adult</v>
      </c>
      <c r="Q104" s="68" t="str">
        <f t="shared" si="6"/>
        <v>Mid-Balance</v>
      </c>
      <c r="R104" s="69" t="str">
        <f t="shared" si="7"/>
        <v xml:space="preserve"> 0 - 50,000</v>
      </c>
    </row>
    <row r="105" spans="1:18" ht="18" customHeight="1" x14ac:dyDescent="0.2">
      <c r="A105" s="6">
        <v>104</v>
      </c>
      <c r="B105" s="7">
        <v>15776605</v>
      </c>
      <c r="C105" s="6" t="s">
        <v>119</v>
      </c>
      <c r="D105" s="7">
        <v>528</v>
      </c>
      <c r="E105" s="6" t="s">
        <v>18</v>
      </c>
      <c r="F105" s="6" t="s">
        <v>23</v>
      </c>
      <c r="G105" s="7">
        <v>36</v>
      </c>
      <c r="H105" s="7">
        <v>7</v>
      </c>
      <c r="I105" s="51">
        <v>0</v>
      </c>
      <c r="J105" s="7">
        <v>2</v>
      </c>
      <c r="K105" s="7">
        <v>1</v>
      </c>
      <c r="L105" s="7">
        <v>0</v>
      </c>
      <c r="M105" s="53">
        <v>60536.56</v>
      </c>
      <c r="N105" s="7">
        <v>0</v>
      </c>
      <c r="O105" s="68" t="str">
        <f t="shared" si="4"/>
        <v>Fair</v>
      </c>
      <c r="P105" s="68" t="str">
        <f t="shared" si="5"/>
        <v>Young adult</v>
      </c>
      <c r="Q105" s="68" t="str">
        <f t="shared" si="6"/>
        <v>Low-Balance</v>
      </c>
      <c r="R105" s="69" t="str">
        <f t="shared" si="7"/>
        <v>51,000 - 100,000</v>
      </c>
    </row>
    <row r="106" spans="1:18" ht="18" customHeight="1" x14ac:dyDescent="0.2">
      <c r="A106" s="6">
        <v>105</v>
      </c>
      <c r="B106" s="7">
        <v>15804919</v>
      </c>
      <c r="C106" s="6" t="s">
        <v>120</v>
      </c>
      <c r="D106" s="7">
        <v>670</v>
      </c>
      <c r="E106" s="6" t="s">
        <v>18</v>
      </c>
      <c r="F106" s="6" t="s">
        <v>16</v>
      </c>
      <c r="G106" s="7">
        <v>65</v>
      </c>
      <c r="H106" s="7">
        <v>1</v>
      </c>
      <c r="I106" s="51">
        <v>0</v>
      </c>
      <c r="J106" s="7">
        <v>1</v>
      </c>
      <c r="K106" s="7">
        <v>1</v>
      </c>
      <c r="L106" s="7">
        <v>1</v>
      </c>
      <c r="M106" s="53">
        <v>177655.67999999999</v>
      </c>
      <c r="N106" s="7">
        <v>1</v>
      </c>
      <c r="O106" s="68" t="str">
        <f t="shared" si="4"/>
        <v>Fair</v>
      </c>
      <c r="P106" s="68" t="str">
        <f t="shared" si="5"/>
        <v>Senior adult</v>
      </c>
      <c r="Q106" s="68" t="str">
        <f t="shared" si="6"/>
        <v>Low-Balance</v>
      </c>
      <c r="R106" s="69" t="str">
        <f t="shared" si="7"/>
        <v>151,000 - 200,00</v>
      </c>
    </row>
    <row r="107" spans="1:18" ht="18" customHeight="1" x14ac:dyDescent="0.2">
      <c r="A107" s="6">
        <v>106</v>
      </c>
      <c r="B107" s="7">
        <v>15613854</v>
      </c>
      <c r="C107" s="6" t="s">
        <v>121</v>
      </c>
      <c r="D107" s="7">
        <v>622</v>
      </c>
      <c r="E107" s="6" t="s">
        <v>18</v>
      </c>
      <c r="F107" s="6" t="s">
        <v>16</v>
      </c>
      <c r="G107" s="7">
        <v>46</v>
      </c>
      <c r="H107" s="7">
        <v>4</v>
      </c>
      <c r="I107" s="51">
        <v>107073.27</v>
      </c>
      <c r="J107" s="7">
        <v>2</v>
      </c>
      <c r="K107" s="7">
        <v>1</v>
      </c>
      <c r="L107" s="7">
        <v>1</v>
      </c>
      <c r="M107" s="53">
        <v>30984.59</v>
      </c>
      <c r="N107" s="7">
        <v>1</v>
      </c>
      <c r="O107" s="68" t="str">
        <f t="shared" si="4"/>
        <v>Fair</v>
      </c>
      <c r="P107" s="68" t="str">
        <f t="shared" si="5"/>
        <v>Middle-aged adult</v>
      </c>
      <c r="Q107" s="68" t="str">
        <f t="shared" si="6"/>
        <v>Mid-Balance</v>
      </c>
      <c r="R107" s="69" t="str">
        <f t="shared" si="7"/>
        <v xml:space="preserve"> 0 - 50,000</v>
      </c>
    </row>
    <row r="108" spans="1:18" ht="18" customHeight="1" x14ac:dyDescent="0.2">
      <c r="A108" s="6">
        <v>107</v>
      </c>
      <c r="B108" s="7">
        <v>15599195</v>
      </c>
      <c r="C108" s="6" t="s">
        <v>122</v>
      </c>
      <c r="D108" s="7">
        <v>582</v>
      </c>
      <c r="E108" s="6" t="s">
        <v>26</v>
      </c>
      <c r="F108" s="6" t="s">
        <v>23</v>
      </c>
      <c r="G108" s="7">
        <v>32</v>
      </c>
      <c r="H108" s="7">
        <v>1</v>
      </c>
      <c r="I108" s="51">
        <v>88938.62</v>
      </c>
      <c r="J108" s="7">
        <v>1</v>
      </c>
      <c r="K108" s="7">
        <v>1</v>
      </c>
      <c r="L108" s="7">
        <v>1</v>
      </c>
      <c r="M108" s="53">
        <v>10054.530000000001</v>
      </c>
      <c r="N108" s="7">
        <v>0</v>
      </c>
      <c r="O108" s="68" t="str">
        <f t="shared" si="4"/>
        <v>Fair</v>
      </c>
      <c r="P108" s="68" t="str">
        <f t="shared" si="5"/>
        <v>Young adult</v>
      </c>
      <c r="Q108" s="68" t="str">
        <f t="shared" si="6"/>
        <v>Mid-Balance</v>
      </c>
      <c r="R108" s="69" t="str">
        <f t="shared" si="7"/>
        <v xml:space="preserve"> 0 - 50,000</v>
      </c>
    </row>
    <row r="109" spans="1:18" ht="18" customHeight="1" x14ac:dyDescent="0.2">
      <c r="A109" s="6">
        <v>108</v>
      </c>
      <c r="B109" s="7">
        <v>15812878</v>
      </c>
      <c r="C109" s="6" t="s">
        <v>123</v>
      </c>
      <c r="D109" s="7">
        <v>785</v>
      </c>
      <c r="E109" s="6" t="s">
        <v>26</v>
      </c>
      <c r="F109" s="6" t="s">
        <v>16</v>
      </c>
      <c r="G109" s="7">
        <v>36</v>
      </c>
      <c r="H109" s="7">
        <v>2</v>
      </c>
      <c r="I109" s="51">
        <v>99806.85</v>
      </c>
      <c r="J109" s="7">
        <v>1</v>
      </c>
      <c r="K109" s="7">
        <v>0</v>
      </c>
      <c r="L109" s="7">
        <v>1</v>
      </c>
      <c r="M109" s="53">
        <v>36976.519999999997</v>
      </c>
      <c r="N109" s="7">
        <v>0</v>
      </c>
      <c r="O109" s="68" t="str">
        <f t="shared" si="4"/>
        <v>Good</v>
      </c>
      <c r="P109" s="68" t="str">
        <f t="shared" si="5"/>
        <v>Young adult</v>
      </c>
      <c r="Q109" s="68" t="str">
        <f t="shared" si="6"/>
        <v>Mid-Balance</v>
      </c>
      <c r="R109" s="69" t="str">
        <f t="shared" si="7"/>
        <v xml:space="preserve"> 0 - 50,000</v>
      </c>
    </row>
    <row r="110" spans="1:18" ht="18" customHeight="1" x14ac:dyDescent="0.2">
      <c r="A110" s="6">
        <v>109</v>
      </c>
      <c r="B110" s="7">
        <v>15602312</v>
      </c>
      <c r="C110" s="6" t="s">
        <v>124</v>
      </c>
      <c r="D110" s="7">
        <v>605</v>
      </c>
      <c r="E110" s="6" t="s">
        <v>18</v>
      </c>
      <c r="F110" s="6" t="s">
        <v>23</v>
      </c>
      <c r="G110" s="7">
        <v>33</v>
      </c>
      <c r="H110" s="7">
        <v>5</v>
      </c>
      <c r="I110" s="51">
        <v>150092.79999999999</v>
      </c>
      <c r="J110" s="7">
        <v>1</v>
      </c>
      <c r="K110" s="7">
        <v>0</v>
      </c>
      <c r="L110" s="7">
        <v>0</v>
      </c>
      <c r="M110" s="53">
        <v>71862.789999999994</v>
      </c>
      <c r="N110" s="7">
        <v>0</v>
      </c>
      <c r="O110" s="68" t="str">
        <f t="shared" si="4"/>
        <v>Fair</v>
      </c>
      <c r="P110" s="68" t="str">
        <f t="shared" si="5"/>
        <v>Young adult</v>
      </c>
      <c r="Q110" s="68" t="str">
        <f t="shared" si="6"/>
        <v>High-Balance</v>
      </c>
      <c r="R110" s="69" t="str">
        <f t="shared" si="7"/>
        <v>51,000 - 100,000</v>
      </c>
    </row>
    <row r="111" spans="1:18" ht="18" customHeight="1" x14ac:dyDescent="0.2">
      <c r="A111" s="6">
        <v>110</v>
      </c>
      <c r="B111" s="7">
        <v>15744689</v>
      </c>
      <c r="C111" s="6" t="s">
        <v>125</v>
      </c>
      <c r="D111" s="7">
        <v>479</v>
      </c>
      <c r="E111" s="6" t="s">
        <v>26</v>
      </c>
      <c r="F111" s="6" t="s">
        <v>23</v>
      </c>
      <c r="G111" s="7">
        <v>35</v>
      </c>
      <c r="H111" s="7">
        <v>9</v>
      </c>
      <c r="I111" s="51">
        <v>92833.89</v>
      </c>
      <c r="J111" s="7">
        <v>1</v>
      </c>
      <c r="K111" s="7">
        <v>1</v>
      </c>
      <c r="L111" s="7">
        <v>0</v>
      </c>
      <c r="M111" s="53">
        <v>99449.86</v>
      </c>
      <c r="N111" s="7">
        <v>1</v>
      </c>
      <c r="O111" s="68" t="str">
        <f t="shared" si="4"/>
        <v>Poor</v>
      </c>
      <c r="P111" s="68" t="str">
        <f t="shared" si="5"/>
        <v>Young adult</v>
      </c>
      <c r="Q111" s="68" t="str">
        <f t="shared" si="6"/>
        <v>Mid-Balance</v>
      </c>
      <c r="R111" s="69" t="str">
        <f t="shared" si="7"/>
        <v>51,000 - 100,000</v>
      </c>
    </row>
    <row r="112" spans="1:18" ht="18" customHeight="1" x14ac:dyDescent="0.2">
      <c r="A112" s="6">
        <v>111</v>
      </c>
      <c r="B112" s="7">
        <v>15803526</v>
      </c>
      <c r="C112" s="6" t="s">
        <v>126</v>
      </c>
      <c r="D112" s="7">
        <v>685</v>
      </c>
      <c r="E112" s="6" t="s">
        <v>26</v>
      </c>
      <c r="F112" s="6" t="s">
        <v>23</v>
      </c>
      <c r="G112" s="7">
        <v>30</v>
      </c>
      <c r="H112" s="7">
        <v>3</v>
      </c>
      <c r="I112" s="51">
        <v>90536.81</v>
      </c>
      <c r="J112" s="7">
        <v>1</v>
      </c>
      <c r="K112" s="7">
        <v>0</v>
      </c>
      <c r="L112" s="7">
        <v>1</v>
      </c>
      <c r="M112" s="53">
        <v>63082.879999999997</v>
      </c>
      <c r="N112" s="7">
        <v>0</v>
      </c>
      <c r="O112" s="68" t="str">
        <f t="shared" si="4"/>
        <v>Fair</v>
      </c>
      <c r="P112" s="68" t="str">
        <f t="shared" si="5"/>
        <v>Young adult</v>
      </c>
      <c r="Q112" s="68" t="str">
        <f t="shared" si="6"/>
        <v>Mid-Balance</v>
      </c>
      <c r="R112" s="69" t="str">
        <f t="shared" si="7"/>
        <v>51,000 - 100,000</v>
      </c>
    </row>
    <row r="113" spans="1:18" ht="18" customHeight="1" x14ac:dyDescent="0.2">
      <c r="A113" s="6">
        <v>112</v>
      </c>
      <c r="B113" s="7">
        <v>15665790</v>
      </c>
      <c r="C113" s="6" t="s">
        <v>127</v>
      </c>
      <c r="D113" s="7">
        <v>538</v>
      </c>
      <c r="E113" s="6" t="s">
        <v>26</v>
      </c>
      <c r="F113" s="6" t="s">
        <v>23</v>
      </c>
      <c r="G113" s="7">
        <v>39</v>
      </c>
      <c r="H113" s="7">
        <v>7</v>
      </c>
      <c r="I113" s="51">
        <v>108055.1</v>
      </c>
      <c r="J113" s="7">
        <v>2</v>
      </c>
      <c r="K113" s="7">
        <v>1</v>
      </c>
      <c r="L113" s="7">
        <v>0</v>
      </c>
      <c r="M113" s="53">
        <v>27231.26</v>
      </c>
      <c r="N113" s="7">
        <v>0</v>
      </c>
      <c r="O113" s="68" t="str">
        <f t="shared" si="4"/>
        <v>Fair</v>
      </c>
      <c r="P113" s="68" t="str">
        <f t="shared" si="5"/>
        <v>Young adult</v>
      </c>
      <c r="Q113" s="68" t="str">
        <f t="shared" si="6"/>
        <v>Mid-Balance</v>
      </c>
      <c r="R113" s="69" t="str">
        <f t="shared" si="7"/>
        <v xml:space="preserve"> 0 - 50,000</v>
      </c>
    </row>
    <row r="114" spans="1:18" ht="18" customHeight="1" x14ac:dyDescent="0.2">
      <c r="A114" s="6">
        <v>113</v>
      </c>
      <c r="B114" s="7">
        <v>15715951</v>
      </c>
      <c r="C114" s="6" t="s">
        <v>128</v>
      </c>
      <c r="D114" s="7">
        <v>562</v>
      </c>
      <c r="E114" s="6" t="s">
        <v>15</v>
      </c>
      <c r="F114" s="6" t="s">
        <v>23</v>
      </c>
      <c r="G114" s="7">
        <v>42</v>
      </c>
      <c r="H114" s="7">
        <v>2</v>
      </c>
      <c r="I114" s="51">
        <v>100238.35</v>
      </c>
      <c r="J114" s="7">
        <v>1</v>
      </c>
      <c r="K114" s="7">
        <v>0</v>
      </c>
      <c r="L114" s="7">
        <v>0</v>
      </c>
      <c r="M114" s="53">
        <v>86797.41</v>
      </c>
      <c r="N114" s="7">
        <v>0</v>
      </c>
      <c r="O114" s="68" t="str">
        <f t="shared" si="4"/>
        <v>Fair</v>
      </c>
      <c r="P114" s="68" t="str">
        <f t="shared" si="5"/>
        <v>Middle-aged adult</v>
      </c>
      <c r="Q114" s="68" t="str">
        <f t="shared" si="6"/>
        <v>Mid-Balance</v>
      </c>
      <c r="R114" s="69" t="str">
        <f t="shared" si="7"/>
        <v>51,000 - 100,000</v>
      </c>
    </row>
    <row r="115" spans="1:18" ht="18" customHeight="1" x14ac:dyDescent="0.2">
      <c r="A115" s="6">
        <v>114</v>
      </c>
      <c r="B115" s="7">
        <v>15591100</v>
      </c>
      <c r="C115" s="6" t="s">
        <v>129</v>
      </c>
      <c r="D115" s="7">
        <v>675</v>
      </c>
      <c r="E115" s="6" t="s">
        <v>18</v>
      </c>
      <c r="F115" s="6" t="s">
        <v>23</v>
      </c>
      <c r="G115" s="7">
        <v>36</v>
      </c>
      <c r="H115" s="7">
        <v>9</v>
      </c>
      <c r="I115" s="51">
        <v>106190.55</v>
      </c>
      <c r="J115" s="7">
        <v>1</v>
      </c>
      <c r="K115" s="7">
        <v>0</v>
      </c>
      <c r="L115" s="7">
        <v>1</v>
      </c>
      <c r="M115" s="53">
        <v>22994.32</v>
      </c>
      <c r="N115" s="7">
        <v>0</v>
      </c>
      <c r="O115" s="68" t="str">
        <f t="shared" si="4"/>
        <v>Fair</v>
      </c>
      <c r="P115" s="68" t="str">
        <f t="shared" si="5"/>
        <v>Young adult</v>
      </c>
      <c r="Q115" s="68" t="str">
        <f t="shared" si="6"/>
        <v>Mid-Balance</v>
      </c>
      <c r="R115" s="69" t="str">
        <f t="shared" si="7"/>
        <v xml:space="preserve"> 0 - 50,000</v>
      </c>
    </row>
    <row r="116" spans="1:18" ht="18" customHeight="1" x14ac:dyDescent="0.2">
      <c r="A116" s="6">
        <v>115</v>
      </c>
      <c r="B116" s="7">
        <v>15609618</v>
      </c>
      <c r="C116" s="6" t="s">
        <v>116</v>
      </c>
      <c r="D116" s="7">
        <v>721</v>
      </c>
      <c r="E116" s="6" t="s">
        <v>26</v>
      </c>
      <c r="F116" s="6" t="s">
        <v>23</v>
      </c>
      <c r="G116" s="7">
        <v>28</v>
      </c>
      <c r="H116" s="7">
        <v>9</v>
      </c>
      <c r="I116" s="51">
        <v>154475.54</v>
      </c>
      <c r="J116" s="7">
        <v>2</v>
      </c>
      <c r="K116" s="7">
        <v>0</v>
      </c>
      <c r="L116" s="7">
        <v>1</v>
      </c>
      <c r="M116" s="53">
        <v>101300.94</v>
      </c>
      <c r="N116" s="7">
        <v>1</v>
      </c>
      <c r="O116" s="68" t="str">
        <f t="shared" si="4"/>
        <v>Good</v>
      </c>
      <c r="P116" s="68" t="str">
        <f t="shared" si="5"/>
        <v>Young adult</v>
      </c>
      <c r="Q116" s="68" t="str">
        <f t="shared" si="6"/>
        <v>High-Balance</v>
      </c>
      <c r="R116" s="69" t="str">
        <f t="shared" si="7"/>
        <v>101,000 - 150,000</v>
      </c>
    </row>
    <row r="117" spans="1:18" ht="18" customHeight="1" x14ac:dyDescent="0.2">
      <c r="A117" s="6">
        <v>116</v>
      </c>
      <c r="B117" s="7">
        <v>15675522</v>
      </c>
      <c r="C117" s="6" t="s">
        <v>130</v>
      </c>
      <c r="D117" s="7">
        <v>628</v>
      </c>
      <c r="E117" s="6" t="s">
        <v>26</v>
      </c>
      <c r="F117" s="6" t="s">
        <v>16</v>
      </c>
      <c r="G117" s="7">
        <v>30</v>
      </c>
      <c r="H117" s="7">
        <v>9</v>
      </c>
      <c r="I117" s="51">
        <v>132351.29</v>
      </c>
      <c r="J117" s="7">
        <v>2</v>
      </c>
      <c r="K117" s="7">
        <v>1</v>
      </c>
      <c r="L117" s="7">
        <v>1</v>
      </c>
      <c r="M117" s="53">
        <v>74169.13</v>
      </c>
      <c r="N117" s="7">
        <v>0</v>
      </c>
      <c r="O117" s="68" t="str">
        <f t="shared" si="4"/>
        <v>Fair</v>
      </c>
      <c r="P117" s="68" t="str">
        <f t="shared" si="5"/>
        <v>Young adult</v>
      </c>
      <c r="Q117" s="68" t="str">
        <f t="shared" si="6"/>
        <v>High-Balance</v>
      </c>
      <c r="R117" s="69" t="str">
        <f t="shared" si="7"/>
        <v>51,000 - 100,000</v>
      </c>
    </row>
    <row r="118" spans="1:18" ht="18" customHeight="1" x14ac:dyDescent="0.2">
      <c r="A118" s="6">
        <v>117</v>
      </c>
      <c r="B118" s="7">
        <v>15705512</v>
      </c>
      <c r="C118" s="6" t="s">
        <v>131</v>
      </c>
      <c r="D118" s="7">
        <v>668</v>
      </c>
      <c r="E118" s="6" t="s">
        <v>26</v>
      </c>
      <c r="F118" s="6" t="s">
        <v>16</v>
      </c>
      <c r="G118" s="7">
        <v>37</v>
      </c>
      <c r="H118" s="7">
        <v>6</v>
      </c>
      <c r="I118" s="51">
        <v>167864.4</v>
      </c>
      <c r="J118" s="7">
        <v>1</v>
      </c>
      <c r="K118" s="7">
        <v>1</v>
      </c>
      <c r="L118" s="7">
        <v>0</v>
      </c>
      <c r="M118" s="53">
        <v>115638.29</v>
      </c>
      <c r="N118" s="7">
        <v>0</v>
      </c>
      <c r="O118" s="68" t="str">
        <f t="shared" si="4"/>
        <v>Fair</v>
      </c>
      <c r="P118" s="68" t="str">
        <f t="shared" si="5"/>
        <v>Young adult</v>
      </c>
      <c r="Q118" s="68" t="str">
        <f t="shared" si="6"/>
        <v>High-Balance</v>
      </c>
      <c r="R118" s="69" t="str">
        <f t="shared" si="7"/>
        <v>101,000 - 150,000</v>
      </c>
    </row>
    <row r="119" spans="1:18" ht="18" customHeight="1" x14ac:dyDescent="0.2">
      <c r="A119" s="6">
        <v>118</v>
      </c>
      <c r="B119" s="7">
        <v>15698028</v>
      </c>
      <c r="C119" s="6" t="s">
        <v>132</v>
      </c>
      <c r="D119" s="7">
        <v>506</v>
      </c>
      <c r="E119" s="6" t="s">
        <v>15</v>
      </c>
      <c r="F119" s="6" t="s">
        <v>16</v>
      </c>
      <c r="G119" s="7">
        <v>41</v>
      </c>
      <c r="H119" s="7">
        <v>1</v>
      </c>
      <c r="I119" s="51">
        <v>0</v>
      </c>
      <c r="J119" s="7">
        <v>2</v>
      </c>
      <c r="K119" s="7">
        <v>1</v>
      </c>
      <c r="L119" s="7">
        <v>0</v>
      </c>
      <c r="M119" s="53">
        <v>31766.3</v>
      </c>
      <c r="N119" s="7">
        <v>0</v>
      </c>
      <c r="O119" s="68" t="str">
        <f t="shared" si="4"/>
        <v>Poor</v>
      </c>
      <c r="P119" s="68" t="str">
        <f t="shared" si="5"/>
        <v>Middle-aged adult</v>
      </c>
      <c r="Q119" s="68" t="str">
        <f t="shared" si="6"/>
        <v>Low-Balance</v>
      </c>
      <c r="R119" s="69" t="str">
        <f t="shared" si="7"/>
        <v xml:space="preserve"> 0 - 50,000</v>
      </c>
    </row>
    <row r="120" spans="1:18" ht="18" customHeight="1" x14ac:dyDescent="0.2">
      <c r="A120" s="6">
        <v>119</v>
      </c>
      <c r="B120" s="7">
        <v>15661670</v>
      </c>
      <c r="C120" s="6" t="s">
        <v>133</v>
      </c>
      <c r="D120" s="7">
        <v>524</v>
      </c>
      <c r="E120" s="6" t="s">
        <v>26</v>
      </c>
      <c r="F120" s="6" t="s">
        <v>16</v>
      </c>
      <c r="G120" s="7">
        <v>31</v>
      </c>
      <c r="H120" s="7">
        <v>8</v>
      </c>
      <c r="I120" s="51">
        <v>107818.63</v>
      </c>
      <c r="J120" s="7">
        <v>1</v>
      </c>
      <c r="K120" s="7">
        <v>1</v>
      </c>
      <c r="L120" s="7">
        <v>0</v>
      </c>
      <c r="M120" s="53">
        <v>199725.39</v>
      </c>
      <c r="N120" s="7">
        <v>1</v>
      </c>
      <c r="O120" s="68" t="str">
        <f t="shared" si="4"/>
        <v>Fair</v>
      </c>
      <c r="P120" s="68" t="str">
        <f t="shared" si="5"/>
        <v>Young adult</v>
      </c>
      <c r="Q120" s="68" t="str">
        <f t="shared" si="6"/>
        <v>Mid-Balance</v>
      </c>
      <c r="R120" s="69" t="str">
        <f t="shared" si="7"/>
        <v>151,000 - 200,00</v>
      </c>
    </row>
    <row r="121" spans="1:18" ht="18" customHeight="1" x14ac:dyDescent="0.2">
      <c r="A121" s="6">
        <v>120</v>
      </c>
      <c r="B121" s="7">
        <v>15600781</v>
      </c>
      <c r="C121" s="6" t="s">
        <v>134</v>
      </c>
      <c r="D121" s="7">
        <v>699</v>
      </c>
      <c r="E121" s="6" t="s">
        <v>26</v>
      </c>
      <c r="F121" s="6" t="s">
        <v>23</v>
      </c>
      <c r="G121" s="7">
        <v>34</v>
      </c>
      <c r="H121" s="7">
        <v>4</v>
      </c>
      <c r="I121" s="51">
        <v>185173.81</v>
      </c>
      <c r="J121" s="7">
        <v>2</v>
      </c>
      <c r="K121" s="7">
        <v>1</v>
      </c>
      <c r="L121" s="7">
        <v>0</v>
      </c>
      <c r="M121" s="53">
        <v>120834.48</v>
      </c>
      <c r="N121" s="7">
        <v>0</v>
      </c>
      <c r="O121" s="68" t="str">
        <f t="shared" si="4"/>
        <v>Fair</v>
      </c>
      <c r="P121" s="68" t="str">
        <f t="shared" si="5"/>
        <v>Young adult</v>
      </c>
      <c r="Q121" s="68" t="str">
        <f t="shared" si="6"/>
        <v>High-Balance</v>
      </c>
      <c r="R121" s="69" t="str">
        <f t="shared" si="7"/>
        <v>101,000 - 150,000</v>
      </c>
    </row>
    <row r="122" spans="1:18" ht="18" customHeight="1" x14ac:dyDescent="0.2">
      <c r="A122" s="6">
        <v>121</v>
      </c>
      <c r="B122" s="7">
        <v>15682472</v>
      </c>
      <c r="C122" s="6" t="s">
        <v>135</v>
      </c>
      <c r="D122" s="7">
        <v>828</v>
      </c>
      <c r="E122" s="6" t="s">
        <v>15</v>
      </c>
      <c r="F122" s="6" t="s">
        <v>23</v>
      </c>
      <c r="G122" s="7">
        <v>34</v>
      </c>
      <c r="H122" s="7">
        <v>8</v>
      </c>
      <c r="I122" s="51">
        <v>129433.34</v>
      </c>
      <c r="J122" s="7">
        <v>2</v>
      </c>
      <c r="K122" s="7">
        <v>0</v>
      </c>
      <c r="L122" s="7">
        <v>0</v>
      </c>
      <c r="M122" s="53">
        <v>38131.769999999997</v>
      </c>
      <c r="N122" s="7">
        <v>0</v>
      </c>
      <c r="O122" s="68" t="str">
        <f t="shared" si="4"/>
        <v>Good</v>
      </c>
      <c r="P122" s="68" t="str">
        <f t="shared" si="5"/>
        <v>Young adult</v>
      </c>
      <c r="Q122" s="68" t="str">
        <f t="shared" si="6"/>
        <v>High-Balance</v>
      </c>
      <c r="R122" s="69" t="str">
        <f t="shared" si="7"/>
        <v xml:space="preserve"> 0 - 50,000</v>
      </c>
    </row>
    <row r="123" spans="1:18" ht="18" customHeight="1" x14ac:dyDescent="0.2">
      <c r="A123" s="6">
        <v>122</v>
      </c>
      <c r="B123" s="7">
        <v>15580203</v>
      </c>
      <c r="C123" s="6" t="s">
        <v>136</v>
      </c>
      <c r="D123" s="7">
        <v>674</v>
      </c>
      <c r="E123" s="6" t="s">
        <v>18</v>
      </c>
      <c r="F123" s="6" t="s">
        <v>23</v>
      </c>
      <c r="G123" s="7">
        <v>39</v>
      </c>
      <c r="H123" s="7">
        <v>6</v>
      </c>
      <c r="I123" s="51">
        <v>120193.42</v>
      </c>
      <c r="J123" s="7">
        <v>1</v>
      </c>
      <c r="K123" s="7">
        <v>0</v>
      </c>
      <c r="L123" s="7">
        <v>0</v>
      </c>
      <c r="M123" s="53">
        <v>100130.95</v>
      </c>
      <c r="N123" s="7">
        <v>0</v>
      </c>
      <c r="O123" s="68" t="str">
        <f t="shared" si="4"/>
        <v>Fair</v>
      </c>
      <c r="P123" s="68" t="str">
        <f t="shared" si="5"/>
        <v>Young adult</v>
      </c>
      <c r="Q123" s="68" t="str">
        <f t="shared" si="6"/>
        <v>Mid-Balance</v>
      </c>
      <c r="R123" s="69" t="str">
        <f t="shared" si="7"/>
        <v>51,000 - 100,000</v>
      </c>
    </row>
    <row r="124" spans="1:18" ht="18" customHeight="1" x14ac:dyDescent="0.2">
      <c r="A124" s="6">
        <v>123</v>
      </c>
      <c r="B124" s="7">
        <v>15690673</v>
      </c>
      <c r="C124" s="6" t="s">
        <v>58</v>
      </c>
      <c r="D124" s="7">
        <v>656</v>
      </c>
      <c r="E124" s="6" t="s">
        <v>15</v>
      </c>
      <c r="F124" s="6" t="s">
        <v>16</v>
      </c>
      <c r="G124" s="7">
        <v>39</v>
      </c>
      <c r="H124" s="7">
        <v>6</v>
      </c>
      <c r="I124" s="51">
        <v>0</v>
      </c>
      <c r="J124" s="7">
        <v>2</v>
      </c>
      <c r="K124" s="7">
        <v>1</v>
      </c>
      <c r="L124" s="7">
        <v>0</v>
      </c>
      <c r="M124" s="53">
        <v>141069.88</v>
      </c>
      <c r="N124" s="7">
        <v>0</v>
      </c>
      <c r="O124" s="68" t="str">
        <f t="shared" si="4"/>
        <v>Fair</v>
      </c>
      <c r="P124" s="68" t="str">
        <f t="shared" si="5"/>
        <v>Young adult</v>
      </c>
      <c r="Q124" s="68" t="str">
        <f t="shared" si="6"/>
        <v>Low-Balance</v>
      </c>
      <c r="R124" s="69" t="str">
        <f t="shared" si="7"/>
        <v>101,000 - 150,000</v>
      </c>
    </row>
    <row r="125" spans="1:18" ht="18" customHeight="1" x14ac:dyDescent="0.2">
      <c r="A125" s="6">
        <v>124</v>
      </c>
      <c r="B125" s="7">
        <v>15760085</v>
      </c>
      <c r="C125" s="6" t="s">
        <v>137</v>
      </c>
      <c r="D125" s="7">
        <v>684</v>
      </c>
      <c r="E125" s="6" t="s">
        <v>26</v>
      </c>
      <c r="F125" s="6" t="s">
        <v>16</v>
      </c>
      <c r="G125" s="7">
        <v>48</v>
      </c>
      <c r="H125" s="7">
        <v>10</v>
      </c>
      <c r="I125" s="51">
        <v>126384.42</v>
      </c>
      <c r="J125" s="7">
        <v>1</v>
      </c>
      <c r="K125" s="7">
        <v>1</v>
      </c>
      <c r="L125" s="7">
        <v>1</v>
      </c>
      <c r="M125" s="53">
        <v>198129.36</v>
      </c>
      <c r="N125" s="7">
        <v>0</v>
      </c>
      <c r="O125" s="68" t="str">
        <f t="shared" si="4"/>
        <v>Fair</v>
      </c>
      <c r="P125" s="68" t="str">
        <f t="shared" si="5"/>
        <v>Middle-aged adult</v>
      </c>
      <c r="Q125" s="68" t="str">
        <f t="shared" si="6"/>
        <v>High-Balance</v>
      </c>
      <c r="R125" s="69" t="str">
        <f t="shared" si="7"/>
        <v>151,000 - 200,00</v>
      </c>
    </row>
    <row r="126" spans="1:18" ht="18" customHeight="1" x14ac:dyDescent="0.2">
      <c r="A126" s="6">
        <v>125</v>
      </c>
      <c r="B126" s="7">
        <v>15779659</v>
      </c>
      <c r="C126" s="6" t="s">
        <v>138</v>
      </c>
      <c r="D126" s="7">
        <v>625</v>
      </c>
      <c r="E126" s="6" t="s">
        <v>15</v>
      </c>
      <c r="F126" s="6" t="s">
        <v>16</v>
      </c>
      <c r="G126" s="7">
        <v>28</v>
      </c>
      <c r="H126" s="7">
        <v>3</v>
      </c>
      <c r="I126" s="51">
        <v>0</v>
      </c>
      <c r="J126" s="7">
        <v>1</v>
      </c>
      <c r="K126" s="7">
        <v>0</v>
      </c>
      <c r="L126" s="7">
        <v>0</v>
      </c>
      <c r="M126" s="53">
        <v>183646.41</v>
      </c>
      <c r="N126" s="7">
        <v>0</v>
      </c>
      <c r="O126" s="68" t="str">
        <f t="shared" si="4"/>
        <v>Fair</v>
      </c>
      <c r="P126" s="68" t="str">
        <f t="shared" si="5"/>
        <v>Young adult</v>
      </c>
      <c r="Q126" s="68" t="str">
        <f t="shared" si="6"/>
        <v>Low-Balance</v>
      </c>
      <c r="R126" s="69" t="str">
        <f t="shared" si="7"/>
        <v>151,000 - 200,00</v>
      </c>
    </row>
    <row r="127" spans="1:18" ht="18" customHeight="1" x14ac:dyDescent="0.2">
      <c r="A127" s="6">
        <v>126</v>
      </c>
      <c r="B127" s="7">
        <v>15627360</v>
      </c>
      <c r="C127" s="6" t="s">
        <v>139</v>
      </c>
      <c r="D127" s="7">
        <v>432</v>
      </c>
      <c r="E127" s="6" t="s">
        <v>15</v>
      </c>
      <c r="F127" s="6" t="s">
        <v>23</v>
      </c>
      <c r="G127" s="7">
        <v>42</v>
      </c>
      <c r="H127" s="7">
        <v>9</v>
      </c>
      <c r="I127" s="51">
        <v>152603.45000000001</v>
      </c>
      <c r="J127" s="7">
        <v>1</v>
      </c>
      <c r="K127" s="7">
        <v>1</v>
      </c>
      <c r="L127" s="7">
        <v>0</v>
      </c>
      <c r="M127" s="53">
        <v>110265.24</v>
      </c>
      <c r="N127" s="7">
        <v>1</v>
      </c>
      <c r="O127" s="68" t="str">
        <f t="shared" si="4"/>
        <v>Poor</v>
      </c>
      <c r="P127" s="68" t="str">
        <f t="shared" si="5"/>
        <v>Middle-aged adult</v>
      </c>
      <c r="Q127" s="68" t="str">
        <f t="shared" si="6"/>
        <v>High-Balance</v>
      </c>
      <c r="R127" s="69" t="str">
        <f t="shared" si="7"/>
        <v>101,000 - 150,000</v>
      </c>
    </row>
    <row r="128" spans="1:18" ht="18" customHeight="1" x14ac:dyDescent="0.2">
      <c r="A128" s="6">
        <v>127</v>
      </c>
      <c r="B128" s="7">
        <v>15671137</v>
      </c>
      <c r="C128" s="6" t="s">
        <v>140</v>
      </c>
      <c r="D128" s="7">
        <v>549</v>
      </c>
      <c r="E128" s="6" t="s">
        <v>15</v>
      </c>
      <c r="F128" s="6" t="s">
        <v>16</v>
      </c>
      <c r="G128" s="7">
        <v>52</v>
      </c>
      <c r="H128" s="7">
        <v>1</v>
      </c>
      <c r="I128" s="51">
        <v>0</v>
      </c>
      <c r="J128" s="7">
        <v>1</v>
      </c>
      <c r="K128" s="7">
        <v>0</v>
      </c>
      <c r="L128" s="7">
        <v>1</v>
      </c>
      <c r="M128" s="53">
        <v>8636.0499999999993</v>
      </c>
      <c r="N128" s="7">
        <v>1</v>
      </c>
      <c r="O128" s="68" t="str">
        <f t="shared" si="4"/>
        <v>Fair</v>
      </c>
      <c r="P128" s="68" t="str">
        <f t="shared" si="5"/>
        <v>Middle-aged adult</v>
      </c>
      <c r="Q128" s="68" t="str">
        <f t="shared" si="6"/>
        <v>Low-Balance</v>
      </c>
      <c r="R128" s="69" t="str">
        <f t="shared" si="7"/>
        <v xml:space="preserve"> 0 - 50,000</v>
      </c>
    </row>
    <row r="129" spans="1:18" ht="18" customHeight="1" x14ac:dyDescent="0.2">
      <c r="A129" s="6">
        <v>128</v>
      </c>
      <c r="B129" s="7">
        <v>15782688</v>
      </c>
      <c r="C129" s="6" t="s">
        <v>141</v>
      </c>
      <c r="D129" s="7">
        <v>625</v>
      </c>
      <c r="E129" s="6" t="s">
        <v>26</v>
      </c>
      <c r="F129" s="6" t="s">
        <v>23</v>
      </c>
      <c r="G129" s="7">
        <v>56</v>
      </c>
      <c r="H129" s="7">
        <v>0</v>
      </c>
      <c r="I129" s="51">
        <v>148507.24</v>
      </c>
      <c r="J129" s="7">
        <v>1</v>
      </c>
      <c r="K129" s="7">
        <v>1</v>
      </c>
      <c r="L129" s="7">
        <v>0</v>
      </c>
      <c r="M129" s="53">
        <v>46824.08</v>
      </c>
      <c r="N129" s="7">
        <v>1</v>
      </c>
      <c r="O129" s="68" t="str">
        <f t="shared" si="4"/>
        <v>Fair</v>
      </c>
      <c r="P129" s="68" t="str">
        <f t="shared" si="5"/>
        <v>Middle-aged adult</v>
      </c>
      <c r="Q129" s="68" t="str">
        <f t="shared" si="6"/>
        <v>High-Balance</v>
      </c>
      <c r="R129" s="69" t="str">
        <f t="shared" si="7"/>
        <v xml:space="preserve"> 0 - 50,000</v>
      </c>
    </row>
    <row r="130" spans="1:18" ht="18" customHeight="1" x14ac:dyDescent="0.2">
      <c r="A130" s="6">
        <v>129</v>
      </c>
      <c r="B130" s="7">
        <v>15575492</v>
      </c>
      <c r="C130" s="6" t="s">
        <v>136</v>
      </c>
      <c r="D130" s="7">
        <v>828</v>
      </c>
      <c r="E130" s="6" t="s">
        <v>15</v>
      </c>
      <c r="F130" s="6" t="s">
        <v>16</v>
      </c>
      <c r="G130" s="7">
        <v>41</v>
      </c>
      <c r="H130" s="7">
        <v>7</v>
      </c>
      <c r="I130" s="51">
        <v>0</v>
      </c>
      <c r="J130" s="7">
        <v>2</v>
      </c>
      <c r="K130" s="7">
        <v>1</v>
      </c>
      <c r="L130" s="7">
        <v>0</v>
      </c>
      <c r="M130" s="53">
        <v>171378.77</v>
      </c>
      <c r="N130" s="7">
        <v>0</v>
      </c>
      <c r="O130" s="68" t="str">
        <f t="shared" si="4"/>
        <v>Good</v>
      </c>
      <c r="P130" s="68" t="str">
        <f t="shared" si="5"/>
        <v>Middle-aged adult</v>
      </c>
      <c r="Q130" s="68" t="str">
        <f t="shared" si="6"/>
        <v>Low-Balance</v>
      </c>
      <c r="R130" s="69" t="str">
        <f t="shared" si="7"/>
        <v>151,000 - 200,00</v>
      </c>
    </row>
    <row r="131" spans="1:18" ht="18" customHeight="1" x14ac:dyDescent="0.2">
      <c r="A131" s="6">
        <v>130</v>
      </c>
      <c r="B131" s="7">
        <v>15591607</v>
      </c>
      <c r="C131" s="6" t="s">
        <v>142</v>
      </c>
      <c r="D131" s="7">
        <v>770</v>
      </c>
      <c r="E131" s="6" t="s">
        <v>15</v>
      </c>
      <c r="F131" s="6" t="s">
        <v>23</v>
      </c>
      <c r="G131" s="7">
        <v>24</v>
      </c>
      <c r="H131" s="7">
        <v>9</v>
      </c>
      <c r="I131" s="51">
        <v>101827.07</v>
      </c>
      <c r="J131" s="7">
        <v>1</v>
      </c>
      <c r="K131" s="7">
        <v>1</v>
      </c>
      <c r="L131" s="7">
        <v>0</v>
      </c>
      <c r="M131" s="53">
        <v>167256.35</v>
      </c>
      <c r="N131" s="7">
        <v>0</v>
      </c>
      <c r="O131" s="68" t="str">
        <f t="shared" ref="O131:O194" si="8">IF(D131&gt;=721, "Good", IF(D131&gt;=521, "Fair", "Poor"))</f>
        <v>Good</v>
      </c>
      <c r="P131" s="68" t="str">
        <f t="shared" ref="P131:P194" si="9">IF(G131&gt;=60, "Senior adult", IF(G131&gt;=40, "Middle-aged adult", "Young adult"))</f>
        <v>Young adult</v>
      </c>
      <c r="Q131" s="68" t="str">
        <f t="shared" ref="Q131:Q194" si="10">IF(I131&gt;=126000, "High-Balance", IF(I131&gt;=76000, "Mid-Balance", "Low-Balance"))</f>
        <v>Mid-Balance</v>
      </c>
      <c r="R131" s="69" t="str">
        <f t="shared" ref="R131:R194" si="11">IF(M131&gt;=151000,"151,000 - 200,00",IF(M131&gt;=101000,"101,000 - 150,000",IF(M131&gt;=51000,"51,000 - 100,000"," 0 - 50,000")))</f>
        <v>151,000 - 200,00</v>
      </c>
    </row>
    <row r="132" spans="1:18" ht="18" customHeight="1" x14ac:dyDescent="0.2">
      <c r="A132" s="6">
        <v>131</v>
      </c>
      <c r="B132" s="7">
        <v>15740404</v>
      </c>
      <c r="C132" s="6" t="s">
        <v>27</v>
      </c>
      <c r="D132" s="7">
        <v>758</v>
      </c>
      <c r="E132" s="6" t="s">
        <v>15</v>
      </c>
      <c r="F132" s="6" t="s">
        <v>16</v>
      </c>
      <c r="G132" s="7">
        <v>34</v>
      </c>
      <c r="H132" s="7">
        <v>3</v>
      </c>
      <c r="I132" s="51">
        <v>0</v>
      </c>
      <c r="J132" s="7">
        <v>2</v>
      </c>
      <c r="K132" s="7">
        <v>1</v>
      </c>
      <c r="L132" s="7">
        <v>1</v>
      </c>
      <c r="M132" s="53">
        <v>124226.16</v>
      </c>
      <c r="N132" s="7">
        <v>0</v>
      </c>
      <c r="O132" s="68" t="str">
        <f t="shared" si="8"/>
        <v>Good</v>
      </c>
      <c r="P132" s="68" t="str">
        <f t="shared" si="9"/>
        <v>Young adult</v>
      </c>
      <c r="Q132" s="68" t="str">
        <f t="shared" si="10"/>
        <v>Low-Balance</v>
      </c>
      <c r="R132" s="69" t="str">
        <f t="shared" si="11"/>
        <v>101,000 - 150,000</v>
      </c>
    </row>
    <row r="133" spans="1:18" ht="18" customHeight="1" x14ac:dyDescent="0.2">
      <c r="A133" s="6">
        <v>132</v>
      </c>
      <c r="B133" s="7">
        <v>15718369</v>
      </c>
      <c r="C133" s="6" t="s">
        <v>143</v>
      </c>
      <c r="D133" s="7">
        <v>795</v>
      </c>
      <c r="E133" s="6" t="s">
        <v>26</v>
      </c>
      <c r="F133" s="6" t="s">
        <v>16</v>
      </c>
      <c r="G133" s="7">
        <v>33</v>
      </c>
      <c r="H133" s="7">
        <v>9</v>
      </c>
      <c r="I133" s="51">
        <v>130862.43</v>
      </c>
      <c r="J133" s="7">
        <v>1</v>
      </c>
      <c r="K133" s="7">
        <v>1</v>
      </c>
      <c r="L133" s="7">
        <v>1</v>
      </c>
      <c r="M133" s="53">
        <v>114935.21</v>
      </c>
      <c r="N133" s="7">
        <v>0</v>
      </c>
      <c r="O133" s="68" t="str">
        <f t="shared" si="8"/>
        <v>Good</v>
      </c>
      <c r="P133" s="68" t="str">
        <f t="shared" si="9"/>
        <v>Young adult</v>
      </c>
      <c r="Q133" s="68" t="str">
        <f t="shared" si="10"/>
        <v>High-Balance</v>
      </c>
      <c r="R133" s="69" t="str">
        <f t="shared" si="11"/>
        <v>101,000 - 150,000</v>
      </c>
    </row>
    <row r="134" spans="1:18" ht="18" customHeight="1" x14ac:dyDescent="0.2">
      <c r="A134" s="6">
        <v>133</v>
      </c>
      <c r="B134" s="7">
        <v>15677871</v>
      </c>
      <c r="C134" s="6" t="s">
        <v>144</v>
      </c>
      <c r="D134" s="7">
        <v>687</v>
      </c>
      <c r="E134" s="6" t="s">
        <v>15</v>
      </c>
      <c r="F134" s="6" t="s">
        <v>23</v>
      </c>
      <c r="G134" s="7">
        <v>38</v>
      </c>
      <c r="H134" s="7">
        <v>9</v>
      </c>
      <c r="I134" s="51">
        <v>122570.87</v>
      </c>
      <c r="J134" s="7">
        <v>1</v>
      </c>
      <c r="K134" s="7">
        <v>1</v>
      </c>
      <c r="L134" s="7">
        <v>1</v>
      </c>
      <c r="M134" s="53">
        <v>35608.879999999997</v>
      </c>
      <c r="N134" s="7">
        <v>0</v>
      </c>
      <c r="O134" s="68" t="str">
        <f t="shared" si="8"/>
        <v>Fair</v>
      </c>
      <c r="P134" s="68" t="str">
        <f t="shared" si="9"/>
        <v>Young adult</v>
      </c>
      <c r="Q134" s="68" t="str">
        <f t="shared" si="10"/>
        <v>Mid-Balance</v>
      </c>
      <c r="R134" s="69" t="str">
        <f t="shared" si="11"/>
        <v xml:space="preserve"> 0 - 50,000</v>
      </c>
    </row>
    <row r="135" spans="1:18" ht="18" customHeight="1" x14ac:dyDescent="0.2">
      <c r="A135" s="6">
        <v>134</v>
      </c>
      <c r="B135" s="7">
        <v>15642004</v>
      </c>
      <c r="C135" s="6" t="s">
        <v>145</v>
      </c>
      <c r="D135" s="7">
        <v>686</v>
      </c>
      <c r="E135" s="6" t="s">
        <v>15</v>
      </c>
      <c r="F135" s="6" t="s">
        <v>23</v>
      </c>
      <c r="G135" s="7">
        <v>25</v>
      </c>
      <c r="H135" s="7">
        <v>1</v>
      </c>
      <c r="I135" s="51">
        <v>0</v>
      </c>
      <c r="J135" s="7">
        <v>2</v>
      </c>
      <c r="K135" s="7">
        <v>0</v>
      </c>
      <c r="L135" s="7">
        <v>1</v>
      </c>
      <c r="M135" s="53">
        <v>16459.37</v>
      </c>
      <c r="N135" s="7">
        <v>0</v>
      </c>
      <c r="O135" s="68" t="str">
        <f t="shared" si="8"/>
        <v>Fair</v>
      </c>
      <c r="P135" s="68" t="str">
        <f t="shared" si="9"/>
        <v>Young adult</v>
      </c>
      <c r="Q135" s="68" t="str">
        <f t="shared" si="10"/>
        <v>Low-Balance</v>
      </c>
      <c r="R135" s="69" t="str">
        <f t="shared" si="11"/>
        <v xml:space="preserve"> 0 - 50,000</v>
      </c>
    </row>
    <row r="136" spans="1:18" ht="18" customHeight="1" x14ac:dyDescent="0.2">
      <c r="A136" s="6">
        <v>135</v>
      </c>
      <c r="B136" s="7">
        <v>15712543</v>
      </c>
      <c r="C136" s="6" t="s">
        <v>146</v>
      </c>
      <c r="D136" s="7">
        <v>789</v>
      </c>
      <c r="E136" s="6" t="s">
        <v>26</v>
      </c>
      <c r="F136" s="6" t="s">
        <v>23</v>
      </c>
      <c r="G136" s="7">
        <v>39</v>
      </c>
      <c r="H136" s="7">
        <v>7</v>
      </c>
      <c r="I136" s="51">
        <v>124828.46</v>
      </c>
      <c r="J136" s="7">
        <v>2</v>
      </c>
      <c r="K136" s="7">
        <v>1</v>
      </c>
      <c r="L136" s="7">
        <v>1</v>
      </c>
      <c r="M136" s="53">
        <v>124411.08</v>
      </c>
      <c r="N136" s="7">
        <v>0</v>
      </c>
      <c r="O136" s="68" t="str">
        <f t="shared" si="8"/>
        <v>Good</v>
      </c>
      <c r="P136" s="68" t="str">
        <f t="shared" si="9"/>
        <v>Young adult</v>
      </c>
      <c r="Q136" s="68" t="str">
        <f t="shared" si="10"/>
        <v>Mid-Balance</v>
      </c>
      <c r="R136" s="69" t="str">
        <f t="shared" si="11"/>
        <v>101,000 - 150,000</v>
      </c>
    </row>
    <row r="137" spans="1:18" ht="18" customHeight="1" x14ac:dyDescent="0.2">
      <c r="A137" s="6">
        <v>136</v>
      </c>
      <c r="B137" s="7">
        <v>15584518</v>
      </c>
      <c r="C137" s="6" t="s">
        <v>147</v>
      </c>
      <c r="D137" s="7">
        <v>589</v>
      </c>
      <c r="E137" s="6" t="s">
        <v>26</v>
      </c>
      <c r="F137" s="6" t="s">
        <v>16</v>
      </c>
      <c r="G137" s="7">
        <v>50</v>
      </c>
      <c r="H137" s="7">
        <v>5</v>
      </c>
      <c r="I137" s="51">
        <v>144895.04999999999</v>
      </c>
      <c r="J137" s="7">
        <v>2</v>
      </c>
      <c r="K137" s="7">
        <v>1</v>
      </c>
      <c r="L137" s="7">
        <v>1</v>
      </c>
      <c r="M137" s="53">
        <v>34941.230000000003</v>
      </c>
      <c r="N137" s="7">
        <v>0</v>
      </c>
      <c r="O137" s="68" t="str">
        <f t="shared" si="8"/>
        <v>Fair</v>
      </c>
      <c r="P137" s="68" t="str">
        <f t="shared" si="9"/>
        <v>Middle-aged adult</v>
      </c>
      <c r="Q137" s="68" t="str">
        <f t="shared" si="10"/>
        <v>High-Balance</v>
      </c>
      <c r="R137" s="69" t="str">
        <f t="shared" si="11"/>
        <v xml:space="preserve"> 0 - 50,000</v>
      </c>
    </row>
    <row r="138" spans="1:18" ht="18" customHeight="1" x14ac:dyDescent="0.2">
      <c r="A138" s="6">
        <v>137</v>
      </c>
      <c r="B138" s="7">
        <v>15802381</v>
      </c>
      <c r="C138" s="6" t="s">
        <v>148</v>
      </c>
      <c r="D138" s="7">
        <v>461</v>
      </c>
      <c r="E138" s="6" t="s">
        <v>26</v>
      </c>
      <c r="F138" s="6" t="s">
        <v>16</v>
      </c>
      <c r="G138" s="7">
        <v>34</v>
      </c>
      <c r="H138" s="7">
        <v>5</v>
      </c>
      <c r="I138" s="51">
        <v>63663.93</v>
      </c>
      <c r="J138" s="7">
        <v>1</v>
      </c>
      <c r="K138" s="7">
        <v>0</v>
      </c>
      <c r="L138" s="7">
        <v>1</v>
      </c>
      <c r="M138" s="53">
        <v>167784.28</v>
      </c>
      <c r="N138" s="7">
        <v>0</v>
      </c>
      <c r="O138" s="68" t="str">
        <f t="shared" si="8"/>
        <v>Poor</v>
      </c>
      <c r="P138" s="68" t="str">
        <f t="shared" si="9"/>
        <v>Young adult</v>
      </c>
      <c r="Q138" s="68" t="str">
        <f t="shared" si="10"/>
        <v>Low-Balance</v>
      </c>
      <c r="R138" s="69" t="str">
        <f t="shared" si="11"/>
        <v>151,000 - 200,00</v>
      </c>
    </row>
    <row r="139" spans="1:18" ht="18" customHeight="1" x14ac:dyDescent="0.2">
      <c r="A139" s="6">
        <v>138</v>
      </c>
      <c r="B139" s="7">
        <v>15610156</v>
      </c>
      <c r="C139" s="6" t="s">
        <v>149</v>
      </c>
      <c r="D139" s="7">
        <v>637</v>
      </c>
      <c r="E139" s="6" t="s">
        <v>15</v>
      </c>
      <c r="F139" s="6" t="s">
        <v>23</v>
      </c>
      <c r="G139" s="7">
        <v>40</v>
      </c>
      <c r="H139" s="7">
        <v>2</v>
      </c>
      <c r="I139" s="51">
        <v>133463.1</v>
      </c>
      <c r="J139" s="7">
        <v>1</v>
      </c>
      <c r="K139" s="7">
        <v>0</v>
      </c>
      <c r="L139" s="7">
        <v>1</v>
      </c>
      <c r="M139" s="53">
        <v>93165.34</v>
      </c>
      <c r="N139" s="7">
        <v>0</v>
      </c>
      <c r="O139" s="68" t="str">
        <f t="shared" si="8"/>
        <v>Fair</v>
      </c>
      <c r="P139" s="68" t="str">
        <f t="shared" si="9"/>
        <v>Middle-aged adult</v>
      </c>
      <c r="Q139" s="68" t="str">
        <f t="shared" si="10"/>
        <v>High-Balance</v>
      </c>
      <c r="R139" s="69" t="str">
        <f t="shared" si="11"/>
        <v>51,000 - 100,000</v>
      </c>
    </row>
    <row r="140" spans="1:18" ht="18" customHeight="1" x14ac:dyDescent="0.2">
      <c r="A140" s="6">
        <v>139</v>
      </c>
      <c r="B140" s="7">
        <v>15594408</v>
      </c>
      <c r="C140" s="6" t="s">
        <v>150</v>
      </c>
      <c r="D140" s="7">
        <v>584</v>
      </c>
      <c r="E140" s="6" t="s">
        <v>18</v>
      </c>
      <c r="F140" s="6" t="s">
        <v>16</v>
      </c>
      <c r="G140" s="7">
        <v>48</v>
      </c>
      <c r="H140" s="7">
        <v>2</v>
      </c>
      <c r="I140" s="51">
        <v>213146.2</v>
      </c>
      <c r="J140" s="7">
        <v>1</v>
      </c>
      <c r="K140" s="7">
        <v>1</v>
      </c>
      <c r="L140" s="7">
        <v>0</v>
      </c>
      <c r="M140" s="53">
        <v>75161.25</v>
      </c>
      <c r="N140" s="7">
        <v>1</v>
      </c>
      <c r="O140" s="68" t="str">
        <f t="shared" si="8"/>
        <v>Fair</v>
      </c>
      <c r="P140" s="68" t="str">
        <f t="shared" si="9"/>
        <v>Middle-aged adult</v>
      </c>
      <c r="Q140" s="68" t="str">
        <f t="shared" si="10"/>
        <v>High-Balance</v>
      </c>
      <c r="R140" s="69" t="str">
        <f t="shared" si="11"/>
        <v>51,000 - 100,000</v>
      </c>
    </row>
    <row r="141" spans="1:18" ht="18" customHeight="1" x14ac:dyDescent="0.2">
      <c r="A141" s="6">
        <v>140</v>
      </c>
      <c r="B141" s="7">
        <v>15640905</v>
      </c>
      <c r="C141" s="6" t="s">
        <v>151</v>
      </c>
      <c r="D141" s="7">
        <v>579</v>
      </c>
      <c r="E141" s="6" t="s">
        <v>18</v>
      </c>
      <c r="F141" s="6" t="s">
        <v>16</v>
      </c>
      <c r="G141" s="7">
        <v>35</v>
      </c>
      <c r="H141" s="7">
        <v>1</v>
      </c>
      <c r="I141" s="51">
        <v>129490.36</v>
      </c>
      <c r="J141" s="7">
        <v>2</v>
      </c>
      <c r="K141" s="7">
        <v>0</v>
      </c>
      <c r="L141" s="7">
        <v>1</v>
      </c>
      <c r="M141" s="53">
        <v>8590.83</v>
      </c>
      <c r="N141" s="7">
        <v>1</v>
      </c>
      <c r="O141" s="68" t="str">
        <f t="shared" si="8"/>
        <v>Fair</v>
      </c>
      <c r="P141" s="68" t="str">
        <f t="shared" si="9"/>
        <v>Young adult</v>
      </c>
      <c r="Q141" s="68" t="str">
        <f t="shared" si="10"/>
        <v>High-Balance</v>
      </c>
      <c r="R141" s="69" t="str">
        <f t="shared" si="11"/>
        <v xml:space="preserve"> 0 - 50,000</v>
      </c>
    </row>
    <row r="142" spans="1:18" ht="18" customHeight="1" x14ac:dyDescent="0.2">
      <c r="A142" s="6">
        <v>141</v>
      </c>
      <c r="B142" s="7">
        <v>15698932</v>
      </c>
      <c r="C142" s="6" t="s">
        <v>152</v>
      </c>
      <c r="D142" s="7">
        <v>756</v>
      </c>
      <c r="E142" s="6" t="s">
        <v>26</v>
      </c>
      <c r="F142" s="6" t="s">
        <v>23</v>
      </c>
      <c r="G142" s="7">
        <v>44</v>
      </c>
      <c r="H142" s="7">
        <v>10</v>
      </c>
      <c r="I142" s="51">
        <v>137452.09</v>
      </c>
      <c r="J142" s="7">
        <v>1</v>
      </c>
      <c r="K142" s="7">
        <v>1</v>
      </c>
      <c r="L142" s="7">
        <v>0</v>
      </c>
      <c r="M142" s="53">
        <v>189543.9</v>
      </c>
      <c r="N142" s="7">
        <v>0</v>
      </c>
      <c r="O142" s="68" t="str">
        <f t="shared" si="8"/>
        <v>Good</v>
      </c>
      <c r="P142" s="68" t="str">
        <f t="shared" si="9"/>
        <v>Middle-aged adult</v>
      </c>
      <c r="Q142" s="68" t="str">
        <f t="shared" si="10"/>
        <v>High-Balance</v>
      </c>
      <c r="R142" s="69" t="str">
        <f t="shared" si="11"/>
        <v>151,000 - 200,00</v>
      </c>
    </row>
    <row r="143" spans="1:18" ht="18" customHeight="1" x14ac:dyDescent="0.2">
      <c r="A143" s="6">
        <v>142</v>
      </c>
      <c r="B143" s="7">
        <v>15724944</v>
      </c>
      <c r="C143" s="6" t="s">
        <v>153</v>
      </c>
      <c r="D143" s="7">
        <v>663</v>
      </c>
      <c r="E143" s="6" t="s">
        <v>15</v>
      </c>
      <c r="F143" s="6" t="s">
        <v>23</v>
      </c>
      <c r="G143" s="7">
        <v>34</v>
      </c>
      <c r="H143" s="7">
        <v>7</v>
      </c>
      <c r="I143" s="51">
        <v>0</v>
      </c>
      <c r="J143" s="7">
        <v>2</v>
      </c>
      <c r="K143" s="7">
        <v>1</v>
      </c>
      <c r="L143" s="7">
        <v>1</v>
      </c>
      <c r="M143" s="53">
        <v>180427.24</v>
      </c>
      <c r="N143" s="7">
        <v>0</v>
      </c>
      <c r="O143" s="68" t="str">
        <f t="shared" si="8"/>
        <v>Fair</v>
      </c>
      <c r="P143" s="68" t="str">
        <f t="shared" si="9"/>
        <v>Young adult</v>
      </c>
      <c r="Q143" s="68" t="str">
        <f t="shared" si="10"/>
        <v>Low-Balance</v>
      </c>
      <c r="R143" s="69" t="str">
        <f t="shared" si="11"/>
        <v>151,000 - 200,00</v>
      </c>
    </row>
    <row r="144" spans="1:18" ht="18" customHeight="1" x14ac:dyDescent="0.2">
      <c r="A144" s="6">
        <v>143</v>
      </c>
      <c r="B144" s="7">
        <v>15628145</v>
      </c>
      <c r="C144" s="6" t="s">
        <v>154</v>
      </c>
      <c r="D144" s="7">
        <v>682</v>
      </c>
      <c r="E144" s="6" t="s">
        <v>15</v>
      </c>
      <c r="F144" s="6" t="s">
        <v>16</v>
      </c>
      <c r="G144" s="7">
        <v>43</v>
      </c>
      <c r="H144" s="7">
        <v>5</v>
      </c>
      <c r="I144" s="51">
        <v>125851.93</v>
      </c>
      <c r="J144" s="7">
        <v>1</v>
      </c>
      <c r="K144" s="7">
        <v>1</v>
      </c>
      <c r="L144" s="7">
        <v>1</v>
      </c>
      <c r="M144" s="53">
        <v>193318.33</v>
      </c>
      <c r="N144" s="7">
        <v>0</v>
      </c>
      <c r="O144" s="68" t="str">
        <f t="shared" si="8"/>
        <v>Fair</v>
      </c>
      <c r="P144" s="68" t="str">
        <f t="shared" si="9"/>
        <v>Middle-aged adult</v>
      </c>
      <c r="Q144" s="68" t="str">
        <f t="shared" si="10"/>
        <v>Mid-Balance</v>
      </c>
      <c r="R144" s="69" t="str">
        <f t="shared" si="11"/>
        <v>151,000 - 200,00</v>
      </c>
    </row>
    <row r="145" spans="1:18" ht="18" customHeight="1" x14ac:dyDescent="0.2">
      <c r="A145" s="6">
        <v>144</v>
      </c>
      <c r="B145" s="7">
        <v>15713483</v>
      </c>
      <c r="C145" s="6" t="s">
        <v>155</v>
      </c>
      <c r="D145" s="7">
        <v>793</v>
      </c>
      <c r="E145" s="6" t="s">
        <v>18</v>
      </c>
      <c r="F145" s="6" t="s">
        <v>23</v>
      </c>
      <c r="G145" s="7">
        <v>52</v>
      </c>
      <c r="H145" s="7">
        <v>2</v>
      </c>
      <c r="I145" s="51">
        <v>0</v>
      </c>
      <c r="J145" s="7">
        <v>1</v>
      </c>
      <c r="K145" s="7">
        <v>1</v>
      </c>
      <c r="L145" s="7">
        <v>0</v>
      </c>
      <c r="M145" s="53">
        <v>159123.82</v>
      </c>
      <c r="N145" s="7">
        <v>1</v>
      </c>
      <c r="O145" s="68" t="str">
        <f t="shared" si="8"/>
        <v>Good</v>
      </c>
      <c r="P145" s="68" t="str">
        <f t="shared" si="9"/>
        <v>Middle-aged adult</v>
      </c>
      <c r="Q145" s="68" t="str">
        <f t="shared" si="10"/>
        <v>Low-Balance</v>
      </c>
      <c r="R145" s="69" t="str">
        <f t="shared" si="11"/>
        <v>151,000 - 200,00</v>
      </c>
    </row>
    <row r="146" spans="1:18" ht="18" customHeight="1" x14ac:dyDescent="0.2">
      <c r="A146" s="6">
        <v>145</v>
      </c>
      <c r="B146" s="7">
        <v>15612350</v>
      </c>
      <c r="C146" s="6" t="s">
        <v>156</v>
      </c>
      <c r="D146" s="7">
        <v>691</v>
      </c>
      <c r="E146" s="6" t="s">
        <v>15</v>
      </c>
      <c r="F146" s="6" t="s">
        <v>16</v>
      </c>
      <c r="G146" s="7">
        <v>31</v>
      </c>
      <c r="H146" s="7">
        <v>5</v>
      </c>
      <c r="I146" s="51">
        <v>40915.550000000003</v>
      </c>
      <c r="J146" s="7">
        <v>1</v>
      </c>
      <c r="K146" s="7">
        <v>1</v>
      </c>
      <c r="L146" s="7">
        <v>0</v>
      </c>
      <c r="M146" s="53">
        <v>126213.84</v>
      </c>
      <c r="N146" s="7">
        <v>1</v>
      </c>
      <c r="O146" s="68" t="str">
        <f t="shared" si="8"/>
        <v>Fair</v>
      </c>
      <c r="P146" s="68" t="str">
        <f t="shared" si="9"/>
        <v>Young adult</v>
      </c>
      <c r="Q146" s="68" t="str">
        <f t="shared" si="10"/>
        <v>Low-Balance</v>
      </c>
      <c r="R146" s="69" t="str">
        <f t="shared" si="11"/>
        <v>101,000 - 150,000</v>
      </c>
    </row>
    <row r="147" spans="1:18" ht="18" customHeight="1" x14ac:dyDescent="0.2">
      <c r="A147" s="6">
        <v>146</v>
      </c>
      <c r="B147" s="7">
        <v>15800703</v>
      </c>
      <c r="C147" s="6" t="s">
        <v>157</v>
      </c>
      <c r="D147" s="7">
        <v>485</v>
      </c>
      <c r="E147" s="6" t="s">
        <v>18</v>
      </c>
      <c r="F147" s="6" t="s">
        <v>16</v>
      </c>
      <c r="G147" s="7">
        <v>21</v>
      </c>
      <c r="H147" s="7">
        <v>5</v>
      </c>
      <c r="I147" s="51">
        <v>113157.22</v>
      </c>
      <c r="J147" s="7">
        <v>1</v>
      </c>
      <c r="K147" s="7">
        <v>1</v>
      </c>
      <c r="L147" s="7">
        <v>1</v>
      </c>
      <c r="M147" s="53">
        <v>54141.5</v>
      </c>
      <c r="N147" s="7">
        <v>0</v>
      </c>
      <c r="O147" s="68" t="str">
        <f t="shared" si="8"/>
        <v>Poor</v>
      </c>
      <c r="P147" s="68" t="str">
        <f t="shared" si="9"/>
        <v>Young adult</v>
      </c>
      <c r="Q147" s="68" t="str">
        <f t="shared" si="10"/>
        <v>Mid-Balance</v>
      </c>
      <c r="R147" s="69" t="str">
        <f t="shared" si="11"/>
        <v>51,000 - 100,000</v>
      </c>
    </row>
    <row r="148" spans="1:18" ht="18" customHeight="1" x14ac:dyDescent="0.2">
      <c r="A148" s="6">
        <v>147</v>
      </c>
      <c r="B148" s="7">
        <v>15705707</v>
      </c>
      <c r="C148" s="6" t="s">
        <v>158</v>
      </c>
      <c r="D148" s="7">
        <v>635</v>
      </c>
      <c r="E148" s="6" t="s">
        <v>18</v>
      </c>
      <c r="F148" s="6" t="s">
        <v>16</v>
      </c>
      <c r="G148" s="7">
        <v>29</v>
      </c>
      <c r="H148" s="7">
        <v>8</v>
      </c>
      <c r="I148" s="51">
        <v>138296.94</v>
      </c>
      <c r="J148" s="7">
        <v>2</v>
      </c>
      <c r="K148" s="7">
        <v>1</v>
      </c>
      <c r="L148" s="7">
        <v>0</v>
      </c>
      <c r="M148" s="53">
        <v>141075.51</v>
      </c>
      <c r="N148" s="7">
        <v>0</v>
      </c>
      <c r="O148" s="68" t="str">
        <f t="shared" si="8"/>
        <v>Fair</v>
      </c>
      <c r="P148" s="68" t="str">
        <f t="shared" si="9"/>
        <v>Young adult</v>
      </c>
      <c r="Q148" s="68" t="str">
        <f t="shared" si="10"/>
        <v>High-Balance</v>
      </c>
      <c r="R148" s="69" t="str">
        <f t="shared" si="11"/>
        <v>101,000 - 150,000</v>
      </c>
    </row>
    <row r="149" spans="1:18" ht="18" customHeight="1" x14ac:dyDescent="0.2">
      <c r="A149" s="6">
        <v>148</v>
      </c>
      <c r="B149" s="7">
        <v>15754105</v>
      </c>
      <c r="C149" s="6" t="s">
        <v>159</v>
      </c>
      <c r="D149" s="7">
        <v>650</v>
      </c>
      <c r="E149" s="6" t="s">
        <v>15</v>
      </c>
      <c r="F149" s="6" t="s">
        <v>23</v>
      </c>
      <c r="G149" s="7">
        <v>37</v>
      </c>
      <c r="H149" s="7">
        <v>5</v>
      </c>
      <c r="I149" s="51">
        <v>106967.18</v>
      </c>
      <c r="J149" s="7">
        <v>1</v>
      </c>
      <c r="K149" s="7">
        <v>0</v>
      </c>
      <c r="L149" s="7">
        <v>0</v>
      </c>
      <c r="M149" s="53">
        <v>24495.03</v>
      </c>
      <c r="N149" s="7">
        <v>0</v>
      </c>
      <c r="O149" s="68" t="str">
        <f t="shared" si="8"/>
        <v>Fair</v>
      </c>
      <c r="P149" s="68" t="str">
        <f t="shared" si="9"/>
        <v>Young adult</v>
      </c>
      <c r="Q149" s="68" t="str">
        <f t="shared" si="10"/>
        <v>Mid-Balance</v>
      </c>
      <c r="R149" s="69" t="str">
        <f t="shared" si="11"/>
        <v xml:space="preserve"> 0 - 50,000</v>
      </c>
    </row>
    <row r="150" spans="1:18" ht="18" customHeight="1" x14ac:dyDescent="0.2">
      <c r="A150" s="6">
        <v>149</v>
      </c>
      <c r="B150" s="7">
        <v>15703264</v>
      </c>
      <c r="C150" s="6" t="s">
        <v>160</v>
      </c>
      <c r="D150" s="7">
        <v>735</v>
      </c>
      <c r="E150" s="6" t="s">
        <v>15</v>
      </c>
      <c r="F150" s="6" t="s">
        <v>23</v>
      </c>
      <c r="G150" s="7">
        <v>44</v>
      </c>
      <c r="H150" s="7">
        <v>9</v>
      </c>
      <c r="I150" s="51">
        <v>120681.63</v>
      </c>
      <c r="J150" s="7">
        <v>1</v>
      </c>
      <c r="K150" s="7">
        <v>1</v>
      </c>
      <c r="L150" s="7">
        <v>0</v>
      </c>
      <c r="M150" s="53">
        <v>74836.34</v>
      </c>
      <c r="N150" s="7">
        <v>0</v>
      </c>
      <c r="O150" s="68" t="str">
        <f t="shared" si="8"/>
        <v>Good</v>
      </c>
      <c r="P150" s="68" t="str">
        <f t="shared" si="9"/>
        <v>Middle-aged adult</v>
      </c>
      <c r="Q150" s="68" t="str">
        <f t="shared" si="10"/>
        <v>Mid-Balance</v>
      </c>
      <c r="R150" s="69" t="str">
        <f t="shared" si="11"/>
        <v>51,000 - 100,000</v>
      </c>
    </row>
    <row r="151" spans="1:18" ht="18" customHeight="1" x14ac:dyDescent="0.2">
      <c r="A151" s="6">
        <v>150</v>
      </c>
      <c r="B151" s="7">
        <v>15794413</v>
      </c>
      <c r="C151" s="6" t="s">
        <v>161</v>
      </c>
      <c r="D151" s="7">
        <v>416</v>
      </c>
      <c r="E151" s="6" t="s">
        <v>15</v>
      </c>
      <c r="F151" s="6" t="s">
        <v>23</v>
      </c>
      <c r="G151" s="7">
        <v>32</v>
      </c>
      <c r="H151" s="7">
        <v>0</v>
      </c>
      <c r="I151" s="51">
        <v>0</v>
      </c>
      <c r="J151" s="7">
        <v>2</v>
      </c>
      <c r="K151" s="7">
        <v>0</v>
      </c>
      <c r="L151" s="7">
        <v>1</v>
      </c>
      <c r="M151" s="53">
        <v>878.87</v>
      </c>
      <c r="N151" s="7">
        <v>0</v>
      </c>
      <c r="O151" s="68" t="str">
        <f t="shared" si="8"/>
        <v>Poor</v>
      </c>
      <c r="P151" s="68" t="str">
        <f t="shared" si="9"/>
        <v>Young adult</v>
      </c>
      <c r="Q151" s="68" t="str">
        <f t="shared" si="10"/>
        <v>Low-Balance</v>
      </c>
      <c r="R151" s="69" t="str">
        <f t="shared" si="11"/>
        <v xml:space="preserve"> 0 - 50,000</v>
      </c>
    </row>
    <row r="152" spans="1:18" ht="18" customHeight="1" x14ac:dyDescent="0.2">
      <c r="A152" s="6">
        <v>151</v>
      </c>
      <c r="B152" s="7">
        <v>15650237</v>
      </c>
      <c r="C152" s="6" t="s">
        <v>162</v>
      </c>
      <c r="D152" s="7">
        <v>754</v>
      </c>
      <c r="E152" s="6" t="s">
        <v>18</v>
      </c>
      <c r="F152" s="6" t="s">
        <v>16</v>
      </c>
      <c r="G152" s="7">
        <v>32</v>
      </c>
      <c r="H152" s="7">
        <v>7</v>
      </c>
      <c r="I152" s="51">
        <v>0</v>
      </c>
      <c r="J152" s="7">
        <v>2</v>
      </c>
      <c r="K152" s="7">
        <v>1</v>
      </c>
      <c r="L152" s="7">
        <v>0</v>
      </c>
      <c r="M152" s="53">
        <v>89520.75</v>
      </c>
      <c r="N152" s="7">
        <v>0</v>
      </c>
      <c r="O152" s="68" t="str">
        <f t="shared" si="8"/>
        <v>Good</v>
      </c>
      <c r="P152" s="68" t="str">
        <f t="shared" si="9"/>
        <v>Young adult</v>
      </c>
      <c r="Q152" s="68" t="str">
        <f t="shared" si="10"/>
        <v>Low-Balance</v>
      </c>
      <c r="R152" s="69" t="str">
        <f t="shared" si="11"/>
        <v>51,000 - 100,000</v>
      </c>
    </row>
    <row r="153" spans="1:18" ht="18" customHeight="1" x14ac:dyDescent="0.2">
      <c r="A153" s="6">
        <v>152</v>
      </c>
      <c r="B153" s="7">
        <v>15759618</v>
      </c>
      <c r="C153" s="6" t="s">
        <v>163</v>
      </c>
      <c r="D153" s="7">
        <v>535</v>
      </c>
      <c r="E153" s="6" t="s">
        <v>15</v>
      </c>
      <c r="F153" s="6" t="s">
        <v>16</v>
      </c>
      <c r="G153" s="7">
        <v>48</v>
      </c>
      <c r="H153" s="7">
        <v>9</v>
      </c>
      <c r="I153" s="51">
        <v>0</v>
      </c>
      <c r="J153" s="7">
        <v>1</v>
      </c>
      <c r="K153" s="7">
        <v>1</v>
      </c>
      <c r="L153" s="7">
        <v>0</v>
      </c>
      <c r="M153" s="53">
        <v>149892.79</v>
      </c>
      <c r="N153" s="7">
        <v>1</v>
      </c>
      <c r="O153" s="68" t="str">
        <f t="shared" si="8"/>
        <v>Fair</v>
      </c>
      <c r="P153" s="68" t="str">
        <f t="shared" si="9"/>
        <v>Middle-aged adult</v>
      </c>
      <c r="Q153" s="68" t="str">
        <f t="shared" si="10"/>
        <v>Low-Balance</v>
      </c>
      <c r="R153" s="69" t="str">
        <f t="shared" si="11"/>
        <v>101,000 - 150,000</v>
      </c>
    </row>
    <row r="154" spans="1:18" ht="18" customHeight="1" x14ac:dyDescent="0.2">
      <c r="A154" s="6">
        <v>153</v>
      </c>
      <c r="B154" s="7">
        <v>15811589</v>
      </c>
      <c r="C154" s="6" t="s">
        <v>164</v>
      </c>
      <c r="D154" s="7">
        <v>716</v>
      </c>
      <c r="E154" s="6" t="s">
        <v>18</v>
      </c>
      <c r="F154" s="6" t="s">
        <v>23</v>
      </c>
      <c r="G154" s="7">
        <v>42</v>
      </c>
      <c r="H154" s="7">
        <v>8</v>
      </c>
      <c r="I154" s="51">
        <v>0</v>
      </c>
      <c r="J154" s="7">
        <v>2</v>
      </c>
      <c r="K154" s="7">
        <v>1</v>
      </c>
      <c r="L154" s="7">
        <v>0</v>
      </c>
      <c r="M154" s="53">
        <v>180800.42</v>
      </c>
      <c r="N154" s="7">
        <v>0</v>
      </c>
      <c r="O154" s="68" t="str">
        <f t="shared" si="8"/>
        <v>Fair</v>
      </c>
      <c r="P154" s="68" t="str">
        <f t="shared" si="9"/>
        <v>Middle-aged adult</v>
      </c>
      <c r="Q154" s="68" t="str">
        <f t="shared" si="10"/>
        <v>Low-Balance</v>
      </c>
      <c r="R154" s="69" t="str">
        <f t="shared" si="11"/>
        <v>151,000 - 200,00</v>
      </c>
    </row>
    <row r="155" spans="1:18" ht="18" customHeight="1" x14ac:dyDescent="0.2">
      <c r="A155" s="6">
        <v>154</v>
      </c>
      <c r="B155" s="7">
        <v>15689044</v>
      </c>
      <c r="C155" s="6" t="s">
        <v>165</v>
      </c>
      <c r="D155" s="7">
        <v>539</v>
      </c>
      <c r="E155" s="6" t="s">
        <v>15</v>
      </c>
      <c r="F155" s="6" t="s">
        <v>23</v>
      </c>
      <c r="G155" s="7">
        <v>37</v>
      </c>
      <c r="H155" s="7">
        <v>2</v>
      </c>
      <c r="I155" s="51">
        <v>127609.59</v>
      </c>
      <c r="J155" s="7">
        <v>1</v>
      </c>
      <c r="K155" s="7">
        <v>1</v>
      </c>
      <c r="L155" s="7">
        <v>0</v>
      </c>
      <c r="M155" s="53">
        <v>98646.22</v>
      </c>
      <c r="N155" s="7">
        <v>0</v>
      </c>
      <c r="O155" s="68" t="str">
        <f t="shared" si="8"/>
        <v>Fair</v>
      </c>
      <c r="P155" s="68" t="str">
        <f t="shared" si="9"/>
        <v>Young adult</v>
      </c>
      <c r="Q155" s="68" t="str">
        <f t="shared" si="10"/>
        <v>High-Balance</v>
      </c>
      <c r="R155" s="69" t="str">
        <f t="shared" si="11"/>
        <v>51,000 - 100,000</v>
      </c>
    </row>
    <row r="156" spans="1:18" ht="18" customHeight="1" x14ac:dyDescent="0.2">
      <c r="A156" s="6">
        <v>155</v>
      </c>
      <c r="B156" s="7">
        <v>15709368</v>
      </c>
      <c r="C156" s="6" t="s">
        <v>166</v>
      </c>
      <c r="D156" s="7">
        <v>614</v>
      </c>
      <c r="E156" s="6" t="s">
        <v>15</v>
      </c>
      <c r="F156" s="6" t="s">
        <v>16</v>
      </c>
      <c r="G156" s="7">
        <v>43</v>
      </c>
      <c r="H156" s="7">
        <v>6</v>
      </c>
      <c r="I156" s="51">
        <v>0</v>
      </c>
      <c r="J156" s="7">
        <v>2</v>
      </c>
      <c r="K156" s="7">
        <v>1</v>
      </c>
      <c r="L156" s="7">
        <v>1</v>
      </c>
      <c r="M156" s="53">
        <v>109041.53</v>
      </c>
      <c r="N156" s="7">
        <v>0</v>
      </c>
      <c r="O156" s="68" t="str">
        <f t="shared" si="8"/>
        <v>Fair</v>
      </c>
      <c r="P156" s="68" t="str">
        <f t="shared" si="9"/>
        <v>Middle-aged adult</v>
      </c>
      <c r="Q156" s="68" t="str">
        <f t="shared" si="10"/>
        <v>Low-Balance</v>
      </c>
      <c r="R156" s="69" t="str">
        <f t="shared" si="11"/>
        <v>101,000 - 150,000</v>
      </c>
    </row>
    <row r="157" spans="1:18" ht="18" customHeight="1" x14ac:dyDescent="0.2">
      <c r="A157" s="6">
        <v>156</v>
      </c>
      <c r="B157" s="7">
        <v>15679145</v>
      </c>
      <c r="C157" s="6" t="s">
        <v>167</v>
      </c>
      <c r="D157" s="7">
        <v>706</v>
      </c>
      <c r="E157" s="6" t="s">
        <v>18</v>
      </c>
      <c r="F157" s="6" t="s">
        <v>23</v>
      </c>
      <c r="G157" s="7">
        <v>57</v>
      </c>
      <c r="H157" s="7">
        <v>7</v>
      </c>
      <c r="I157" s="51">
        <v>0</v>
      </c>
      <c r="J157" s="7">
        <v>1</v>
      </c>
      <c r="K157" s="7">
        <v>1</v>
      </c>
      <c r="L157" s="7">
        <v>0</v>
      </c>
      <c r="M157" s="53">
        <v>17941.16</v>
      </c>
      <c r="N157" s="7">
        <v>1</v>
      </c>
      <c r="O157" s="68" t="str">
        <f t="shared" si="8"/>
        <v>Fair</v>
      </c>
      <c r="P157" s="68" t="str">
        <f t="shared" si="9"/>
        <v>Middle-aged adult</v>
      </c>
      <c r="Q157" s="68" t="str">
        <f t="shared" si="10"/>
        <v>Low-Balance</v>
      </c>
      <c r="R157" s="69" t="str">
        <f t="shared" si="11"/>
        <v xml:space="preserve"> 0 - 50,000</v>
      </c>
    </row>
    <row r="158" spans="1:18" ht="18" customHeight="1" x14ac:dyDescent="0.2">
      <c r="A158" s="6">
        <v>157</v>
      </c>
      <c r="B158" s="7">
        <v>15655007</v>
      </c>
      <c r="C158" s="6" t="s">
        <v>148</v>
      </c>
      <c r="D158" s="7">
        <v>758</v>
      </c>
      <c r="E158" s="6" t="s">
        <v>15</v>
      </c>
      <c r="F158" s="6" t="s">
        <v>16</v>
      </c>
      <c r="G158" s="7">
        <v>33</v>
      </c>
      <c r="H158" s="7">
        <v>7</v>
      </c>
      <c r="I158" s="51">
        <v>0</v>
      </c>
      <c r="J158" s="7">
        <v>2</v>
      </c>
      <c r="K158" s="7">
        <v>0</v>
      </c>
      <c r="L158" s="7">
        <v>0</v>
      </c>
      <c r="M158" s="53">
        <v>82996.47</v>
      </c>
      <c r="N158" s="7">
        <v>0</v>
      </c>
      <c r="O158" s="68" t="str">
        <f t="shared" si="8"/>
        <v>Good</v>
      </c>
      <c r="P158" s="68" t="str">
        <f t="shared" si="9"/>
        <v>Young adult</v>
      </c>
      <c r="Q158" s="68" t="str">
        <f t="shared" si="10"/>
        <v>Low-Balance</v>
      </c>
      <c r="R158" s="69" t="str">
        <f t="shared" si="11"/>
        <v>51,000 - 100,000</v>
      </c>
    </row>
    <row r="159" spans="1:18" ht="18" customHeight="1" x14ac:dyDescent="0.2">
      <c r="A159" s="6">
        <v>158</v>
      </c>
      <c r="B159" s="7">
        <v>15623595</v>
      </c>
      <c r="C159" s="6" t="s">
        <v>168</v>
      </c>
      <c r="D159" s="7">
        <v>586</v>
      </c>
      <c r="E159" s="6" t="s">
        <v>18</v>
      </c>
      <c r="F159" s="6" t="s">
        <v>16</v>
      </c>
      <c r="G159" s="7">
        <v>28</v>
      </c>
      <c r="H159" s="7">
        <v>2</v>
      </c>
      <c r="I159" s="51">
        <v>0</v>
      </c>
      <c r="J159" s="7">
        <v>2</v>
      </c>
      <c r="K159" s="7">
        <v>1</v>
      </c>
      <c r="L159" s="7">
        <v>1</v>
      </c>
      <c r="M159" s="53">
        <v>92067.35</v>
      </c>
      <c r="N159" s="7">
        <v>0</v>
      </c>
      <c r="O159" s="68" t="str">
        <f t="shared" si="8"/>
        <v>Fair</v>
      </c>
      <c r="P159" s="68" t="str">
        <f t="shared" si="9"/>
        <v>Young adult</v>
      </c>
      <c r="Q159" s="68" t="str">
        <f t="shared" si="10"/>
        <v>Low-Balance</v>
      </c>
      <c r="R159" s="69" t="str">
        <f t="shared" si="11"/>
        <v>51,000 - 100,000</v>
      </c>
    </row>
    <row r="160" spans="1:18" ht="18" customHeight="1" x14ac:dyDescent="0.2">
      <c r="A160" s="6">
        <v>159</v>
      </c>
      <c r="B160" s="7">
        <v>15589975</v>
      </c>
      <c r="C160" s="6" t="s">
        <v>44</v>
      </c>
      <c r="D160" s="7">
        <v>646</v>
      </c>
      <c r="E160" s="6" t="s">
        <v>15</v>
      </c>
      <c r="F160" s="6" t="s">
        <v>16</v>
      </c>
      <c r="G160" s="7">
        <v>73</v>
      </c>
      <c r="H160" s="7">
        <v>6</v>
      </c>
      <c r="I160" s="51">
        <v>97259.25</v>
      </c>
      <c r="J160" s="7">
        <v>1</v>
      </c>
      <c r="K160" s="7">
        <v>0</v>
      </c>
      <c r="L160" s="7">
        <v>1</v>
      </c>
      <c r="M160" s="53">
        <v>104719.66</v>
      </c>
      <c r="N160" s="7">
        <v>0</v>
      </c>
      <c r="O160" s="68" t="str">
        <f t="shared" si="8"/>
        <v>Fair</v>
      </c>
      <c r="P160" s="68" t="str">
        <f t="shared" si="9"/>
        <v>Senior adult</v>
      </c>
      <c r="Q160" s="68" t="str">
        <f t="shared" si="10"/>
        <v>Mid-Balance</v>
      </c>
      <c r="R160" s="69" t="str">
        <f t="shared" si="11"/>
        <v>101,000 - 150,000</v>
      </c>
    </row>
    <row r="161" spans="1:18" ht="18" customHeight="1" x14ac:dyDescent="0.2">
      <c r="A161" s="6">
        <v>160</v>
      </c>
      <c r="B161" s="7">
        <v>15804017</v>
      </c>
      <c r="C161" s="6" t="s">
        <v>169</v>
      </c>
      <c r="D161" s="7">
        <v>631</v>
      </c>
      <c r="E161" s="6" t="s">
        <v>26</v>
      </c>
      <c r="F161" s="6" t="s">
        <v>16</v>
      </c>
      <c r="G161" s="7">
        <v>33</v>
      </c>
      <c r="H161" s="7">
        <v>4</v>
      </c>
      <c r="I161" s="51">
        <v>123246.7</v>
      </c>
      <c r="J161" s="7">
        <v>1</v>
      </c>
      <c r="K161" s="7">
        <v>0</v>
      </c>
      <c r="L161" s="7">
        <v>0</v>
      </c>
      <c r="M161" s="53">
        <v>112687.57</v>
      </c>
      <c r="N161" s="7">
        <v>0</v>
      </c>
      <c r="O161" s="68" t="str">
        <f t="shared" si="8"/>
        <v>Fair</v>
      </c>
      <c r="P161" s="68" t="str">
        <f t="shared" si="9"/>
        <v>Young adult</v>
      </c>
      <c r="Q161" s="68" t="str">
        <f t="shared" si="10"/>
        <v>Mid-Balance</v>
      </c>
      <c r="R161" s="69" t="str">
        <f t="shared" si="11"/>
        <v>101,000 - 150,000</v>
      </c>
    </row>
    <row r="162" spans="1:18" ht="18" customHeight="1" x14ac:dyDescent="0.2">
      <c r="A162" s="6">
        <v>161</v>
      </c>
      <c r="B162" s="7">
        <v>15692132</v>
      </c>
      <c r="C162" s="6" t="s">
        <v>170</v>
      </c>
      <c r="D162" s="7">
        <v>717</v>
      </c>
      <c r="E162" s="6" t="s">
        <v>18</v>
      </c>
      <c r="F162" s="6" t="s">
        <v>16</v>
      </c>
      <c r="G162" s="7">
        <v>22</v>
      </c>
      <c r="H162" s="7">
        <v>6</v>
      </c>
      <c r="I162" s="51">
        <v>101060.25</v>
      </c>
      <c r="J162" s="7">
        <v>1</v>
      </c>
      <c r="K162" s="7">
        <v>0</v>
      </c>
      <c r="L162" s="7">
        <v>1</v>
      </c>
      <c r="M162" s="53">
        <v>84699.56</v>
      </c>
      <c r="N162" s="7">
        <v>0</v>
      </c>
      <c r="O162" s="68" t="str">
        <f t="shared" si="8"/>
        <v>Fair</v>
      </c>
      <c r="P162" s="68" t="str">
        <f t="shared" si="9"/>
        <v>Young adult</v>
      </c>
      <c r="Q162" s="68" t="str">
        <f t="shared" si="10"/>
        <v>Mid-Balance</v>
      </c>
      <c r="R162" s="69" t="str">
        <f t="shared" si="11"/>
        <v>51,000 - 100,000</v>
      </c>
    </row>
    <row r="163" spans="1:18" ht="18" customHeight="1" x14ac:dyDescent="0.2">
      <c r="A163" s="6">
        <v>162</v>
      </c>
      <c r="B163" s="7">
        <v>15641122</v>
      </c>
      <c r="C163" s="6" t="s">
        <v>171</v>
      </c>
      <c r="D163" s="7">
        <v>684</v>
      </c>
      <c r="E163" s="6" t="s">
        <v>15</v>
      </c>
      <c r="F163" s="6" t="s">
        <v>23</v>
      </c>
      <c r="G163" s="7">
        <v>30</v>
      </c>
      <c r="H163" s="7">
        <v>2</v>
      </c>
      <c r="I163" s="51">
        <v>0</v>
      </c>
      <c r="J163" s="7">
        <v>2</v>
      </c>
      <c r="K163" s="7">
        <v>1</v>
      </c>
      <c r="L163" s="7">
        <v>0</v>
      </c>
      <c r="M163" s="53">
        <v>83473.820000000007</v>
      </c>
      <c r="N163" s="7">
        <v>0</v>
      </c>
      <c r="O163" s="68" t="str">
        <f t="shared" si="8"/>
        <v>Fair</v>
      </c>
      <c r="P163" s="68" t="str">
        <f t="shared" si="9"/>
        <v>Young adult</v>
      </c>
      <c r="Q163" s="68" t="str">
        <f t="shared" si="10"/>
        <v>Low-Balance</v>
      </c>
      <c r="R163" s="69" t="str">
        <f t="shared" si="11"/>
        <v>51,000 - 100,000</v>
      </c>
    </row>
    <row r="164" spans="1:18" ht="18" customHeight="1" x14ac:dyDescent="0.2">
      <c r="A164" s="6">
        <v>163</v>
      </c>
      <c r="B164" s="7">
        <v>15630910</v>
      </c>
      <c r="C164" s="6" t="s">
        <v>172</v>
      </c>
      <c r="D164" s="7">
        <v>800</v>
      </c>
      <c r="E164" s="6" t="s">
        <v>15</v>
      </c>
      <c r="F164" s="6" t="s">
        <v>16</v>
      </c>
      <c r="G164" s="7">
        <v>49</v>
      </c>
      <c r="H164" s="7">
        <v>7</v>
      </c>
      <c r="I164" s="51">
        <v>108007.36</v>
      </c>
      <c r="J164" s="7">
        <v>1</v>
      </c>
      <c r="K164" s="7">
        <v>0</v>
      </c>
      <c r="L164" s="7">
        <v>0</v>
      </c>
      <c r="M164" s="53">
        <v>47125.11</v>
      </c>
      <c r="N164" s="7">
        <v>0</v>
      </c>
      <c r="O164" s="68" t="str">
        <f t="shared" si="8"/>
        <v>Good</v>
      </c>
      <c r="P164" s="68" t="str">
        <f t="shared" si="9"/>
        <v>Middle-aged adult</v>
      </c>
      <c r="Q164" s="68" t="str">
        <f t="shared" si="10"/>
        <v>Mid-Balance</v>
      </c>
      <c r="R164" s="69" t="str">
        <f t="shared" si="11"/>
        <v xml:space="preserve"> 0 - 50,000</v>
      </c>
    </row>
    <row r="165" spans="1:18" ht="18" customHeight="1" x14ac:dyDescent="0.2">
      <c r="A165" s="6">
        <v>164</v>
      </c>
      <c r="B165" s="7">
        <v>15680772</v>
      </c>
      <c r="C165" s="6" t="s">
        <v>95</v>
      </c>
      <c r="D165" s="7">
        <v>721</v>
      </c>
      <c r="E165" s="6" t="s">
        <v>18</v>
      </c>
      <c r="F165" s="6" t="s">
        <v>16</v>
      </c>
      <c r="G165" s="7">
        <v>36</v>
      </c>
      <c r="H165" s="7">
        <v>2</v>
      </c>
      <c r="I165" s="51">
        <v>0</v>
      </c>
      <c r="J165" s="7">
        <v>2</v>
      </c>
      <c r="K165" s="7">
        <v>1</v>
      </c>
      <c r="L165" s="7">
        <v>1</v>
      </c>
      <c r="M165" s="53">
        <v>106977.8</v>
      </c>
      <c r="N165" s="7">
        <v>0</v>
      </c>
      <c r="O165" s="68" t="str">
        <f t="shared" si="8"/>
        <v>Good</v>
      </c>
      <c r="P165" s="68" t="str">
        <f t="shared" si="9"/>
        <v>Young adult</v>
      </c>
      <c r="Q165" s="68" t="str">
        <f t="shared" si="10"/>
        <v>Low-Balance</v>
      </c>
      <c r="R165" s="69" t="str">
        <f t="shared" si="11"/>
        <v>101,000 - 150,000</v>
      </c>
    </row>
    <row r="166" spans="1:18" ht="18" customHeight="1" x14ac:dyDescent="0.2">
      <c r="A166" s="6">
        <v>165</v>
      </c>
      <c r="B166" s="7">
        <v>15658929</v>
      </c>
      <c r="C166" s="6" t="s">
        <v>173</v>
      </c>
      <c r="D166" s="7">
        <v>683</v>
      </c>
      <c r="E166" s="6" t="s">
        <v>18</v>
      </c>
      <c r="F166" s="6" t="s">
        <v>23</v>
      </c>
      <c r="G166" s="7">
        <v>29</v>
      </c>
      <c r="H166" s="7">
        <v>0</v>
      </c>
      <c r="I166" s="51">
        <v>133702.89000000001</v>
      </c>
      <c r="J166" s="7">
        <v>1</v>
      </c>
      <c r="K166" s="7">
        <v>1</v>
      </c>
      <c r="L166" s="7">
        <v>0</v>
      </c>
      <c r="M166" s="53">
        <v>55582.54</v>
      </c>
      <c r="N166" s="7">
        <v>1</v>
      </c>
      <c r="O166" s="68" t="str">
        <f t="shared" si="8"/>
        <v>Fair</v>
      </c>
      <c r="P166" s="68" t="str">
        <f t="shared" si="9"/>
        <v>Young adult</v>
      </c>
      <c r="Q166" s="68" t="str">
        <f t="shared" si="10"/>
        <v>High-Balance</v>
      </c>
      <c r="R166" s="69" t="str">
        <f t="shared" si="11"/>
        <v>51,000 - 100,000</v>
      </c>
    </row>
    <row r="167" spans="1:18" ht="18" customHeight="1" x14ac:dyDescent="0.2">
      <c r="A167" s="6">
        <v>166</v>
      </c>
      <c r="B167" s="7">
        <v>15585388</v>
      </c>
      <c r="C167" s="6" t="s">
        <v>174</v>
      </c>
      <c r="D167" s="7">
        <v>660</v>
      </c>
      <c r="E167" s="6" t="s">
        <v>26</v>
      </c>
      <c r="F167" s="6" t="s">
        <v>23</v>
      </c>
      <c r="G167" s="7">
        <v>31</v>
      </c>
      <c r="H167" s="7">
        <v>9</v>
      </c>
      <c r="I167" s="51">
        <v>125189.75</v>
      </c>
      <c r="J167" s="7">
        <v>2</v>
      </c>
      <c r="K167" s="7">
        <v>1</v>
      </c>
      <c r="L167" s="7">
        <v>1</v>
      </c>
      <c r="M167" s="53">
        <v>139874.43</v>
      </c>
      <c r="N167" s="7">
        <v>0</v>
      </c>
      <c r="O167" s="68" t="str">
        <f t="shared" si="8"/>
        <v>Fair</v>
      </c>
      <c r="P167" s="68" t="str">
        <f t="shared" si="9"/>
        <v>Young adult</v>
      </c>
      <c r="Q167" s="68" t="str">
        <f t="shared" si="10"/>
        <v>Mid-Balance</v>
      </c>
      <c r="R167" s="69" t="str">
        <f t="shared" si="11"/>
        <v>101,000 - 150,000</v>
      </c>
    </row>
    <row r="168" spans="1:18" ht="18" customHeight="1" x14ac:dyDescent="0.2">
      <c r="A168" s="6">
        <v>167</v>
      </c>
      <c r="B168" s="7">
        <v>15724623</v>
      </c>
      <c r="C168" s="6" t="s">
        <v>175</v>
      </c>
      <c r="D168" s="7">
        <v>704</v>
      </c>
      <c r="E168" s="6" t="s">
        <v>26</v>
      </c>
      <c r="F168" s="6" t="s">
        <v>16</v>
      </c>
      <c r="G168" s="7">
        <v>24</v>
      </c>
      <c r="H168" s="7">
        <v>7</v>
      </c>
      <c r="I168" s="51">
        <v>113034.22</v>
      </c>
      <c r="J168" s="7">
        <v>1</v>
      </c>
      <c r="K168" s="7">
        <v>1</v>
      </c>
      <c r="L168" s="7">
        <v>0</v>
      </c>
      <c r="M168" s="53">
        <v>162503.48000000001</v>
      </c>
      <c r="N168" s="7">
        <v>1</v>
      </c>
      <c r="O168" s="68" t="str">
        <f t="shared" si="8"/>
        <v>Fair</v>
      </c>
      <c r="P168" s="68" t="str">
        <f t="shared" si="9"/>
        <v>Young adult</v>
      </c>
      <c r="Q168" s="68" t="str">
        <f t="shared" si="10"/>
        <v>Mid-Balance</v>
      </c>
      <c r="R168" s="69" t="str">
        <f t="shared" si="11"/>
        <v>151,000 - 200,00</v>
      </c>
    </row>
    <row r="169" spans="1:18" ht="18" customHeight="1" x14ac:dyDescent="0.2">
      <c r="A169" s="6">
        <v>168</v>
      </c>
      <c r="B169" s="7">
        <v>15588537</v>
      </c>
      <c r="C169" s="6" t="s">
        <v>176</v>
      </c>
      <c r="D169" s="7">
        <v>615</v>
      </c>
      <c r="E169" s="6" t="s">
        <v>18</v>
      </c>
      <c r="F169" s="6" t="s">
        <v>16</v>
      </c>
      <c r="G169" s="7">
        <v>41</v>
      </c>
      <c r="H169" s="7">
        <v>9</v>
      </c>
      <c r="I169" s="51">
        <v>109013.23</v>
      </c>
      <c r="J169" s="7">
        <v>1</v>
      </c>
      <c r="K169" s="7">
        <v>1</v>
      </c>
      <c r="L169" s="7">
        <v>0</v>
      </c>
      <c r="M169" s="53">
        <v>196499.96</v>
      </c>
      <c r="N169" s="7">
        <v>0</v>
      </c>
      <c r="O169" s="68" t="str">
        <f t="shared" si="8"/>
        <v>Fair</v>
      </c>
      <c r="P169" s="68" t="str">
        <f t="shared" si="9"/>
        <v>Middle-aged adult</v>
      </c>
      <c r="Q169" s="68" t="str">
        <f t="shared" si="10"/>
        <v>Mid-Balance</v>
      </c>
      <c r="R169" s="69" t="str">
        <f t="shared" si="11"/>
        <v>151,000 - 200,00</v>
      </c>
    </row>
    <row r="170" spans="1:18" ht="18" customHeight="1" x14ac:dyDescent="0.2">
      <c r="A170" s="6">
        <v>169</v>
      </c>
      <c r="B170" s="7">
        <v>15574692</v>
      </c>
      <c r="C170" s="6" t="s">
        <v>177</v>
      </c>
      <c r="D170" s="7">
        <v>667</v>
      </c>
      <c r="E170" s="6" t="s">
        <v>18</v>
      </c>
      <c r="F170" s="6" t="s">
        <v>16</v>
      </c>
      <c r="G170" s="7">
        <v>39</v>
      </c>
      <c r="H170" s="7">
        <v>2</v>
      </c>
      <c r="I170" s="51">
        <v>0</v>
      </c>
      <c r="J170" s="7">
        <v>2</v>
      </c>
      <c r="K170" s="7">
        <v>1</v>
      </c>
      <c r="L170" s="7">
        <v>0</v>
      </c>
      <c r="M170" s="53">
        <v>40721.24</v>
      </c>
      <c r="N170" s="7">
        <v>1</v>
      </c>
      <c r="O170" s="68" t="str">
        <f t="shared" si="8"/>
        <v>Fair</v>
      </c>
      <c r="P170" s="68" t="str">
        <f t="shared" si="9"/>
        <v>Young adult</v>
      </c>
      <c r="Q170" s="68" t="str">
        <f t="shared" si="10"/>
        <v>Low-Balance</v>
      </c>
      <c r="R170" s="69" t="str">
        <f t="shared" si="11"/>
        <v xml:space="preserve"> 0 - 50,000</v>
      </c>
    </row>
    <row r="171" spans="1:18" ht="18" customHeight="1" x14ac:dyDescent="0.2">
      <c r="A171" s="6">
        <v>170</v>
      </c>
      <c r="B171" s="7">
        <v>15611325</v>
      </c>
      <c r="C171" s="6" t="s">
        <v>178</v>
      </c>
      <c r="D171" s="7">
        <v>682</v>
      </c>
      <c r="E171" s="6" t="s">
        <v>26</v>
      </c>
      <c r="F171" s="6" t="s">
        <v>23</v>
      </c>
      <c r="G171" s="7">
        <v>24</v>
      </c>
      <c r="H171" s="7">
        <v>9</v>
      </c>
      <c r="I171" s="51">
        <v>57929.81</v>
      </c>
      <c r="J171" s="7">
        <v>2</v>
      </c>
      <c r="K171" s="7">
        <v>0</v>
      </c>
      <c r="L171" s="7">
        <v>0</v>
      </c>
      <c r="M171" s="53">
        <v>53134.3</v>
      </c>
      <c r="N171" s="7">
        <v>0</v>
      </c>
      <c r="O171" s="68" t="str">
        <f t="shared" si="8"/>
        <v>Fair</v>
      </c>
      <c r="P171" s="68" t="str">
        <f t="shared" si="9"/>
        <v>Young adult</v>
      </c>
      <c r="Q171" s="68" t="str">
        <f t="shared" si="10"/>
        <v>Low-Balance</v>
      </c>
      <c r="R171" s="69" t="str">
        <f t="shared" si="11"/>
        <v>51,000 - 100,000</v>
      </c>
    </row>
    <row r="172" spans="1:18" ht="18" customHeight="1" x14ac:dyDescent="0.2">
      <c r="A172" s="6">
        <v>171</v>
      </c>
      <c r="B172" s="7">
        <v>15587562</v>
      </c>
      <c r="C172" s="6" t="s">
        <v>179</v>
      </c>
      <c r="D172" s="7">
        <v>484</v>
      </c>
      <c r="E172" s="6" t="s">
        <v>15</v>
      </c>
      <c r="F172" s="6" t="s">
        <v>16</v>
      </c>
      <c r="G172" s="7">
        <v>29</v>
      </c>
      <c r="H172" s="7">
        <v>4</v>
      </c>
      <c r="I172" s="51">
        <v>130114.39</v>
      </c>
      <c r="J172" s="7">
        <v>1</v>
      </c>
      <c r="K172" s="7">
        <v>1</v>
      </c>
      <c r="L172" s="7">
        <v>0</v>
      </c>
      <c r="M172" s="53">
        <v>164017.89000000001</v>
      </c>
      <c r="N172" s="7">
        <v>0</v>
      </c>
      <c r="O172" s="68" t="str">
        <f t="shared" si="8"/>
        <v>Poor</v>
      </c>
      <c r="P172" s="68" t="str">
        <f t="shared" si="9"/>
        <v>Young adult</v>
      </c>
      <c r="Q172" s="68" t="str">
        <f t="shared" si="10"/>
        <v>High-Balance</v>
      </c>
      <c r="R172" s="69" t="str">
        <f t="shared" si="11"/>
        <v>151,000 - 200,00</v>
      </c>
    </row>
    <row r="173" spans="1:18" ht="18" customHeight="1" x14ac:dyDescent="0.2">
      <c r="A173" s="6">
        <v>172</v>
      </c>
      <c r="B173" s="7">
        <v>15613172</v>
      </c>
      <c r="C173" s="6" t="s">
        <v>180</v>
      </c>
      <c r="D173" s="7">
        <v>628</v>
      </c>
      <c r="E173" s="6" t="s">
        <v>26</v>
      </c>
      <c r="F173" s="6" t="s">
        <v>23</v>
      </c>
      <c r="G173" s="7">
        <v>27</v>
      </c>
      <c r="H173" s="7">
        <v>5</v>
      </c>
      <c r="I173" s="51">
        <v>95826.49</v>
      </c>
      <c r="J173" s="7">
        <v>2</v>
      </c>
      <c r="K173" s="7">
        <v>1</v>
      </c>
      <c r="L173" s="7">
        <v>0</v>
      </c>
      <c r="M173" s="53">
        <v>155996.96</v>
      </c>
      <c r="N173" s="7">
        <v>0</v>
      </c>
      <c r="O173" s="68" t="str">
        <f t="shared" si="8"/>
        <v>Fair</v>
      </c>
      <c r="P173" s="68" t="str">
        <f t="shared" si="9"/>
        <v>Young adult</v>
      </c>
      <c r="Q173" s="68" t="str">
        <f t="shared" si="10"/>
        <v>Mid-Balance</v>
      </c>
      <c r="R173" s="69" t="str">
        <f t="shared" si="11"/>
        <v>151,000 - 200,00</v>
      </c>
    </row>
    <row r="174" spans="1:18" ht="18" customHeight="1" x14ac:dyDescent="0.2">
      <c r="A174" s="6">
        <v>173</v>
      </c>
      <c r="B174" s="7">
        <v>15651022</v>
      </c>
      <c r="C174" s="6" t="s">
        <v>181</v>
      </c>
      <c r="D174" s="7">
        <v>480</v>
      </c>
      <c r="E174" s="6" t="s">
        <v>26</v>
      </c>
      <c r="F174" s="6" t="s">
        <v>23</v>
      </c>
      <c r="G174" s="7">
        <v>44</v>
      </c>
      <c r="H174" s="7">
        <v>10</v>
      </c>
      <c r="I174" s="51">
        <v>129608.57</v>
      </c>
      <c r="J174" s="7">
        <v>1</v>
      </c>
      <c r="K174" s="7">
        <v>1</v>
      </c>
      <c r="L174" s="7">
        <v>0</v>
      </c>
      <c r="M174" s="53">
        <v>5472.7</v>
      </c>
      <c r="N174" s="7">
        <v>1</v>
      </c>
      <c r="O174" s="68" t="str">
        <f t="shared" si="8"/>
        <v>Poor</v>
      </c>
      <c r="P174" s="68" t="str">
        <f t="shared" si="9"/>
        <v>Middle-aged adult</v>
      </c>
      <c r="Q174" s="68" t="str">
        <f t="shared" si="10"/>
        <v>High-Balance</v>
      </c>
      <c r="R174" s="69" t="str">
        <f t="shared" si="11"/>
        <v xml:space="preserve"> 0 - 50,000</v>
      </c>
    </row>
    <row r="175" spans="1:18" ht="18" customHeight="1" x14ac:dyDescent="0.2">
      <c r="A175" s="6">
        <v>174</v>
      </c>
      <c r="B175" s="7">
        <v>15586310</v>
      </c>
      <c r="C175" s="6" t="s">
        <v>182</v>
      </c>
      <c r="D175" s="7">
        <v>578</v>
      </c>
      <c r="E175" s="6" t="s">
        <v>15</v>
      </c>
      <c r="F175" s="6" t="s">
        <v>23</v>
      </c>
      <c r="G175" s="7">
        <v>30</v>
      </c>
      <c r="H175" s="7">
        <v>4</v>
      </c>
      <c r="I175" s="51">
        <v>169462.09</v>
      </c>
      <c r="J175" s="7">
        <v>1</v>
      </c>
      <c r="K175" s="7">
        <v>1</v>
      </c>
      <c r="L175" s="7">
        <v>0</v>
      </c>
      <c r="M175" s="53">
        <v>112187.11</v>
      </c>
      <c r="N175" s="7">
        <v>0</v>
      </c>
      <c r="O175" s="68" t="str">
        <f t="shared" si="8"/>
        <v>Fair</v>
      </c>
      <c r="P175" s="68" t="str">
        <f t="shared" si="9"/>
        <v>Young adult</v>
      </c>
      <c r="Q175" s="68" t="str">
        <f t="shared" si="10"/>
        <v>High-Balance</v>
      </c>
      <c r="R175" s="69" t="str">
        <f t="shared" si="11"/>
        <v>101,000 - 150,000</v>
      </c>
    </row>
    <row r="176" spans="1:18" ht="18" customHeight="1" x14ac:dyDescent="0.2">
      <c r="A176" s="6">
        <v>175</v>
      </c>
      <c r="B176" s="7">
        <v>15625524</v>
      </c>
      <c r="C176" s="6" t="s">
        <v>183</v>
      </c>
      <c r="D176" s="7">
        <v>512</v>
      </c>
      <c r="E176" s="6" t="s">
        <v>15</v>
      </c>
      <c r="F176" s="6" t="s">
        <v>23</v>
      </c>
      <c r="G176" s="7">
        <v>40</v>
      </c>
      <c r="H176" s="7">
        <v>5</v>
      </c>
      <c r="I176" s="51">
        <v>0</v>
      </c>
      <c r="J176" s="7">
        <v>2</v>
      </c>
      <c r="K176" s="7">
        <v>1</v>
      </c>
      <c r="L176" s="7">
        <v>1</v>
      </c>
      <c r="M176" s="53">
        <v>146457.82999999999</v>
      </c>
      <c r="N176" s="7">
        <v>0</v>
      </c>
      <c r="O176" s="68" t="str">
        <f t="shared" si="8"/>
        <v>Poor</v>
      </c>
      <c r="P176" s="68" t="str">
        <f t="shared" si="9"/>
        <v>Middle-aged adult</v>
      </c>
      <c r="Q176" s="68" t="str">
        <f t="shared" si="10"/>
        <v>Low-Balance</v>
      </c>
      <c r="R176" s="69" t="str">
        <f t="shared" si="11"/>
        <v>101,000 - 150,000</v>
      </c>
    </row>
    <row r="177" spans="1:18" ht="18" customHeight="1" x14ac:dyDescent="0.2">
      <c r="A177" s="6">
        <v>176</v>
      </c>
      <c r="B177" s="7">
        <v>15755209</v>
      </c>
      <c r="C177" s="6" t="s">
        <v>117</v>
      </c>
      <c r="D177" s="7">
        <v>484</v>
      </c>
      <c r="E177" s="6" t="s">
        <v>18</v>
      </c>
      <c r="F177" s="6" t="s">
        <v>16</v>
      </c>
      <c r="G177" s="7">
        <v>35</v>
      </c>
      <c r="H177" s="7">
        <v>7</v>
      </c>
      <c r="I177" s="51">
        <v>133868.21</v>
      </c>
      <c r="J177" s="7">
        <v>1</v>
      </c>
      <c r="K177" s="7">
        <v>1</v>
      </c>
      <c r="L177" s="7">
        <v>1</v>
      </c>
      <c r="M177" s="53">
        <v>27286.1</v>
      </c>
      <c r="N177" s="7">
        <v>0</v>
      </c>
      <c r="O177" s="68" t="str">
        <f t="shared" si="8"/>
        <v>Poor</v>
      </c>
      <c r="P177" s="68" t="str">
        <f t="shared" si="9"/>
        <v>Young adult</v>
      </c>
      <c r="Q177" s="68" t="str">
        <f t="shared" si="10"/>
        <v>High-Balance</v>
      </c>
      <c r="R177" s="69" t="str">
        <f t="shared" si="11"/>
        <v xml:space="preserve"> 0 - 50,000</v>
      </c>
    </row>
    <row r="178" spans="1:18" ht="18" customHeight="1" x14ac:dyDescent="0.2">
      <c r="A178" s="6">
        <v>177</v>
      </c>
      <c r="B178" s="7">
        <v>15645248</v>
      </c>
      <c r="C178" s="6" t="s">
        <v>184</v>
      </c>
      <c r="D178" s="7">
        <v>510</v>
      </c>
      <c r="E178" s="6" t="s">
        <v>15</v>
      </c>
      <c r="F178" s="6" t="s">
        <v>16</v>
      </c>
      <c r="G178" s="7">
        <v>30</v>
      </c>
      <c r="H178" s="7">
        <v>0</v>
      </c>
      <c r="I178" s="51">
        <v>0</v>
      </c>
      <c r="J178" s="7">
        <v>2</v>
      </c>
      <c r="K178" s="7">
        <v>1</v>
      </c>
      <c r="L178" s="7">
        <v>1</v>
      </c>
      <c r="M178" s="53">
        <v>130553.47</v>
      </c>
      <c r="N178" s="7">
        <v>0</v>
      </c>
      <c r="O178" s="68" t="str">
        <f t="shared" si="8"/>
        <v>Poor</v>
      </c>
      <c r="P178" s="68" t="str">
        <f t="shared" si="9"/>
        <v>Young adult</v>
      </c>
      <c r="Q178" s="68" t="str">
        <f t="shared" si="10"/>
        <v>Low-Balance</v>
      </c>
      <c r="R178" s="69" t="str">
        <f t="shared" si="11"/>
        <v>101,000 - 150,000</v>
      </c>
    </row>
    <row r="179" spans="1:18" ht="18" customHeight="1" x14ac:dyDescent="0.2">
      <c r="A179" s="6">
        <v>178</v>
      </c>
      <c r="B179" s="7">
        <v>15790355</v>
      </c>
      <c r="C179" s="6" t="s">
        <v>185</v>
      </c>
      <c r="D179" s="7">
        <v>606</v>
      </c>
      <c r="E179" s="6" t="s">
        <v>26</v>
      </c>
      <c r="F179" s="6" t="s">
        <v>23</v>
      </c>
      <c r="G179" s="7">
        <v>36</v>
      </c>
      <c r="H179" s="7">
        <v>5</v>
      </c>
      <c r="I179" s="51">
        <v>190479.48</v>
      </c>
      <c r="J179" s="7">
        <v>2</v>
      </c>
      <c r="K179" s="7">
        <v>0</v>
      </c>
      <c r="L179" s="7">
        <v>0</v>
      </c>
      <c r="M179" s="53">
        <v>179351.89</v>
      </c>
      <c r="N179" s="7">
        <v>0</v>
      </c>
      <c r="O179" s="68" t="str">
        <f t="shared" si="8"/>
        <v>Fair</v>
      </c>
      <c r="P179" s="68" t="str">
        <f t="shared" si="9"/>
        <v>Young adult</v>
      </c>
      <c r="Q179" s="68" t="str">
        <f t="shared" si="10"/>
        <v>High-Balance</v>
      </c>
      <c r="R179" s="69" t="str">
        <f t="shared" si="11"/>
        <v>151,000 - 200,00</v>
      </c>
    </row>
    <row r="180" spans="1:18" ht="18" customHeight="1" x14ac:dyDescent="0.2">
      <c r="A180" s="6">
        <v>179</v>
      </c>
      <c r="B180" s="7">
        <v>15762615</v>
      </c>
      <c r="C180" s="6" t="s">
        <v>186</v>
      </c>
      <c r="D180" s="7">
        <v>597</v>
      </c>
      <c r="E180" s="6" t="s">
        <v>18</v>
      </c>
      <c r="F180" s="6" t="s">
        <v>16</v>
      </c>
      <c r="G180" s="7">
        <v>40</v>
      </c>
      <c r="H180" s="7">
        <v>8</v>
      </c>
      <c r="I180" s="51">
        <v>101993.12</v>
      </c>
      <c r="J180" s="7">
        <v>1</v>
      </c>
      <c r="K180" s="7">
        <v>0</v>
      </c>
      <c r="L180" s="7">
        <v>1</v>
      </c>
      <c r="M180" s="53">
        <v>94774.12</v>
      </c>
      <c r="N180" s="7">
        <v>0</v>
      </c>
      <c r="O180" s="68" t="str">
        <f t="shared" si="8"/>
        <v>Fair</v>
      </c>
      <c r="P180" s="68" t="str">
        <f t="shared" si="9"/>
        <v>Middle-aged adult</v>
      </c>
      <c r="Q180" s="68" t="str">
        <f t="shared" si="10"/>
        <v>Mid-Balance</v>
      </c>
      <c r="R180" s="69" t="str">
        <f t="shared" si="11"/>
        <v>51,000 - 100,000</v>
      </c>
    </row>
    <row r="181" spans="1:18" ht="18" customHeight="1" x14ac:dyDescent="0.2">
      <c r="A181" s="6">
        <v>180</v>
      </c>
      <c r="B181" s="7">
        <v>15625426</v>
      </c>
      <c r="C181" s="6" t="s">
        <v>187</v>
      </c>
      <c r="D181" s="7">
        <v>754</v>
      </c>
      <c r="E181" s="6" t="s">
        <v>26</v>
      </c>
      <c r="F181" s="6" t="s">
        <v>16</v>
      </c>
      <c r="G181" s="7">
        <v>55</v>
      </c>
      <c r="H181" s="7">
        <v>3</v>
      </c>
      <c r="I181" s="51">
        <v>161608.81</v>
      </c>
      <c r="J181" s="7">
        <v>1</v>
      </c>
      <c r="K181" s="7">
        <v>1</v>
      </c>
      <c r="L181" s="7">
        <v>0</v>
      </c>
      <c r="M181" s="53">
        <v>8080.85</v>
      </c>
      <c r="N181" s="7">
        <v>1</v>
      </c>
      <c r="O181" s="68" t="str">
        <f t="shared" si="8"/>
        <v>Good</v>
      </c>
      <c r="P181" s="68" t="str">
        <f t="shared" si="9"/>
        <v>Middle-aged adult</v>
      </c>
      <c r="Q181" s="68" t="str">
        <f t="shared" si="10"/>
        <v>High-Balance</v>
      </c>
      <c r="R181" s="69" t="str">
        <f t="shared" si="11"/>
        <v xml:space="preserve"> 0 - 50,000</v>
      </c>
    </row>
    <row r="182" spans="1:18" ht="18" customHeight="1" x14ac:dyDescent="0.2">
      <c r="A182" s="6">
        <v>181</v>
      </c>
      <c r="B182" s="7">
        <v>15716334</v>
      </c>
      <c r="C182" s="6" t="s">
        <v>188</v>
      </c>
      <c r="D182" s="7">
        <v>850</v>
      </c>
      <c r="E182" s="6" t="s">
        <v>18</v>
      </c>
      <c r="F182" s="6" t="s">
        <v>16</v>
      </c>
      <c r="G182" s="7">
        <v>45</v>
      </c>
      <c r="H182" s="7">
        <v>2</v>
      </c>
      <c r="I182" s="51">
        <v>122311.21</v>
      </c>
      <c r="J182" s="7">
        <v>1</v>
      </c>
      <c r="K182" s="7">
        <v>1</v>
      </c>
      <c r="L182" s="7">
        <v>1</v>
      </c>
      <c r="M182" s="53">
        <v>19482.5</v>
      </c>
      <c r="N182" s="7">
        <v>0</v>
      </c>
      <c r="O182" s="68" t="str">
        <f t="shared" si="8"/>
        <v>Good</v>
      </c>
      <c r="P182" s="68" t="str">
        <f t="shared" si="9"/>
        <v>Middle-aged adult</v>
      </c>
      <c r="Q182" s="68" t="str">
        <f t="shared" si="10"/>
        <v>Mid-Balance</v>
      </c>
      <c r="R182" s="69" t="str">
        <f t="shared" si="11"/>
        <v xml:space="preserve"> 0 - 50,000</v>
      </c>
    </row>
    <row r="183" spans="1:18" ht="18" customHeight="1" x14ac:dyDescent="0.2">
      <c r="A183" s="6">
        <v>182</v>
      </c>
      <c r="B183" s="7">
        <v>15789669</v>
      </c>
      <c r="C183" s="6" t="s">
        <v>189</v>
      </c>
      <c r="D183" s="7">
        <v>510</v>
      </c>
      <c r="E183" s="6" t="s">
        <v>15</v>
      </c>
      <c r="F183" s="6" t="s">
        <v>23</v>
      </c>
      <c r="G183" s="7">
        <v>65</v>
      </c>
      <c r="H183" s="7">
        <v>2</v>
      </c>
      <c r="I183" s="51">
        <v>0</v>
      </c>
      <c r="J183" s="7">
        <v>2</v>
      </c>
      <c r="K183" s="7">
        <v>1</v>
      </c>
      <c r="L183" s="7">
        <v>1</v>
      </c>
      <c r="M183" s="53">
        <v>48071.61</v>
      </c>
      <c r="N183" s="7">
        <v>0</v>
      </c>
      <c r="O183" s="68" t="str">
        <f t="shared" si="8"/>
        <v>Poor</v>
      </c>
      <c r="P183" s="68" t="str">
        <f t="shared" si="9"/>
        <v>Senior adult</v>
      </c>
      <c r="Q183" s="68" t="str">
        <f t="shared" si="10"/>
        <v>Low-Balance</v>
      </c>
      <c r="R183" s="69" t="str">
        <f t="shared" si="11"/>
        <v xml:space="preserve"> 0 - 50,000</v>
      </c>
    </row>
    <row r="184" spans="1:18" ht="18" customHeight="1" x14ac:dyDescent="0.2">
      <c r="A184" s="6">
        <v>183</v>
      </c>
      <c r="B184" s="7">
        <v>15621075</v>
      </c>
      <c r="C184" s="6" t="s">
        <v>190</v>
      </c>
      <c r="D184" s="7">
        <v>778</v>
      </c>
      <c r="E184" s="6" t="s">
        <v>26</v>
      </c>
      <c r="F184" s="6" t="s">
        <v>16</v>
      </c>
      <c r="G184" s="7">
        <v>45</v>
      </c>
      <c r="H184" s="7">
        <v>1</v>
      </c>
      <c r="I184" s="51">
        <v>162150.42000000001</v>
      </c>
      <c r="J184" s="7">
        <v>2</v>
      </c>
      <c r="K184" s="7">
        <v>1</v>
      </c>
      <c r="L184" s="7">
        <v>0</v>
      </c>
      <c r="M184" s="53">
        <v>174531.27</v>
      </c>
      <c r="N184" s="7">
        <v>0</v>
      </c>
      <c r="O184" s="68" t="str">
        <f t="shared" si="8"/>
        <v>Good</v>
      </c>
      <c r="P184" s="68" t="str">
        <f t="shared" si="9"/>
        <v>Middle-aged adult</v>
      </c>
      <c r="Q184" s="68" t="str">
        <f t="shared" si="10"/>
        <v>High-Balance</v>
      </c>
      <c r="R184" s="69" t="str">
        <f t="shared" si="11"/>
        <v>151,000 - 200,00</v>
      </c>
    </row>
    <row r="185" spans="1:18" ht="18" customHeight="1" x14ac:dyDescent="0.2">
      <c r="A185" s="6">
        <v>184</v>
      </c>
      <c r="B185" s="7">
        <v>15810845</v>
      </c>
      <c r="C185" s="6" t="s">
        <v>125</v>
      </c>
      <c r="D185" s="7">
        <v>636</v>
      </c>
      <c r="E185" s="6" t="s">
        <v>15</v>
      </c>
      <c r="F185" s="6" t="s">
        <v>23</v>
      </c>
      <c r="G185" s="7">
        <v>42</v>
      </c>
      <c r="H185" s="7">
        <v>2</v>
      </c>
      <c r="I185" s="51">
        <v>0</v>
      </c>
      <c r="J185" s="7">
        <v>2</v>
      </c>
      <c r="K185" s="7">
        <v>1</v>
      </c>
      <c r="L185" s="7">
        <v>1</v>
      </c>
      <c r="M185" s="53">
        <v>55470.78</v>
      </c>
      <c r="N185" s="7">
        <v>0</v>
      </c>
      <c r="O185" s="68" t="str">
        <f t="shared" si="8"/>
        <v>Fair</v>
      </c>
      <c r="P185" s="68" t="str">
        <f t="shared" si="9"/>
        <v>Middle-aged adult</v>
      </c>
      <c r="Q185" s="68" t="str">
        <f t="shared" si="10"/>
        <v>Low-Balance</v>
      </c>
      <c r="R185" s="69" t="str">
        <f t="shared" si="11"/>
        <v>51,000 - 100,000</v>
      </c>
    </row>
    <row r="186" spans="1:18" ht="18" customHeight="1" x14ac:dyDescent="0.2">
      <c r="A186" s="6">
        <v>185</v>
      </c>
      <c r="B186" s="7">
        <v>15719377</v>
      </c>
      <c r="C186" s="6" t="s">
        <v>144</v>
      </c>
      <c r="D186" s="7">
        <v>804</v>
      </c>
      <c r="E186" s="6" t="s">
        <v>15</v>
      </c>
      <c r="F186" s="6" t="s">
        <v>16</v>
      </c>
      <c r="G186" s="7">
        <v>50</v>
      </c>
      <c r="H186" s="7">
        <v>4</v>
      </c>
      <c r="I186" s="51">
        <v>0</v>
      </c>
      <c r="J186" s="7">
        <v>1</v>
      </c>
      <c r="K186" s="7">
        <v>1</v>
      </c>
      <c r="L186" s="7">
        <v>1</v>
      </c>
      <c r="M186" s="53">
        <v>8546.8700000000008</v>
      </c>
      <c r="N186" s="7">
        <v>1</v>
      </c>
      <c r="O186" s="68" t="str">
        <f t="shared" si="8"/>
        <v>Good</v>
      </c>
      <c r="P186" s="68" t="str">
        <f t="shared" si="9"/>
        <v>Middle-aged adult</v>
      </c>
      <c r="Q186" s="68" t="str">
        <f t="shared" si="10"/>
        <v>Low-Balance</v>
      </c>
      <c r="R186" s="69" t="str">
        <f t="shared" si="11"/>
        <v xml:space="preserve"> 0 - 50,000</v>
      </c>
    </row>
    <row r="187" spans="1:18" ht="18" customHeight="1" x14ac:dyDescent="0.2">
      <c r="A187" s="6">
        <v>186</v>
      </c>
      <c r="B187" s="7">
        <v>15654506</v>
      </c>
      <c r="C187" s="6" t="s">
        <v>191</v>
      </c>
      <c r="D187" s="7">
        <v>514</v>
      </c>
      <c r="E187" s="6" t="s">
        <v>15</v>
      </c>
      <c r="F187" s="6" t="s">
        <v>23</v>
      </c>
      <c r="G187" s="7">
        <v>32</v>
      </c>
      <c r="H187" s="7">
        <v>8</v>
      </c>
      <c r="I187" s="51">
        <v>0</v>
      </c>
      <c r="J187" s="7">
        <v>2</v>
      </c>
      <c r="K187" s="7">
        <v>1</v>
      </c>
      <c r="L187" s="7">
        <v>0</v>
      </c>
      <c r="M187" s="53">
        <v>95857.18</v>
      </c>
      <c r="N187" s="7">
        <v>0</v>
      </c>
      <c r="O187" s="68" t="str">
        <f t="shared" si="8"/>
        <v>Poor</v>
      </c>
      <c r="P187" s="68" t="str">
        <f t="shared" si="9"/>
        <v>Young adult</v>
      </c>
      <c r="Q187" s="68" t="str">
        <f t="shared" si="10"/>
        <v>Low-Balance</v>
      </c>
      <c r="R187" s="69" t="str">
        <f t="shared" si="11"/>
        <v>51,000 - 100,000</v>
      </c>
    </row>
    <row r="188" spans="1:18" ht="18" customHeight="1" x14ac:dyDescent="0.2">
      <c r="A188" s="6">
        <v>187</v>
      </c>
      <c r="B188" s="7">
        <v>15771977</v>
      </c>
      <c r="C188" s="6" t="s">
        <v>192</v>
      </c>
      <c r="D188" s="7">
        <v>730</v>
      </c>
      <c r="E188" s="6" t="s">
        <v>15</v>
      </c>
      <c r="F188" s="6" t="s">
        <v>16</v>
      </c>
      <c r="G188" s="7">
        <v>39</v>
      </c>
      <c r="H188" s="7">
        <v>1</v>
      </c>
      <c r="I188" s="51">
        <v>99010.67</v>
      </c>
      <c r="J188" s="7">
        <v>1</v>
      </c>
      <c r="K188" s="7">
        <v>1</v>
      </c>
      <c r="L188" s="7">
        <v>0</v>
      </c>
      <c r="M188" s="53">
        <v>194945.8</v>
      </c>
      <c r="N188" s="7">
        <v>0</v>
      </c>
      <c r="O188" s="68" t="str">
        <f t="shared" si="8"/>
        <v>Good</v>
      </c>
      <c r="P188" s="68" t="str">
        <f t="shared" si="9"/>
        <v>Young adult</v>
      </c>
      <c r="Q188" s="68" t="str">
        <f t="shared" si="10"/>
        <v>Mid-Balance</v>
      </c>
      <c r="R188" s="69" t="str">
        <f t="shared" si="11"/>
        <v>151,000 - 200,00</v>
      </c>
    </row>
    <row r="189" spans="1:18" ht="18" customHeight="1" x14ac:dyDescent="0.2">
      <c r="A189" s="6">
        <v>188</v>
      </c>
      <c r="B189" s="7">
        <v>15708710</v>
      </c>
      <c r="C189" s="6" t="s">
        <v>193</v>
      </c>
      <c r="D189" s="7">
        <v>525</v>
      </c>
      <c r="E189" s="6" t="s">
        <v>18</v>
      </c>
      <c r="F189" s="6" t="s">
        <v>16</v>
      </c>
      <c r="G189" s="7">
        <v>37</v>
      </c>
      <c r="H189" s="7">
        <v>0</v>
      </c>
      <c r="I189" s="51">
        <v>0</v>
      </c>
      <c r="J189" s="7">
        <v>1</v>
      </c>
      <c r="K189" s="7">
        <v>0</v>
      </c>
      <c r="L189" s="7">
        <v>1</v>
      </c>
      <c r="M189" s="53">
        <v>131521.72</v>
      </c>
      <c r="N189" s="7">
        <v>0</v>
      </c>
      <c r="O189" s="68" t="str">
        <f t="shared" si="8"/>
        <v>Fair</v>
      </c>
      <c r="P189" s="68" t="str">
        <f t="shared" si="9"/>
        <v>Young adult</v>
      </c>
      <c r="Q189" s="68" t="str">
        <f t="shared" si="10"/>
        <v>Low-Balance</v>
      </c>
      <c r="R189" s="69" t="str">
        <f t="shared" si="11"/>
        <v>101,000 - 150,000</v>
      </c>
    </row>
    <row r="190" spans="1:18" ht="18" customHeight="1" x14ac:dyDescent="0.2">
      <c r="A190" s="6">
        <v>189</v>
      </c>
      <c r="B190" s="7">
        <v>15726676</v>
      </c>
      <c r="C190" s="6" t="s">
        <v>194</v>
      </c>
      <c r="D190" s="7">
        <v>616</v>
      </c>
      <c r="E190" s="6" t="s">
        <v>18</v>
      </c>
      <c r="F190" s="6" t="s">
        <v>23</v>
      </c>
      <c r="G190" s="7">
        <v>30</v>
      </c>
      <c r="H190" s="7">
        <v>5</v>
      </c>
      <c r="I190" s="51">
        <v>0</v>
      </c>
      <c r="J190" s="7">
        <v>2</v>
      </c>
      <c r="K190" s="7">
        <v>0</v>
      </c>
      <c r="L190" s="7">
        <v>1</v>
      </c>
      <c r="M190" s="53">
        <v>196108.51</v>
      </c>
      <c r="N190" s="7">
        <v>0</v>
      </c>
      <c r="O190" s="68" t="str">
        <f t="shared" si="8"/>
        <v>Fair</v>
      </c>
      <c r="P190" s="68" t="str">
        <f t="shared" si="9"/>
        <v>Young adult</v>
      </c>
      <c r="Q190" s="68" t="str">
        <f t="shared" si="10"/>
        <v>Low-Balance</v>
      </c>
      <c r="R190" s="69" t="str">
        <f t="shared" si="11"/>
        <v>151,000 - 200,00</v>
      </c>
    </row>
    <row r="191" spans="1:18" ht="18" customHeight="1" x14ac:dyDescent="0.2">
      <c r="A191" s="6">
        <v>190</v>
      </c>
      <c r="B191" s="7">
        <v>15587421</v>
      </c>
      <c r="C191" s="6" t="s">
        <v>195</v>
      </c>
      <c r="D191" s="7">
        <v>687</v>
      </c>
      <c r="E191" s="6" t="s">
        <v>26</v>
      </c>
      <c r="F191" s="6" t="s">
        <v>16</v>
      </c>
      <c r="G191" s="7">
        <v>34</v>
      </c>
      <c r="H191" s="7">
        <v>7</v>
      </c>
      <c r="I191" s="51">
        <v>111388.18</v>
      </c>
      <c r="J191" s="7">
        <v>2</v>
      </c>
      <c r="K191" s="7">
        <v>1</v>
      </c>
      <c r="L191" s="7">
        <v>0</v>
      </c>
      <c r="M191" s="53">
        <v>148564.76</v>
      </c>
      <c r="N191" s="7">
        <v>0</v>
      </c>
      <c r="O191" s="68" t="str">
        <f t="shared" si="8"/>
        <v>Fair</v>
      </c>
      <c r="P191" s="68" t="str">
        <f t="shared" si="9"/>
        <v>Young adult</v>
      </c>
      <c r="Q191" s="68" t="str">
        <f t="shared" si="10"/>
        <v>Mid-Balance</v>
      </c>
      <c r="R191" s="69" t="str">
        <f t="shared" si="11"/>
        <v>101,000 - 150,000</v>
      </c>
    </row>
    <row r="192" spans="1:18" ht="18" customHeight="1" x14ac:dyDescent="0.2">
      <c r="A192" s="6">
        <v>191</v>
      </c>
      <c r="B192" s="7">
        <v>15726931</v>
      </c>
      <c r="C192" s="6" t="s">
        <v>196</v>
      </c>
      <c r="D192" s="7">
        <v>715</v>
      </c>
      <c r="E192" s="6" t="s">
        <v>15</v>
      </c>
      <c r="F192" s="6" t="s">
        <v>16</v>
      </c>
      <c r="G192" s="7">
        <v>41</v>
      </c>
      <c r="H192" s="7">
        <v>8</v>
      </c>
      <c r="I192" s="51">
        <v>56214.85</v>
      </c>
      <c r="J192" s="7">
        <v>2</v>
      </c>
      <c r="K192" s="7">
        <v>0</v>
      </c>
      <c r="L192" s="7">
        <v>0</v>
      </c>
      <c r="M192" s="53">
        <v>92982.61</v>
      </c>
      <c r="N192" s="7">
        <v>1</v>
      </c>
      <c r="O192" s="68" t="str">
        <f t="shared" si="8"/>
        <v>Fair</v>
      </c>
      <c r="P192" s="68" t="str">
        <f t="shared" si="9"/>
        <v>Middle-aged adult</v>
      </c>
      <c r="Q192" s="68" t="str">
        <f t="shared" si="10"/>
        <v>Low-Balance</v>
      </c>
      <c r="R192" s="69" t="str">
        <f t="shared" si="11"/>
        <v>51,000 - 100,000</v>
      </c>
    </row>
    <row r="193" spans="1:18" ht="18" customHeight="1" x14ac:dyDescent="0.2">
      <c r="A193" s="6">
        <v>192</v>
      </c>
      <c r="B193" s="7">
        <v>15771086</v>
      </c>
      <c r="C193" s="6" t="s">
        <v>113</v>
      </c>
      <c r="D193" s="7">
        <v>512</v>
      </c>
      <c r="E193" s="6" t="s">
        <v>15</v>
      </c>
      <c r="F193" s="6" t="s">
        <v>16</v>
      </c>
      <c r="G193" s="7">
        <v>36</v>
      </c>
      <c r="H193" s="7">
        <v>3</v>
      </c>
      <c r="I193" s="51">
        <v>84327.77</v>
      </c>
      <c r="J193" s="7">
        <v>2</v>
      </c>
      <c r="K193" s="7">
        <v>1</v>
      </c>
      <c r="L193" s="7">
        <v>0</v>
      </c>
      <c r="M193" s="53">
        <v>17675.36</v>
      </c>
      <c r="N193" s="7">
        <v>0</v>
      </c>
      <c r="O193" s="68" t="str">
        <f t="shared" si="8"/>
        <v>Poor</v>
      </c>
      <c r="P193" s="68" t="str">
        <f t="shared" si="9"/>
        <v>Young adult</v>
      </c>
      <c r="Q193" s="68" t="str">
        <f t="shared" si="10"/>
        <v>Mid-Balance</v>
      </c>
      <c r="R193" s="69" t="str">
        <f t="shared" si="11"/>
        <v xml:space="preserve"> 0 - 50,000</v>
      </c>
    </row>
    <row r="194" spans="1:18" ht="18" customHeight="1" x14ac:dyDescent="0.2">
      <c r="A194" s="6">
        <v>193</v>
      </c>
      <c r="B194" s="7">
        <v>15756850</v>
      </c>
      <c r="C194" s="6" t="s">
        <v>197</v>
      </c>
      <c r="D194" s="7">
        <v>479</v>
      </c>
      <c r="E194" s="6" t="s">
        <v>15</v>
      </c>
      <c r="F194" s="6" t="s">
        <v>23</v>
      </c>
      <c r="G194" s="7">
        <v>40</v>
      </c>
      <c r="H194" s="7">
        <v>1</v>
      </c>
      <c r="I194" s="51">
        <v>0</v>
      </c>
      <c r="J194" s="7">
        <v>2</v>
      </c>
      <c r="K194" s="7">
        <v>0</v>
      </c>
      <c r="L194" s="7">
        <v>0</v>
      </c>
      <c r="M194" s="53">
        <v>114996.43</v>
      </c>
      <c r="N194" s="7">
        <v>0</v>
      </c>
      <c r="O194" s="68" t="str">
        <f t="shared" si="8"/>
        <v>Poor</v>
      </c>
      <c r="P194" s="68" t="str">
        <f t="shared" si="9"/>
        <v>Middle-aged adult</v>
      </c>
      <c r="Q194" s="68" t="str">
        <f t="shared" si="10"/>
        <v>Low-Balance</v>
      </c>
      <c r="R194" s="69" t="str">
        <f t="shared" si="11"/>
        <v>101,000 - 150,000</v>
      </c>
    </row>
    <row r="195" spans="1:18" ht="18" customHeight="1" x14ac:dyDescent="0.2">
      <c r="A195" s="6">
        <v>194</v>
      </c>
      <c r="B195" s="7">
        <v>15702741</v>
      </c>
      <c r="C195" s="6" t="s">
        <v>198</v>
      </c>
      <c r="D195" s="7">
        <v>601</v>
      </c>
      <c r="E195" s="6" t="s">
        <v>15</v>
      </c>
      <c r="F195" s="6" t="s">
        <v>23</v>
      </c>
      <c r="G195" s="7">
        <v>32</v>
      </c>
      <c r="H195" s="7">
        <v>8</v>
      </c>
      <c r="I195" s="51">
        <v>93012.89</v>
      </c>
      <c r="J195" s="7">
        <v>1</v>
      </c>
      <c r="K195" s="7">
        <v>1</v>
      </c>
      <c r="L195" s="7">
        <v>0</v>
      </c>
      <c r="M195" s="53">
        <v>86957.42</v>
      </c>
      <c r="N195" s="7">
        <v>0</v>
      </c>
      <c r="O195" s="68" t="str">
        <f t="shared" ref="O195:O258" si="12">IF(D195&gt;=721, "Good", IF(D195&gt;=521, "Fair", "Poor"))</f>
        <v>Fair</v>
      </c>
      <c r="P195" s="68" t="str">
        <f t="shared" ref="P195:P258" si="13">IF(G195&gt;=60, "Senior adult", IF(G195&gt;=40, "Middle-aged adult", "Young adult"))</f>
        <v>Young adult</v>
      </c>
      <c r="Q195" s="68" t="str">
        <f t="shared" ref="Q195:Q258" si="14">IF(I195&gt;=126000, "High-Balance", IF(I195&gt;=76000, "Mid-Balance", "Low-Balance"))</f>
        <v>Mid-Balance</v>
      </c>
      <c r="R195" s="69" t="str">
        <f t="shared" ref="R195:R258" si="15">IF(M195&gt;=151000,"151,000 - 200,00",IF(M195&gt;=101000,"101,000 - 150,000",IF(M195&gt;=51000,"51,000 - 100,000"," 0 - 50,000")))</f>
        <v>51,000 - 100,000</v>
      </c>
    </row>
    <row r="196" spans="1:18" ht="18" customHeight="1" x14ac:dyDescent="0.2">
      <c r="A196" s="6">
        <v>195</v>
      </c>
      <c r="B196" s="7">
        <v>15679200</v>
      </c>
      <c r="C196" s="6" t="s">
        <v>199</v>
      </c>
      <c r="D196" s="7">
        <v>580</v>
      </c>
      <c r="E196" s="6" t="s">
        <v>18</v>
      </c>
      <c r="F196" s="6" t="s">
        <v>23</v>
      </c>
      <c r="G196" s="7">
        <v>29</v>
      </c>
      <c r="H196" s="7">
        <v>9</v>
      </c>
      <c r="I196" s="51">
        <v>61710.44</v>
      </c>
      <c r="J196" s="7">
        <v>2</v>
      </c>
      <c r="K196" s="7">
        <v>1</v>
      </c>
      <c r="L196" s="7">
        <v>0</v>
      </c>
      <c r="M196" s="53">
        <v>128077.8</v>
      </c>
      <c r="N196" s="7">
        <v>0</v>
      </c>
      <c r="O196" s="68" t="str">
        <f t="shared" si="12"/>
        <v>Fair</v>
      </c>
      <c r="P196" s="68" t="str">
        <f t="shared" si="13"/>
        <v>Young adult</v>
      </c>
      <c r="Q196" s="68" t="str">
        <f t="shared" si="14"/>
        <v>Low-Balance</v>
      </c>
      <c r="R196" s="69" t="str">
        <f t="shared" si="15"/>
        <v>101,000 - 150,000</v>
      </c>
    </row>
    <row r="197" spans="1:18" ht="18" customHeight="1" x14ac:dyDescent="0.2">
      <c r="A197" s="6">
        <v>196</v>
      </c>
      <c r="B197" s="7">
        <v>15594815</v>
      </c>
      <c r="C197" s="6" t="s">
        <v>200</v>
      </c>
      <c r="D197" s="7">
        <v>807</v>
      </c>
      <c r="E197" s="6" t="s">
        <v>15</v>
      </c>
      <c r="F197" s="6" t="s">
        <v>23</v>
      </c>
      <c r="G197" s="7">
        <v>35</v>
      </c>
      <c r="H197" s="7">
        <v>3</v>
      </c>
      <c r="I197" s="51">
        <v>174790.15</v>
      </c>
      <c r="J197" s="7">
        <v>1</v>
      </c>
      <c r="K197" s="7">
        <v>1</v>
      </c>
      <c r="L197" s="7">
        <v>1</v>
      </c>
      <c r="M197" s="53">
        <v>600.36</v>
      </c>
      <c r="N197" s="7">
        <v>0</v>
      </c>
      <c r="O197" s="68" t="str">
        <f t="shared" si="12"/>
        <v>Good</v>
      </c>
      <c r="P197" s="68" t="str">
        <f t="shared" si="13"/>
        <v>Young adult</v>
      </c>
      <c r="Q197" s="68" t="str">
        <f t="shared" si="14"/>
        <v>High-Balance</v>
      </c>
      <c r="R197" s="69" t="str">
        <f t="shared" si="15"/>
        <v xml:space="preserve"> 0 - 50,000</v>
      </c>
    </row>
    <row r="198" spans="1:18" ht="18" customHeight="1" x14ac:dyDescent="0.2">
      <c r="A198" s="6">
        <v>197</v>
      </c>
      <c r="B198" s="7">
        <v>15635905</v>
      </c>
      <c r="C198" s="6" t="s">
        <v>201</v>
      </c>
      <c r="D198" s="7">
        <v>616</v>
      </c>
      <c r="E198" s="6" t="s">
        <v>18</v>
      </c>
      <c r="F198" s="6" t="s">
        <v>16</v>
      </c>
      <c r="G198" s="7">
        <v>32</v>
      </c>
      <c r="H198" s="7">
        <v>6</v>
      </c>
      <c r="I198" s="51">
        <v>0</v>
      </c>
      <c r="J198" s="7">
        <v>2</v>
      </c>
      <c r="K198" s="7">
        <v>1</v>
      </c>
      <c r="L198" s="7">
        <v>1</v>
      </c>
      <c r="M198" s="53">
        <v>43001.46</v>
      </c>
      <c r="N198" s="7">
        <v>0</v>
      </c>
      <c r="O198" s="68" t="str">
        <f t="shared" si="12"/>
        <v>Fair</v>
      </c>
      <c r="P198" s="68" t="str">
        <f t="shared" si="13"/>
        <v>Young adult</v>
      </c>
      <c r="Q198" s="68" t="str">
        <f t="shared" si="14"/>
        <v>Low-Balance</v>
      </c>
      <c r="R198" s="69" t="str">
        <f t="shared" si="15"/>
        <v xml:space="preserve"> 0 - 50,000</v>
      </c>
    </row>
    <row r="199" spans="1:18" ht="18" customHeight="1" x14ac:dyDescent="0.2">
      <c r="A199" s="6">
        <v>198</v>
      </c>
      <c r="B199" s="7">
        <v>15777892</v>
      </c>
      <c r="C199" s="6" t="s">
        <v>202</v>
      </c>
      <c r="D199" s="7">
        <v>721</v>
      </c>
      <c r="E199" s="6" t="s">
        <v>26</v>
      </c>
      <c r="F199" s="6" t="s">
        <v>23</v>
      </c>
      <c r="G199" s="7">
        <v>37</v>
      </c>
      <c r="H199" s="7">
        <v>3</v>
      </c>
      <c r="I199" s="51">
        <v>107720.64</v>
      </c>
      <c r="J199" s="7">
        <v>1</v>
      </c>
      <c r="K199" s="7">
        <v>1</v>
      </c>
      <c r="L199" s="7">
        <v>1</v>
      </c>
      <c r="M199" s="53">
        <v>158591.12</v>
      </c>
      <c r="N199" s="7">
        <v>0</v>
      </c>
      <c r="O199" s="68" t="str">
        <f t="shared" si="12"/>
        <v>Good</v>
      </c>
      <c r="P199" s="68" t="str">
        <f t="shared" si="13"/>
        <v>Young adult</v>
      </c>
      <c r="Q199" s="68" t="str">
        <f t="shared" si="14"/>
        <v>Mid-Balance</v>
      </c>
      <c r="R199" s="69" t="str">
        <f t="shared" si="15"/>
        <v>151,000 - 200,00</v>
      </c>
    </row>
    <row r="200" spans="1:18" ht="18" customHeight="1" x14ac:dyDescent="0.2">
      <c r="A200" s="6">
        <v>199</v>
      </c>
      <c r="B200" s="7">
        <v>15656176</v>
      </c>
      <c r="C200" s="6" t="s">
        <v>203</v>
      </c>
      <c r="D200" s="7">
        <v>501</v>
      </c>
      <c r="E200" s="6" t="s">
        <v>15</v>
      </c>
      <c r="F200" s="6" t="s">
        <v>23</v>
      </c>
      <c r="G200" s="7">
        <v>57</v>
      </c>
      <c r="H200" s="7">
        <v>10</v>
      </c>
      <c r="I200" s="51">
        <v>0</v>
      </c>
      <c r="J200" s="7">
        <v>2</v>
      </c>
      <c r="K200" s="7">
        <v>1</v>
      </c>
      <c r="L200" s="7">
        <v>1</v>
      </c>
      <c r="M200" s="53">
        <v>47847.19</v>
      </c>
      <c r="N200" s="7">
        <v>0</v>
      </c>
      <c r="O200" s="68" t="str">
        <f t="shared" si="12"/>
        <v>Poor</v>
      </c>
      <c r="P200" s="68" t="str">
        <f t="shared" si="13"/>
        <v>Middle-aged adult</v>
      </c>
      <c r="Q200" s="68" t="str">
        <f t="shared" si="14"/>
        <v>Low-Balance</v>
      </c>
      <c r="R200" s="69" t="str">
        <f t="shared" si="15"/>
        <v xml:space="preserve"> 0 - 50,000</v>
      </c>
    </row>
    <row r="201" spans="1:18" ht="18" customHeight="1" x14ac:dyDescent="0.2">
      <c r="A201" s="6">
        <v>200</v>
      </c>
      <c r="B201" s="7">
        <v>15811127</v>
      </c>
      <c r="C201" s="6" t="s">
        <v>204</v>
      </c>
      <c r="D201" s="7">
        <v>521</v>
      </c>
      <c r="E201" s="6" t="s">
        <v>15</v>
      </c>
      <c r="F201" s="6" t="s">
        <v>23</v>
      </c>
      <c r="G201" s="7">
        <v>35</v>
      </c>
      <c r="H201" s="7">
        <v>6</v>
      </c>
      <c r="I201" s="51">
        <v>96423.84</v>
      </c>
      <c r="J201" s="7">
        <v>1</v>
      </c>
      <c r="K201" s="7">
        <v>1</v>
      </c>
      <c r="L201" s="7">
        <v>0</v>
      </c>
      <c r="M201" s="53">
        <v>10488.44</v>
      </c>
      <c r="N201" s="7">
        <v>0</v>
      </c>
      <c r="O201" s="68" t="str">
        <f t="shared" si="12"/>
        <v>Fair</v>
      </c>
      <c r="P201" s="68" t="str">
        <f t="shared" si="13"/>
        <v>Young adult</v>
      </c>
      <c r="Q201" s="68" t="str">
        <f t="shared" si="14"/>
        <v>Mid-Balance</v>
      </c>
      <c r="R201" s="69" t="str">
        <f t="shared" si="15"/>
        <v xml:space="preserve"> 0 - 50,000</v>
      </c>
    </row>
    <row r="202" spans="1:18" ht="18" customHeight="1" x14ac:dyDescent="0.2">
      <c r="A202" s="6">
        <v>201</v>
      </c>
      <c r="B202" s="7">
        <v>15604482</v>
      </c>
      <c r="C202" s="6" t="s">
        <v>205</v>
      </c>
      <c r="D202" s="7">
        <v>850</v>
      </c>
      <c r="E202" s="6" t="s">
        <v>18</v>
      </c>
      <c r="F202" s="6" t="s">
        <v>23</v>
      </c>
      <c r="G202" s="7">
        <v>30</v>
      </c>
      <c r="H202" s="7">
        <v>2</v>
      </c>
      <c r="I202" s="51">
        <v>141040.01</v>
      </c>
      <c r="J202" s="7">
        <v>1</v>
      </c>
      <c r="K202" s="7">
        <v>1</v>
      </c>
      <c r="L202" s="7">
        <v>1</v>
      </c>
      <c r="M202" s="53">
        <v>5978.2</v>
      </c>
      <c r="N202" s="7">
        <v>0</v>
      </c>
      <c r="O202" s="68" t="str">
        <f t="shared" si="12"/>
        <v>Good</v>
      </c>
      <c r="P202" s="68" t="str">
        <f t="shared" si="13"/>
        <v>Young adult</v>
      </c>
      <c r="Q202" s="68" t="str">
        <f t="shared" si="14"/>
        <v>High-Balance</v>
      </c>
      <c r="R202" s="69" t="str">
        <f t="shared" si="15"/>
        <v xml:space="preserve"> 0 - 50,000</v>
      </c>
    </row>
    <row r="203" spans="1:18" ht="18" customHeight="1" x14ac:dyDescent="0.2">
      <c r="A203" s="6">
        <v>202</v>
      </c>
      <c r="B203" s="7">
        <v>15622911</v>
      </c>
      <c r="C203" s="6" t="s">
        <v>206</v>
      </c>
      <c r="D203" s="7">
        <v>759</v>
      </c>
      <c r="E203" s="6" t="s">
        <v>15</v>
      </c>
      <c r="F203" s="6" t="s">
        <v>23</v>
      </c>
      <c r="G203" s="7">
        <v>42</v>
      </c>
      <c r="H203" s="7">
        <v>4</v>
      </c>
      <c r="I203" s="51">
        <v>105420.18</v>
      </c>
      <c r="J203" s="7">
        <v>1</v>
      </c>
      <c r="K203" s="7">
        <v>0</v>
      </c>
      <c r="L203" s="7">
        <v>1</v>
      </c>
      <c r="M203" s="53">
        <v>121409.06</v>
      </c>
      <c r="N203" s="7">
        <v>0</v>
      </c>
      <c r="O203" s="68" t="str">
        <f t="shared" si="12"/>
        <v>Good</v>
      </c>
      <c r="P203" s="68" t="str">
        <f t="shared" si="13"/>
        <v>Middle-aged adult</v>
      </c>
      <c r="Q203" s="68" t="str">
        <f t="shared" si="14"/>
        <v>Mid-Balance</v>
      </c>
      <c r="R203" s="69" t="str">
        <f t="shared" si="15"/>
        <v>101,000 - 150,000</v>
      </c>
    </row>
    <row r="204" spans="1:18" ht="18" customHeight="1" x14ac:dyDescent="0.2">
      <c r="A204" s="6">
        <v>203</v>
      </c>
      <c r="B204" s="7">
        <v>15600974</v>
      </c>
      <c r="C204" s="6" t="s">
        <v>27</v>
      </c>
      <c r="D204" s="7">
        <v>516</v>
      </c>
      <c r="E204" s="6" t="s">
        <v>18</v>
      </c>
      <c r="F204" s="6" t="s">
        <v>23</v>
      </c>
      <c r="G204" s="7">
        <v>50</v>
      </c>
      <c r="H204" s="7">
        <v>5</v>
      </c>
      <c r="I204" s="51">
        <v>0</v>
      </c>
      <c r="J204" s="7">
        <v>1</v>
      </c>
      <c r="K204" s="7">
        <v>0</v>
      </c>
      <c r="L204" s="7">
        <v>1</v>
      </c>
      <c r="M204" s="53">
        <v>146145.93</v>
      </c>
      <c r="N204" s="7">
        <v>1</v>
      </c>
      <c r="O204" s="68" t="str">
        <f t="shared" si="12"/>
        <v>Poor</v>
      </c>
      <c r="P204" s="68" t="str">
        <f t="shared" si="13"/>
        <v>Middle-aged adult</v>
      </c>
      <c r="Q204" s="68" t="str">
        <f t="shared" si="14"/>
        <v>Low-Balance</v>
      </c>
      <c r="R204" s="69" t="str">
        <f t="shared" si="15"/>
        <v>101,000 - 150,000</v>
      </c>
    </row>
    <row r="205" spans="1:18" ht="18" customHeight="1" x14ac:dyDescent="0.2">
      <c r="A205" s="6">
        <v>204</v>
      </c>
      <c r="B205" s="7">
        <v>15727868</v>
      </c>
      <c r="C205" s="6" t="s">
        <v>207</v>
      </c>
      <c r="D205" s="7">
        <v>711</v>
      </c>
      <c r="E205" s="6" t="s">
        <v>15</v>
      </c>
      <c r="F205" s="6" t="s">
        <v>16</v>
      </c>
      <c r="G205" s="7">
        <v>38</v>
      </c>
      <c r="H205" s="7">
        <v>2</v>
      </c>
      <c r="I205" s="51">
        <v>129022.06</v>
      </c>
      <c r="J205" s="7">
        <v>2</v>
      </c>
      <c r="K205" s="7">
        <v>1</v>
      </c>
      <c r="L205" s="7">
        <v>1</v>
      </c>
      <c r="M205" s="53">
        <v>14374.86</v>
      </c>
      <c r="N205" s="7">
        <v>1</v>
      </c>
      <c r="O205" s="68" t="str">
        <f t="shared" si="12"/>
        <v>Fair</v>
      </c>
      <c r="P205" s="68" t="str">
        <f t="shared" si="13"/>
        <v>Young adult</v>
      </c>
      <c r="Q205" s="68" t="str">
        <f t="shared" si="14"/>
        <v>High-Balance</v>
      </c>
      <c r="R205" s="69" t="str">
        <f t="shared" si="15"/>
        <v xml:space="preserve"> 0 - 50,000</v>
      </c>
    </row>
    <row r="206" spans="1:18" ht="18" customHeight="1" x14ac:dyDescent="0.2">
      <c r="A206" s="6">
        <v>205</v>
      </c>
      <c r="B206" s="7">
        <v>15627801</v>
      </c>
      <c r="C206" s="6" t="s">
        <v>208</v>
      </c>
      <c r="D206" s="7">
        <v>680</v>
      </c>
      <c r="E206" s="6" t="s">
        <v>18</v>
      </c>
      <c r="F206" s="6" t="s">
        <v>23</v>
      </c>
      <c r="G206" s="7">
        <v>33</v>
      </c>
      <c r="H206" s="7">
        <v>3</v>
      </c>
      <c r="I206" s="51">
        <v>176666.62</v>
      </c>
      <c r="J206" s="7">
        <v>1</v>
      </c>
      <c r="K206" s="7">
        <v>1</v>
      </c>
      <c r="L206" s="7">
        <v>0</v>
      </c>
      <c r="M206" s="53">
        <v>94670.77</v>
      </c>
      <c r="N206" s="7">
        <v>0</v>
      </c>
      <c r="O206" s="68" t="str">
        <f t="shared" si="12"/>
        <v>Fair</v>
      </c>
      <c r="P206" s="68" t="str">
        <f t="shared" si="13"/>
        <v>Young adult</v>
      </c>
      <c r="Q206" s="68" t="str">
        <f t="shared" si="14"/>
        <v>High-Balance</v>
      </c>
      <c r="R206" s="69" t="str">
        <f t="shared" si="15"/>
        <v>51,000 - 100,000</v>
      </c>
    </row>
    <row r="207" spans="1:18" ht="18" customHeight="1" x14ac:dyDescent="0.2">
      <c r="A207" s="6">
        <v>206</v>
      </c>
      <c r="B207" s="7">
        <v>15773039</v>
      </c>
      <c r="C207" s="6" t="s">
        <v>209</v>
      </c>
      <c r="D207" s="7">
        <v>550</v>
      </c>
      <c r="E207" s="6" t="s">
        <v>15</v>
      </c>
      <c r="F207" s="6" t="s">
        <v>23</v>
      </c>
      <c r="G207" s="7">
        <v>37</v>
      </c>
      <c r="H207" s="7">
        <v>3</v>
      </c>
      <c r="I207" s="51">
        <v>0</v>
      </c>
      <c r="J207" s="7">
        <v>1</v>
      </c>
      <c r="K207" s="7">
        <v>1</v>
      </c>
      <c r="L207" s="7">
        <v>1</v>
      </c>
      <c r="M207" s="53">
        <v>179670.31</v>
      </c>
      <c r="N207" s="7">
        <v>0</v>
      </c>
      <c r="O207" s="68" t="str">
        <f t="shared" si="12"/>
        <v>Fair</v>
      </c>
      <c r="P207" s="68" t="str">
        <f t="shared" si="13"/>
        <v>Young adult</v>
      </c>
      <c r="Q207" s="68" t="str">
        <f t="shared" si="14"/>
        <v>Low-Balance</v>
      </c>
      <c r="R207" s="69" t="str">
        <f t="shared" si="15"/>
        <v>151,000 - 200,00</v>
      </c>
    </row>
    <row r="208" spans="1:18" ht="18" customHeight="1" x14ac:dyDescent="0.2">
      <c r="A208" s="6">
        <v>207</v>
      </c>
      <c r="B208" s="7">
        <v>15755262</v>
      </c>
      <c r="C208" s="6" t="s">
        <v>39</v>
      </c>
      <c r="D208" s="7">
        <v>608</v>
      </c>
      <c r="E208" s="6" t="s">
        <v>18</v>
      </c>
      <c r="F208" s="6" t="s">
        <v>16</v>
      </c>
      <c r="G208" s="7">
        <v>41</v>
      </c>
      <c r="H208" s="7">
        <v>3</v>
      </c>
      <c r="I208" s="51">
        <v>89763.839999999997</v>
      </c>
      <c r="J208" s="7">
        <v>1</v>
      </c>
      <c r="K208" s="7">
        <v>0</v>
      </c>
      <c r="L208" s="7">
        <v>0</v>
      </c>
      <c r="M208" s="53">
        <v>199304.74</v>
      </c>
      <c r="N208" s="7">
        <v>1</v>
      </c>
      <c r="O208" s="68" t="str">
        <f t="shared" si="12"/>
        <v>Fair</v>
      </c>
      <c r="P208" s="68" t="str">
        <f t="shared" si="13"/>
        <v>Middle-aged adult</v>
      </c>
      <c r="Q208" s="68" t="str">
        <f t="shared" si="14"/>
        <v>Mid-Balance</v>
      </c>
      <c r="R208" s="69" t="str">
        <f t="shared" si="15"/>
        <v>151,000 - 200,00</v>
      </c>
    </row>
    <row r="209" spans="1:18" ht="18" customHeight="1" x14ac:dyDescent="0.2">
      <c r="A209" s="6">
        <v>208</v>
      </c>
      <c r="B209" s="7">
        <v>15679531</v>
      </c>
      <c r="C209" s="6" t="s">
        <v>210</v>
      </c>
      <c r="D209" s="7">
        <v>618</v>
      </c>
      <c r="E209" s="6" t="s">
        <v>15</v>
      </c>
      <c r="F209" s="6" t="s">
        <v>23</v>
      </c>
      <c r="G209" s="7">
        <v>34</v>
      </c>
      <c r="H209" s="7">
        <v>5</v>
      </c>
      <c r="I209" s="51">
        <v>134954.53</v>
      </c>
      <c r="J209" s="7">
        <v>1</v>
      </c>
      <c r="K209" s="7">
        <v>1</v>
      </c>
      <c r="L209" s="7">
        <v>1</v>
      </c>
      <c r="M209" s="53">
        <v>151954.39000000001</v>
      </c>
      <c r="N209" s="7">
        <v>0</v>
      </c>
      <c r="O209" s="68" t="str">
        <f t="shared" si="12"/>
        <v>Fair</v>
      </c>
      <c r="P209" s="68" t="str">
        <f t="shared" si="13"/>
        <v>Young adult</v>
      </c>
      <c r="Q209" s="68" t="str">
        <f t="shared" si="14"/>
        <v>High-Balance</v>
      </c>
      <c r="R209" s="69" t="str">
        <f t="shared" si="15"/>
        <v>151,000 - 200,00</v>
      </c>
    </row>
    <row r="210" spans="1:18" ht="18" customHeight="1" x14ac:dyDescent="0.2">
      <c r="A210" s="6">
        <v>209</v>
      </c>
      <c r="B210" s="7">
        <v>15684181</v>
      </c>
      <c r="C210" s="6" t="s">
        <v>211</v>
      </c>
      <c r="D210" s="7">
        <v>643</v>
      </c>
      <c r="E210" s="6" t="s">
        <v>15</v>
      </c>
      <c r="F210" s="6" t="s">
        <v>23</v>
      </c>
      <c r="G210" s="7">
        <v>45</v>
      </c>
      <c r="H210" s="7">
        <v>5</v>
      </c>
      <c r="I210" s="51">
        <v>0</v>
      </c>
      <c r="J210" s="7">
        <v>1</v>
      </c>
      <c r="K210" s="7">
        <v>1</v>
      </c>
      <c r="L210" s="7">
        <v>0</v>
      </c>
      <c r="M210" s="53">
        <v>142513.5</v>
      </c>
      <c r="N210" s="7">
        <v>1</v>
      </c>
      <c r="O210" s="68" t="str">
        <f t="shared" si="12"/>
        <v>Fair</v>
      </c>
      <c r="P210" s="68" t="str">
        <f t="shared" si="13"/>
        <v>Middle-aged adult</v>
      </c>
      <c r="Q210" s="68" t="str">
        <f t="shared" si="14"/>
        <v>Low-Balance</v>
      </c>
      <c r="R210" s="69" t="str">
        <f t="shared" si="15"/>
        <v>101,000 - 150,000</v>
      </c>
    </row>
    <row r="211" spans="1:18" ht="18" customHeight="1" x14ac:dyDescent="0.2">
      <c r="A211" s="6">
        <v>210</v>
      </c>
      <c r="B211" s="7">
        <v>15612087</v>
      </c>
      <c r="C211" s="6" t="s">
        <v>212</v>
      </c>
      <c r="D211" s="7">
        <v>671</v>
      </c>
      <c r="E211" s="6" t="s">
        <v>15</v>
      </c>
      <c r="F211" s="6" t="s">
        <v>23</v>
      </c>
      <c r="G211" s="7">
        <v>45</v>
      </c>
      <c r="H211" s="7">
        <v>2</v>
      </c>
      <c r="I211" s="51">
        <v>106376.85</v>
      </c>
      <c r="J211" s="7">
        <v>1</v>
      </c>
      <c r="K211" s="7">
        <v>0</v>
      </c>
      <c r="L211" s="7">
        <v>1</v>
      </c>
      <c r="M211" s="53">
        <v>158264.62</v>
      </c>
      <c r="N211" s="7">
        <v>0</v>
      </c>
      <c r="O211" s="68" t="str">
        <f t="shared" si="12"/>
        <v>Fair</v>
      </c>
      <c r="P211" s="68" t="str">
        <f t="shared" si="13"/>
        <v>Middle-aged adult</v>
      </c>
      <c r="Q211" s="68" t="str">
        <f t="shared" si="14"/>
        <v>Mid-Balance</v>
      </c>
      <c r="R211" s="69" t="str">
        <f t="shared" si="15"/>
        <v>151,000 - 200,00</v>
      </c>
    </row>
    <row r="212" spans="1:18" ht="18" customHeight="1" x14ac:dyDescent="0.2">
      <c r="A212" s="6">
        <v>211</v>
      </c>
      <c r="B212" s="7">
        <v>15752047</v>
      </c>
      <c r="C212" s="6" t="s">
        <v>859</v>
      </c>
      <c r="D212" s="7">
        <v>689</v>
      </c>
      <c r="E212" s="6" t="s">
        <v>26</v>
      </c>
      <c r="F212" s="6" t="s">
        <v>23</v>
      </c>
      <c r="G212" s="7">
        <v>33</v>
      </c>
      <c r="H212" s="7">
        <v>2</v>
      </c>
      <c r="I212" s="51">
        <v>161814.64000000001</v>
      </c>
      <c r="J212" s="7">
        <v>2</v>
      </c>
      <c r="K212" s="7">
        <v>1</v>
      </c>
      <c r="L212" s="7">
        <v>0</v>
      </c>
      <c r="M212" s="53">
        <v>169381.9</v>
      </c>
      <c r="N212" s="7">
        <v>0</v>
      </c>
      <c r="O212" s="68" t="str">
        <f t="shared" si="12"/>
        <v>Fair</v>
      </c>
      <c r="P212" s="68" t="str">
        <f t="shared" si="13"/>
        <v>Young adult</v>
      </c>
      <c r="Q212" s="68" t="str">
        <f t="shared" si="14"/>
        <v>High-Balance</v>
      </c>
      <c r="R212" s="69" t="str">
        <f t="shared" si="15"/>
        <v>151,000 - 200,00</v>
      </c>
    </row>
    <row r="213" spans="1:18" ht="18" customHeight="1" x14ac:dyDescent="0.2">
      <c r="A213" s="6">
        <v>212</v>
      </c>
      <c r="B213" s="7">
        <v>15624592</v>
      </c>
      <c r="C213" s="6" t="s">
        <v>213</v>
      </c>
      <c r="D213" s="7">
        <v>603</v>
      </c>
      <c r="E213" s="6" t="s">
        <v>15</v>
      </c>
      <c r="F213" s="6" t="s">
        <v>23</v>
      </c>
      <c r="G213" s="7">
        <v>31</v>
      </c>
      <c r="H213" s="7">
        <v>8</v>
      </c>
      <c r="I213" s="51">
        <v>0</v>
      </c>
      <c r="J213" s="7">
        <v>2</v>
      </c>
      <c r="K213" s="7">
        <v>1</v>
      </c>
      <c r="L213" s="7">
        <v>1</v>
      </c>
      <c r="M213" s="53">
        <v>169915.02</v>
      </c>
      <c r="N213" s="7">
        <v>0</v>
      </c>
      <c r="O213" s="68" t="str">
        <f t="shared" si="12"/>
        <v>Fair</v>
      </c>
      <c r="P213" s="68" t="str">
        <f t="shared" si="13"/>
        <v>Young adult</v>
      </c>
      <c r="Q213" s="68" t="str">
        <f t="shared" si="14"/>
        <v>Low-Balance</v>
      </c>
      <c r="R213" s="69" t="str">
        <f t="shared" si="15"/>
        <v>151,000 - 200,00</v>
      </c>
    </row>
    <row r="214" spans="1:18" ht="18" customHeight="1" x14ac:dyDescent="0.2">
      <c r="A214" s="6">
        <v>213</v>
      </c>
      <c r="B214" s="7">
        <v>15573152</v>
      </c>
      <c r="C214" s="6" t="s">
        <v>214</v>
      </c>
      <c r="D214" s="7">
        <v>620</v>
      </c>
      <c r="E214" s="6" t="s">
        <v>15</v>
      </c>
      <c r="F214" s="6" t="s">
        <v>16</v>
      </c>
      <c r="G214" s="7">
        <v>41</v>
      </c>
      <c r="H214" s="7">
        <v>9</v>
      </c>
      <c r="I214" s="51">
        <v>0</v>
      </c>
      <c r="J214" s="7">
        <v>2</v>
      </c>
      <c r="K214" s="7">
        <v>0</v>
      </c>
      <c r="L214" s="7">
        <v>0</v>
      </c>
      <c r="M214" s="53">
        <v>88852.47</v>
      </c>
      <c r="N214" s="7">
        <v>0</v>
      </c>
      <c r="O214" s="68" t="str">
        <f t="shared" si="12"/>
        <v>Fair</v>
      </c>
      <c r="P214" s="68" t="str">
        <f t="shared" si="13"/>
        <v>Middle-aged adult</v>
      </c>
      <c r="Q214" s="68" t="str">
        <f t="shared" si="14"/>
        <v>Low-Balance</v>
      </c>
      <c r="R214" s="69" t="str">
        <f t="shared" si="15"/>
        <v>51,000 - 100,000</v>
      </c>
    </row>
    <row r="215" spans="1:18" ht="18" customHeight="1" x14ac:dyDescent="0.2">
      <c r="A215" s="6">
        <v>214</v>
      </c>
      <c r="B215" s="7">
        <v>15594917</v>
      </c>
      <c r="C215" s="6" t="s">
        <v>215</v>
      </c>
      <c r="D215" s="7">
        <v>676</v>
      </c>
      <c r="E215" s="6" t="s">
        <v>15</v>
      </c>
      <c r="F215" s="6" t="s">
        <v>16</v>
      </c>
      <c r="G215" s="7">
        <v>34</v>
      </c>
      <c r="H215" s="7">
        <v>1</v>
      </c>
      <c r="I215" s="51">
        <v>63095.01</v>
      </c>
      <c r="J215" s="7">
        <v>1</v>
      </c>
      <c r="K215" s="7">
        <v>1</v>
      </c>
      <c r="L215" s="7">
        <v>1</v>
      </c>
      <c r="M215" s="53">
        <v>40645.81</v>
      </c>
      <c r="N215" s="7">
        <v>0</v>
      </c>
      <c r="O215" s="68" t="str">
        <f t="shared" si="12"/>
        <v>Fair</v>
      </c>
      <c r="P215" s="68" t="str">
        <f t="shared" si="13"/>
        <v>Young adult</v>
      </c>
      <c r="Q215" s="68" t="str">
        <f t="shared" si="14"/>
        <v>Low-Balance</v>
      </c>
      <c r="R215" s="69" t="str">
        <f t="shared" si="15"/>
        <v xml:space="preserve"> 0 - 50,000</v>
      </c>
    </row>
    <row r="216" spans="1:18" ht="18" customHeight="1" x14ac:dyDescent="0.2">
      <c r="A216" s="6">
        <v>215</v>
      </c>
      <c r="B216" s="7">
        <v>15785542</v>
      </c>
      <c r="C216" s="6" t="s">
        <v>216</v>
      </c>
      <c r="D216" s="7">
        <v>697</v>
      </c>
      <c r="E216" s="6" t="s">
        <v>26</v>
      </c>
      <c r="F216" s="6" t="s">
        <v>23</v>
      </c>
      <c r="G216" s="7">
        <v>26</v>
      </c>
      <c r="H216" s="7">
        <v>4</v>
      </c>
      <c r="I216" s="51">
        <v>118287.01</v>
      </c>
      <c r="J216" s="7">
        <v>2</v>
      </c>
      <c r="K216" s="7">
        <v>0</v>
      </c>
      <c r="L216" s="7">
        <v>0</v>
      </c>
      <c r="M216" s="53">
        <v>113951.12</v>
      </c>
      <c r="N216" s="7">
        <v>0</v>
      </c>
      <c r="O216" s="68" t="str">
        <f t="shared" si="12"/>
        <v>Fair</v>
      </c>
      <c r="P216" s="68" t="str">
        <f t="shared" si="13"/>
        <v>Young adult</v>
      </c>
      <c r="Q216" s="68" t="str">
        <f t="shared" si="14"/>
        <v>Mid-Balance</v>
      </c>
      <c r="R216" s="69" t="str">
        <f t="shared" si="15"/>
        <v>101,000 - 150,000</v>
      </c>
    </row>
    <row r="217" spans="1:18" ht="18" customHeight="1" x14ac:dyDescent="0.2">
      <c r="A217" s="6">
        <v>216</v>
      </c>
      <c r="B217" s="7">
        <v>15723488</v>
      </c>
      <c r="C217" s="6" t="s">
        <v>55</v>
      </c>
      <c r="D217" s="7">
        <v>668</v>
      </c>
      <c r="E217" s="6" t="s">
        <v>26</v>
      </c>
      <c r="F217" s="6" t="s">
        <v>23</v>
      </c>
      <c r="G217" s="7">
        <v>47</v>
      </c>
      <c r="H217" s="7">
        <v>7</v>
      </c>
      <c r="I217" s="51">
        <v>106854.21</v>
      </c>
      <c r="J217" s="7">
        <v>1</v>
      </c>
      <c r="K217" s="7">
        <v>0</v>
      </c>
      <c r="L217" s="7">
        <v>1</v>
      </c>
      <c r="M217" s="53">
        <v>157959.01999999999</v>
      </c>
      <c r="N217" s="7">
        <v>1</v>
      </c>
      <c r="O217" s="68" t="str">
        <f t="shared" si="12"/>
        <v>Fair</v>
      </c>
      <c r="P217" s="68" t="str">
        <f t="shared" si="13"/>
        <v>Middle-aged adult</v>
      </c>
      <c r="Q217" s="68" t="str">
        <f t="shared" si="14"/>
        <v>Mid-Balance</v>
      </c>
      <c r="R217" s="69" t="str">
        <f t="shared" si="15"/>
        <v>151,000 - 200,00</v>
      </c>
    </row>
    <row r="218" spans="1:18" ht="18" customHeight="1" x14ac:dyDescent="0.2">
      <c r="A218" s="6">
        <v>217</v>
      </c>
      <c r="B218" s="7">
        <v>15680920</v>
      </c>
      <c r="C218" s="6" t="s">
        <v>217</v>
      </c>
      <c r="D218" s="7">
        <v>695</v>
      </c>
      <c r="E218" s="6" t="s">
        <v>15</v>
      </c>
      <c r="F218" s="6" t="s">
        <v>23</v>
      </c>
      <c r="G218" s="7">
        <v>46</v>
      </c>
      <c r="H218" s="7">
        <v>7</v>
      </c>
      <c r="I218" s="51">
        <v>49512.55</v>
      </c>
      <c r="J218" s="7">
        <v>1</v>
      </c>
      <c r="K218" s="7">
        <v>1</v>
      </c>
      <c r="L218" s="7">
        <v>0</v>
      </c>
      <c r="M218" s="53">
        <v>133007.34</v>
      </c>
      <c r="N218" s="7">
        <v>0</v>
      </c>
      <c r="O218" s="68" t="str">
        <f t="shared" si="12"/>
        <v>Fair</v>
      </c>
      <c r="P218" s="68" t="str">
        <f t="shared" si="13"/>
        <v>Middle-aged adult</v>
      </c>
      <c r="Q218" s="68" t="str">
        <f t="shared" si="14"/>
        <v>Low-Balance</v>
      </c>
      <c r="R218" s="69" t="str">
        <f t="shared" si="15"/>
        <v>101,000 - 150,000</v>
      </c>
    </row>
    <row r="219" spans="1:18" ht="18" customHeight="1" x14ac:dyDescent="0.2">
      <c r="A219" s="6">
        <v>218</v>
      </c>
      <c r="B219" s="7">
        <v>15786308</v>
      </c>
      <c r="C219" s="6" t="s">
        <v>218</v>
      </c>
      <c r="D219" s="7">
        <v>730</v>
      </c>
      <c r="E219" s="6" t="s">
        <v>18</v>
      </c>
      <c r="F219" s="6" t="s">
        <v>16</v>
      </c>
      <c r="G219" s="7">
        <v>33</v>
      </c>
      <c r="H219" s="7">
        <v>9</v>
      </c>
      <c r="I219" s="51">
        <v>0</v>
      </c>
      <c r="J219" s="7">
        <v>2</v>
      </c>
      <c r="K219" s="7">
        <v>0</v>
      </c>
      <c r="L219" s="7">
        <v>0</v>
      </c>
      <c r="M219" s="53">
        <v>176576.62</v>
      </c>
      <c r="N219" s="7">
        <v>0</v>
      </c>
      <c r="O219" s="68" t="str">
        <f t="shared" si="12"/>
        <v>Good</v>
      </c>
      <c r="P219" s="68" t="str">
        <f t="shared" si="13"/>
        <v>Young adult</v>
      </c>
      <c r="Q219" s="68" t="str">
        <f t="shared" si="14"/>
        <v>Low-Balance</v>
      </c>
      <c r="R219" s="69" t="str">
        <f t="shared" si="15"/>
        <v>151,000 - 200,00</v>
      </c>
    </row>
    <row r="220" spans="1:18" ht="18" customHeight="1" x14ac:dyDescent="0.2">
      <c r="A220" s="6">
        <v>219</v>
      </c>
      <c r="B220" s="7">
        <v>15659366</v>
      </c>
      <c r="C220" s="6" t="s">
        <v>219</v>
      </c>
      <c r="D220" s="7">
        <v>807</v>
      </c>
      <c r="E220" s="6" t="s">
        <v>15</v>
      </c>
      <c r="F220" s="6" t="s">
        <v>23</v>
      </c>
      <c r="G220" s="7">
        <v>43</v>
      </c>
      <c r="H220" s="7">
        <v>1</v>
      </c>
      <c r="I220" s="51">
        <v>105799.32</v>
      </c>
      <c r="J220" s="7">
        <v>2</v>
      </c>
      <c r="K220" s="7">
        <v>1</v>
      </c>
      <c r="L220" s="7">
        <v>0</v>
      </c>
      <c r="M220" s="53">
        <v>34888.04</v>
      </c>
      <c r="N220" s="7">
        <v>1</v>
      </c>
      <c r="O220" s="68" t="str">
        <f t="shared" si="12"/>
        <v>Good</v>
      </c>
      <c r="P220" s="68" t="str">
        <f t="shared" si="13"/>
        <v>Middle-aged adult</v>
      </c>
      <c r="Q220" s="68" t="str">
        <f t="shared" si="14"/>
        <v>Mid-Balance</v>
      </c>
      <c r="R220" s="69" t="str">
        <f t="shared" si="15"/>
        <v xml:space="preserve"> 0 - 50,000</v>
      </c>
    </row>
    <row r="221" spans="1:18" ht="18" customHeight="1" x14ac:dyDescent="0.2">
      <c r="A221" s="6">
        <v>220</v>
      </c>
      <c r="B221" s="7">
        <v>15774854</v>
      </c>
      <c r="C221" s="6" t="s">
        <v>139</v>
      </c>
      <c r="D221" s="7">
        <v>592</v>
      </c>
      <c r="E221" s="6" t="s">
        <v>15</v>
      </c>
      <c r="F221" s="6" t="s">
        <v>23</v>
      </c>
      <c r="G221" s="7">
        <v>54</v>
      </c>
      <c r="H221" s="7">
        <v>8</v>
      </c>
      <c r="I221" s="51">
        <v>0</v>
      </c>
      <c r="J221" s="7">
        <v>1</v>
      </c>
      <c r="K221" s="7">
        <v>1</v>
      </c>
      <c r="L221" s="7">
        <v>1</v>
      </c>
      <c r="M221" s="53">
        <v>28737.71</v>
      </c>
      <c r="N221" s="7">
        <v>1</v>
      </c>
      <c r="O221" s="68" t="str">
        <f t="shared" si="12"/>
        <v>Fair</v>
      </c>
      <c r="P221" s="68" t="str">
        <f t="shared" si="13"/>
        <v>Middle-aged adult</v>
      </c>
      <c r="Q221" s="68" t="str">
        <f t="shared" si="14"/>
        <v>Low-Balance</v>
      </c>
      <c r="R221" s="69" t="str">
        <f t="shared" si="15"/>
        <v xml:space="preserve"> 0 - 50,000</v>
      </c>
    </row>
    <row r="222" spans="1:18" ht="18" customHeight="1" x14ac:dyDescent="0.2">
      <c r="A222" s="6">
        <v>221</v>
      </c>
      <c r="B222" s="7">
        <v>15725311</v>
      </c>
      <c r="C222" s="6" t="s">
        <v>220</v>
      </c>
      <c r="D222" s="7">
        <v>726</v>
      </c>
      <c r="E222" s="6" t="s">
        <v>15</v>
      </c>
      <c r="F222" s="6" t="s">
        <v>16</v>
      </c>
      <c r="G222" s="7">
        <v>31</v>
      </c>
      <c r="H222" s="7">
        <v>9</v>
      </c>
      <c r="I222" s="51">
        <v>114722.05</v>
      </c>
      <c r="J222" s="7">
        <v>2</v>
      </c>
      <c r="K222" s="7">
        <v>1</v>
      </c>
      <c r="L222" s="7">
        <v>1</v>
      </c>
      <c r="M222" s="53">
        <v>98178.57</v>
      </c>
      <c r="N222" s="7">
        <v>0</v>
      </c>
      <c r="O222" s="68" t="str">
        <f t="shared" si="12"/>
        <v>Good</v>
      </c>
      <c r="P222" s="68" t="str">
        <f t="shared" si="13"/>
        <v>Young adult</v>
      </c>
      <c r="Q222" s="68" t="str">
        <f t="shared" si="14"/>
        <v>Mid-Balance</v>
      </c>
      <c r="R222" s="69" t="str">
        <f t="shared" si="15"/>
        <v>51,000 - 100,000</v>
      </c>
    </row>
    <row r="223" spans="1:18" ht="18" customHeight="1" x14ac:dyDescent="0.2">
      <c r="A223" s="6">
        <v>222</v>
      </c>
      <c r="B223" s="7">
        <v>15787155</v>
      </c>
      <c r="C223" s="6" t="s">
        <v>221</v>
      </c>
      <c r="D223" s="7">
        <v>514</v>
      </c>
      <c r="E223" s="6" t="s">
        <v>18</v>
      </c>
      <c r="F223" s="6" t="s">
        <v>23</v>
      </c>
      <c r="G223" s="7">
        <v>30</v>
      </c>
      <c r="H223" s="7">
        <v>7</v>
      </c>
      <c r="I223" s="51">
        <v>0</v>
      </c>
      <c r="J223" s="7">
        <v>1</v>
      </c>
      <c r="K223" s="7">
        <v>0</v>
      </c>
      <c r="L223" s="7">
        <v>1</v>
      </c>
      <c r="M223" s="53">
        <v>125010.24000000001</v>
      </c>
      <c r="N223" s="7">
        <v>0</v>
      </c>
      <c r="O223" s="68" t="str">
        <f t="shared" si="12"/>
        <v>Poor</v>
      </c>
      <c r="P223" s="68" t="str">
        <f t="shared" si="13"/>
        <v>Young adult</v>
      </c>
      <c r="Q223" s="68" t="str">
        <f t="shared" si="14"/>
        <v>Low-Balance</v>
      </c>
      <c r="R223" s="69" t="str">
        <f t="shared" si="15"/>
        <v>101,000 - 150,000</v>
      </c>
    </row>
    <row r="224" spans="1:18" ht="18" customHeight="1" x14ac:dyDescent="0.2">
      <c r="A224" s="6">
        <v>223</v>
      </c>
      <c r="B224" s="7">
        <v>15727829</v>
      </c>
      <c r="C224" s="6" t="s">
        <v>222</v>
      </c>
      <c r="D224" s="7">
        <v>567</v>
      </c>
      <c r="E224" s="6" t="s">
        <v>15</v>
      </c>
      <c r="F224" s="6" t="s">
        <v>23</v>
      </c>
      <c r="G224" s="7">
        <v>42</v>
      </c>
      <c r="H224" s="7">
        <v>2</v>
      </c>
      <c r="I224" s="51">
        <v>0</v>
      </c>
      <c r="J224" s="7">
        <v>2</v>
      </c>
      <c r="K224" s="7">
        <v>1</v>
      </c>
      <c r="L224" s="7">
        <v>1</v>
      </c>
      <c r="M224" s="53">
        <v>167984.61</v>
      </c>
      <c r="N224" s="7">
        <v>0</v>
      </c>
      <c r="O224" s="68" t="str">
        <f t="shared" si="12"/>
        <v>Fair</v>
      </c>
      <c r="P224" s="68" t="str">
        <f t="shared" si="13"/>
        <v>Middle-aged adult</v>
      </c>
      <c r="Q224" s="68" t="str">
        <f t="shared" si="14"/>
        <v>Low-Balance</v>
      </c>
      <c r="R224" s="69" t="str">
        <f t="shared" si="15"/>
        <v>151,000 - 200,00</v>
      </c>
    </row>
    <row r="225" spans="1:18" ht="18" customHeight="1" x14ac:dyDescent="0.2">
      <c r="A225" s="6">
        <v>224</v>
      </c>
      <c r="B225" s="7">
        <v>15733247</v>
      </c>
      <c r="C225" s="6" t="s">
        <v>223</v>
      </c>
      <c r="D225" s="7">
        <v>850</v>
      </c>
      <c r="E225" s="6" t="s">
        <v>15</v>
      </c>
      <c r="F225" s="6" t="s">
        <v>23</v>
      </c>
      <c r="G225" s="7">
        <v>33</v>
      </c>
      <c r="H225" s="7">
        <v>10</v>
      </c>
      <c r="I225" s="51">
        <v>0</v>
      </c>
      <c r="J225" s="7">
        <v>1</v>
      </c>
      <c r="K225" s="7">
        <v>1</v>
      </c>
      <c r="L225" s="7">
        <v>0</v>
      </c>
      <c r="M225" s="53">
        <v>4861.72</v>
      </c>
      <c r="N225" s="7">
        <v>1</v>
      </c>
      <c r="O225" s="68" t="str">
        <f t="shared" si="12"/>
        <v>Good</v>
      </c>
      <c r="P225" s="68" t="str">
        <f t="shared" si="13"/>
        <v>Young adult</v>
      </c>
      <c r="Q225" s="68" t="str">
        <f t="shared" si="14"/>
        <v>Low-Balance</v>
      </c>
      <c r="R225" s="69" t="str">
        <f t="shared" si="15"/>
        <v xml:space="preserve"> 0 - 50,000</v>
      </c>
    </row>
    <row r="226" spans="1:18" ht="18" customHeight="1" x14ac:dyDescent="0.2">
      <c r="A226" s="6">
        <v>225</v>
      </c>
      <c r="B226" s="7">
        <v>15568748</v>
      </c>
      <c r="C226" s="6" t="s">
        <v>224</v>
      </c>
      <c r="D226" s="7">
        <v>671</v>
      </c>
      <c r="E226" s="6" t="s">
        <v>26</v>
      </c>
      <c r="F226" s="6" t="s">
        <v>23</v>
      </c>
      <c r="G226" s="7">
        <v>45</v>
      </c>
      <c r="H226" s="7">
        <v>6</v>
      </c>
      <c r="I226" s="51">
        <v>99564.22</v>
      </c>
      <c r="J226" s="7">
        <v>1</v>
      </c>
      <c r="K226" s="7">
        <v>1</v>
      </c>
      <c r="L226" s="7">
        <v>1</v>
      </c>
      <c r="M226" s="53">
        <v>108872.45</v>
      </c>
      <c r="N226" s="7">
        <v>1</v>
      </c>
      <c r="O226" s="68" t="str">
        <f t="shared" si="12"/>
        <v>Fair</v>
      </c>
      <c r="P226" s="68" t="str">
        <f t="shared" si="13"/>
        <v>Middle-aged adult</v>
      </c>
      <c r="Q226" s="68" t="str">
        <f t="shared" si="14"/>
        <v>Mid-Balance</v>
      </c>
      <c r="R226" s="69" t="str">
        <f t="shared" si="15"/>
        <v>101,000 - 150,000</v>
      </c>
    </row>
    <row r="227" spans="1:18" ht="18" customHeight="1" x14ac:dyDescent="0.2">
      <c r="A227" s="6">
        <v>226</v>
      </c>
      <c r="B227" s="7">
        <v>15699029</v>
      </c>
      <c r="C227" s="6" t="s">
        <v>225</v>
      </c>
      <c r="D227" s="7">
        <v>670</v>
      </c>
      <c r="E227" s="6" t="s">
        <v>15</v>
      </c>
      <c r="F227" s="6" t="s">
        <v>23</v>
      </c>
      <c r="G227" s="7">
        <v>37</v>
      </c>
      <c r="H227" s="7">
        <v>4</v>
      </c>
      <c r="I227" s="51">
        <v>170557.91</v>
      </c>
      <c r="J227" s="7">
        <v>2</v>
      </c>
      <c r="K227" s="7">
        <v>1</v>
      </c>
      <c r="L227" s="7">
        <v>0</v>
      </c>
      <c r="M227" s="53">
        <v>198252.88</v>
      </c>
      <c r="N227" s="7">
        <v>0</v>
      </c>
      <c r="O227" s="68" t="str">
        <f t="shared" si="12"/>
        <v>Fair</v>
      </c>
      <c r="P227" s="68" t="str">
        <f t="shared" si="13"/>
        <v>Young adult</v>
      </c>
      <c r="Q227" s="68" t="str">
        <f t="shared" si="14"/>
        <v>High-Balance</v>
      </c>
      <c r="R227" s="69" t="str">
        <f t="shared" si="15"/>
        <v>151,000 - 200,00</v>
      </c>
    </row>
    <row r="228" spans="1:18" ht="18" customHeight="1" x14ac:dyDescent="0.2">
      <c r="A228" s="6">
        <v>227</v>
      </c>
      <c r="B228" s="7">
        <v>15774393</v>
      </c>
      <c r="C228" s="6" t="s">
        <v>226</v>
      </c>
      <c r="D228" s="7">
        <v>694</v>
      </c>
      <c r="E228" s="6" t="s">
        <v>15</v>
      </c>
      <c r="F228" s="6" t="s">
        <v>16</v>
      </c>
      <c r="G228" s="7">
        <v>30</v>
      </c>
      <c r="H228" s="7">
        <v>9</v>
      </c>
      <c r="I228" s="51">
        <v>0</v>
      </c>
      <c r="J228" s="7">
        <v>2</v>
      </c>
      <c r="K228" s="7">
        <v>1</v>
      </c>
      <c r="L228" s="7">
        <v>1</v>
      </c>
      <c r="M228" s="53">
        <v>26960.31</v>
      </c>
      <c r="N228" s="7">
        <v>0</v>
      </c>
      <c r="O228" s="68" t="str">
        <f t="shared" si="12"/>
        <v>Fair</v>
      </c>
      <c r="P228" s="68" t="str">
        <f t="shared" si="13"/>
        <v>Young adult</v>
      </c>
      <c r="Q228" s="68" t="str">
        <f t="shared" si="14"/>
        <v>Low-Balance</v>
      </c>
      <c r="R228" s="69" t="str">
        <f t="shared" si="15"/>
        <v xml:space="preserve"> 0 - 50,000</v>
      </c>
    </row>
    <row r="229" spans="1:18" ht="18" customHeight="1" x14ac:dyDescent="0.2">
      <c r="A229" s="6">
        <v>228</v>
      </c>
      <c r="B229" s="7">
        <v>15676895</v>
      </c>
      <c r="C229" s="6" t="s">
        <v>227</v>
      </c>
      <c r="D229" s="7">
        <v>547</v>
      </c>
      <c r="E229" s="6" t="s">
        <v>26</v>
      </c>
      <c r="F229" s="6" t="s">
        <v>16</v>
      </c>
      <c r="G229" s="7">
        <v>39</v>
      </c>
      <c r="H229" s="7">
        <v>6</v>
      </c>
      <c r="I229" s="51">
        <v>74596.149999999994</v>
      </c>
      <c r="J229" s="7">
        <v>3</v>
      </c>
      <c r="K229" s="7">
        <v>1</v>
      </c>
      <c r="L229" s="7">
        <v>1</v>
      </c>
      <c r="M229" s="53">
        <v>85746.52</v>
      </c>
      <c r="N229" s="7">
        <v>1</v>
      </c>
      <c r="O229" s="68" t="str">
        <f t="shared" si="12"/>
        <v>Fair</v>
      </c>
      <c r="P229" s="68" t="str">
        <f t="shared" si="13"/>
        <v>Young adult</v>
      </c>
      <c r="Q229" s="68" t="str">
        <f t="shared" si="14"/>
        <v>Low-Balance</v>
      </c>
      <c r="R229" s="69" t="str">
        <f t="shared" si="15"/>
        <v>51,000 - 100,000</v>
      </c>
    </row>
    <row r="230" spans="1:18" ht="18" customHeight="1" x14ac:dyDescent="0.2">
      <c r="A230" s="6">
        <v>229</v>
      </c>
      <c r="B230" s="7">
        <v>15637753</v>
      </c>
      <c r="C230" s="6" t="s">
        <v>228</v>
      </c>
      <c r="D230" s="7">
        <v>751</v>
      </c>
      <c r="E230" s="6" t="s">
        <v>26</v>
      </c>
      <c r="F230" s="6" t="s">
        <v>23</v>
      </c>
      <c r="G230" s="7">
        <v>50</v>
      </c>
      <c r="H230" s="7">
        <v>2</v>
      </c>
      <c r="I230" s="51">
        <v>96888.39</v>
      </c>
      <c r="J230" s="7">
        <v>1</v>
      </c>
      <c r="K230" s="7">
        <v>1</v>
      </c>
      <c r="L230" s="7">
        <v>0</v>
      </c>
      <c r="M230" s="53">
        <v>77206.25</v>
      </c>
      <c r="N230" s="7">
        <v>1</v>
      </c>
      <c r="O230" s="68" t="str">
        <f t="shared" si="12"/>
        <v>Good</v>
      </c>
      <c r="P230" s="68" t="str">
        <f t="shared" si="13"/>
        <v>Middle-aged adult</v>
      </c>
      <c r="Q230" s="68" t="str">
        <f t="shared" si="14"/>
        <v>Mid-Balance</v>
      </c>
      <c r="R230" s="69" t="str">
        <f t="shared" si="15"/>
        <v>51,000 - 100,000</v>
      </c>
    </row>
    <row r="231" spans="1:18" ht="18" customHeight="1" x14ac:dyDescent="0.2">
      <c r="A231" s="6">
        <v>230</v>
      </c>
      <c r="B231" s="7">
        <v>15605461</v>
      </c>
      <c r="C231" s="6" t="s">
        <v>229</v>
      </c>
      <c r="D231" s="7">
        <v>594</v>
      </c>
      <c r="E231" s="6" t="s">
        <v>26</v>
      </c>
      <c r="F231" s="6" t="s">
        <v>16</v>
      </c>
      <c r="G231" s="7">
        <v>29</v>
      </c>
      <c r="H231" s="7">
        <v>3</v>
      </c>
      <c r="I231" s="51">
        <v>130830.22</v>
      </c>
      <c r="J231" s="7">
        <v>1</v>
      </c>
      <c r="K231" s="7">
        <v>1</v>
      </c>
      <c r="L231" s="7">
        <v>0</v>
      </c>
      <c r="M231" s="53">
        <v>61048.53</v>
      </c>
      <c r="N231" s="7">
        <v>0</v>
      </c>
      <c r="O231" s="68" t="str">
        <f t="shared" si="12"/>
        <v>Fair</v>
      </c>
      <c r="P231" s="68" t="str">
        <f t="shared" si="13"/>
        <v>Young adult</v>
      </c>
      <c r="Q231" s="68" t="str">
        <f t="shared" si="14"/>
        <v>High-Balance</v>
      </c>
      <c r="R231" s="69" t="str">
        <f t="shared" si="15"/>
        <v>51,000 - 100,000</v>
      </c>
    </row>
    <row r="232" spans="1:18" ht="18" customHeight="1" x14ac:dyDescent="0.2">
      <c r="A232" s="6">
        <v>231</v>
      </c>
      <c r="B232" s="7">
        <v>15808473</v>
      </c>
      <c r="C232" s="6" t="s">
        <v>230</v>
      </c>
      <c r="D232" s="7">
        <v>673</v>
      </c>
      <c r="E232" s="6" t="s">
        <v>15</v>
      </c>
      <c r="F232" s="6" t="s">
        <v>23</v>
      </c>
      <c r="G232" s="7">
        <v>72</v>
      </c>
      <c r="H232" s="7">
        <v>1</v>
      </c>
      <c r="I232" s="51">
        <v>0</v>
      </c>
      <c r="J232" s="7">
        <v>2</v>
      </c>
      <c r="K232" s="7">
        <v>0</v>
      </c>
      <c r="L232" s="7">
        <v>1</v>
      </c>
      <c r="M232" s="53">
        <v>111981.19</v>
      </c>
      <c r="N232" s="7">
        <v>0</v>
      </c>
      <c r="O232" s="68" t="str">
        <f t="shared" si="12"/>
        <v>Fair</v>
      </c>
      <c r="P232" s="68" t="str">
        <f t="shared" si="13"/>
        <v>Senior adult</v>
      </c>
      <c r="Q232" s="68" t="str">
        <f t="shared" si="14"/>
        <v>Low-Balance</v>
      </c>
      <c r="R232" s="69" t="str">
        <f t="shared" si="15"/>
        <v>101,000 - 150,000</v>
      </c>
    </row>
    <row r="233" spans="1:18" ht="18" customHeight="1" x14ac:dyDescent="0.2">
      <c r="A233" s="6">
        <v>232</v>
      </c>
      <c r="B233" s="7">
        <v>15627000</v>
      </c>
      <c r="C233" s="6" t="s">
        <v>231</v>
      </c>
      <c r="D233" s="7">
        <v>610</v>
      </c>
      <c r="E233" s="6" t="s">
        <v>15</v>
      </c>
      <c r="F233" s="6" t="s">
        <v>23</v>
      </c>
      <c r="G233" s="7">
        <v>40</v>
      </c>
      <c r="H233" s="7">
        <v>0</v>
      </c>
      <c r="I233" s="51">
        <v>0</v>
      </c>
      <c r="J233" s="7">
        <v>2</v>
      </c>
      <c r="K233" s="7">
        <v>1</v>
      </c>
      <c r="L233" s="7">
        <v>0</v>
      </c>
      <c r="M233" s="53">
        <v>62232.6</v>
      </c>
      <c r="N233" s="7">
        <v>0</v>
      </c>
      <c r="O233" s="68" t="str">
        <f t="shared" si="12"/>
        <v>Fair</v>
      </c>
      <c r="P233" s="68" t="str">
        <f t="shared" si="13"/>
        <v>Middle-aged adult</v>
      </c>
      <c r="Q233" s="68" t="str">
        <f t="shared" si="14"/>
        <v>Low-Balance</v>
      </c>
      <c r="R233" s="69" t="str">
        <f t="shared" si="15"/>
        <v>51,000 - 100,000</v>
      </c>
    </row>
    <row r="234" spans="1:18" ht="18" customHeight="1" x14ac:dyDescent="0.2">
      <c r="A234" s="6">
        <v>233</v>
      </c>
      <c r="B234" s="7">
        <v>15787174</v>
      </c>
      <c r="C234" s="6" t="s">
        <v>232</v>
      </c>
      <c r="D234" s="7">
        <v>512</v>
      </c>
      <c r="E234" s="6" t="s">
        <v>15</v>
      </c>
      <c r="F234" s="6" t="s">
        <v>16</v>
      </c>
      <c r="G234" s="7">
        <v>37</v>
      </c>
      <c r="H234" s="7">
        <v>1</v>
      </c>
      <c r="I234" s="51">
        <v>0</v>
      </c>
      <c r="J234" s="7">
        <v>2</v>
      </c>
      <c r="K234" s="7">
        <v>0</v>
      </c>
      <c r="L234" s="7">
        <v>1</v>
      </c>
      <c r="M234" s="53">
        <v>156105.03</v>
      </c>
      <c r="N234" s="7">
        <v>0</v>
      </c>
      <c r="O234" s="68" t="str">
        <f t="shared" si="12"/>
        <v>Poor</v>
      </c>
      <c r="P234" s="68" t="str">
        <f t="shared" si="13"/>
        <v>Young adult</v>
      </c>
      <c r="Q234" s="68" t="str">
        <f t="shared" si="14"/>
        <v>Low-Balance</v>
      </c>
      <c r="R234" s="69" t="str">
        <f t="shared" si="15"/>
        <v>151,000 - 200,00</v>
      </c>
    </row>
    <row r="235" spans="1:18" ht="18" customHeight="1" x14ac:dyDescent="0.2">
      <c r="A235" s="6">
        <v>234</v>
      </c>
      <c r="B235" s="7">
        <v>15723886</v>
      </c>
      <c r="C235" s="6" t="s">
        <v>233</v>
      </c>
      <c r="D235" s="7">
        <v>767</v>
      </c>
      <c r="E235" s="6" t="s">
        <v>26</v>
      </c>
      <c r="F235" s="6" t="s">
        <v>23</v>
      </c>
      <c r="G235" s="7">
        <v>20</v>
      </c>
      <c r="H235" s="7">
        <v>3</v>
      </c>
      <c r="I235" s="51">
        <v>119714.25</v>
      </c>
      <c r="J235" s="7">
        <v>2</v>
      </c>
      <c r="K235" s="7">
        <v>0</v>
      </c>
      <c r="L235" s="7">
        <v>1</v>
      </c>
      <c r="M235" s="53">
        <v>150135.38</v>
      </c>
      <c r="N235" s="7">
        <v>0</v>
      </c>
      <c r="O235" s="68" t="str">
        <f t="shared" si="12"/>
        <v>Good</v>
      </c>
      <c r="P235" s="68" t="str">
        <f t="shared" si="13"/>
        <v>Young adult</v>
      </c>
      <c r="Q235" s="68" t="str">
        <f t="shared" si="14"/>
        <v>Mid-Balance</v>
      </c>
      <c r="R235" s="69" t="str">
        <f t="shared" si="15"/>
        <v>101,000 - 150,000</v>
      </c>
    </row>
    <row r="236" spans="1:18" ht="18" customHeight="1" x14ac:dyDescent="0.2">
      <c r="A236" s="6">
        <v>235</v>
      </c>
      <c r="B236" s="7">
        <v>15704769</v>
      </c>
      <c r="C236" s="6" t="s">
        <v>234</v>
      </c>
      <c r="D236" s="7">
        <v>585</v>
      </c>
      <c r="E236" s="6" t="s">
        <v>15</v>
      </c>
      <c r="F236" s="6" t="s">
        <v>16</v>
      </c>
      <c r="G236" s="7">
        <v>67</v>
      </c>
      <c r="H236" s="7">
        <v>5</v>
      </c>
      <c r="I236" s="51">
        <v>113978.97</v>
      </c>
      <c r="J236" s="7">
        <v>2</v>
      </c>
      <c r="K236" s="7">
        <v>0</v>
      </c>
      <c r="L236" s="7">
        <v>1</v>
      </c>
      <c r="M236" s="53">
        <v>93146.11</v>
      </c>
      <c r="N236" s="7">
        <v>0</v>
      </c>
      <c r="O236" s="68" t="str">
        <f t="shared" si="12"/>
        <v>Fair</v>
      </c>
      <c r="P236" s="68" t="str">
        <f t="shared" si="13"/>
        <v>Senior adult</v>
      </c>
      <c r="Q236" s="68" t="str">
        <f t="shared" si="14"/>
        <v>Mid-Balance</v>
      </c>
      <c r="R236" s="69" t="str">
        <f t="shared" si="15"/>
        <v>51,000 - 100,000</v>
      </c>
    </row>
    <row r="237" spans="1:18" ht="18" customHeight="1" x14ac:dyDescent="0.2">
      <c r="A237" s="6">
        <v>236</v>
      </c>
      <c r="B237" s="7">
        <v>15772896</v>
      </c>
      <c r="C237" s="6" t="s">
        <v>235</v>
      </c>
      <c r="D237" s="7">
        <v>763</v>
      </c>
      <c r="E237" s="6" t="s">
        <v>26</v>
      </c>
      <c r="F237" s="6" t="s">
        <v>23</v>
      </c>
      <c r="G237" s="7">
        <v>42</v>
      </c>
      <c r="H237" s="7">
        <v>6</v>
      </c>
      <c r="I237" s="51">
        <v>100160.75</v>
      </c>
      <c r="J237" s="7">
        <v>1</v>
      </c>
      <c r="K237" s="7">
        <v>1</v>
      </c>
      <c r="L237" s="7">
        <v>0</v>
      </c>
      <c r="M237" s="53">
        <v>33462.94</v>
      </c>
      <c r="N237" s="7">
        <v>1</v>
      </c>
      <c r="O237" s="68" t="str">
        <f t="shared" si="12"/>
        <v>Good</v>
      </c>
      <c r="P237" s="68" t="str">
        <f t="shared" si="13"/>
        <v>Middle-aged adult</v>
      </c>
      <c r="Q237" s="68" t="str">
        <f t="shared" si="14"/>
        <v>Mid-Balance</v>
      </c>
      <c r="R237" s="69" t="str">
        <f t="shared" si="15"/>
        <v xml:space="preserve"> 0 - 50,000</v>
      </c>
    </row>
    <row r="238" spans="1:18" ht="18" customHeight="1" x14ac:dyDescent="0.2">
      <c r="A238" s="6">
        <v>237</v>
      </c>
      <c r="B238" s="7">
        <v>15711540</v>
      </c>
      <c r="C238" s="6" t="s">
        <v>236</v>
      </c>
      <c r="D238" s="7">
        <v>712</v>
      </c>
      <c r="E238" s="6" t="s">
        <v>15</v>
      </c>
      <c r="F238" s="6" t="s">
        <v>16</v>
      </c>
      <c r="G238" s="7">
        <v>29</v>
      </c>
      <c r="H238" s="7">
        <v>2</v>
      </c>
      <c r="I238" s="51">
        <v>0</v>
      </c>
      <c r="J238" s="7">
        <v>1</v>
      </c>
      <c r="K238" s="7">
        <v>1</v>
      </c>
      <c r="L238" s="7">
        <v>1</v>
      </c>
      <c r="M238" s="53">
        <v>144375</v>
      </c>
      <c r="N238" s="7">
        <v>0</v>
      </c>
      <c r="O238" s="68" t="str">
        <f t="shared" si="12"/>
        <v>Fair</v>
      </c>
      <c r="P238" s="68" t="str">
        <f t="shared" si="13"/>
        <v>Young adult</v>
      </c>
      <c r="Q238" s="68" t="str">
        <f t="shared" si="14"/>
        <v>Low-Balance</v>
      </c>
      <c r="R238" s="69" t="str">
        <f t="shared" si="15"/>
        <v>101,000 - 150,000</v>
      </c>
    </row>
    <row r="239" spans="1:18" ht="18" customHeight="1" x14ac:dyDescent="0.2">
      <c r="A239" s="6">
        <v>238</v>
      </c>
      <c r="B239" s="7">
        <v>15764866</v>
      </c>
      <c r="C239" s="6" t="s">
        <v>237</v>
      </c>
      <c r="D239" s="7">
        <v>539</v>
      </c>
      <c r="E239" s="6" t="s">
        <v>26</v>
      </c>
      <c r="F239" s="6" t="s">
        <v>16</v>
      </c>
      <c r="G239" s="7">
        <v>43</v>
      </c>
      <c r="H239" s="7">
        <v>3</v>
      </c>
      <c r="I239" s="51">
        <v>116220.5</v>
      </c>
      <c r="J239" s="7">
        <v>3</v>
      </c>
      <c r="K239" s="7">
        <v>1</v>
      </c>
      <c r="L239" s="7">
        <v>0</v>
      </c>
      <c r="M239" s="53">
        <v>55803.96</v>
      </c>
      <c r="N239" s="7">
        <v>1</v>
      </c>
      <c r="O239" s="68" t="str">
        <f t="shared" si="12"/>
        <v>Fair</v>
      </c>
      <c r="P239" s="68" t="str">
        <f t="shared" si="13"/>
        <v>Middle-aged adult</v>
      </c>
      <c r="Q239" s="68" t="str">
        <f t="shared" si="14"/>
        <v>Mid-Balance</v>
      </c>
      <c r="R239" s="69" t="str">
        <f t="shared" si="15"/>
        <v>51,000 - 100,000</v>
      </c>
    </row>
    <row r="240" spans="1:18" ht="18" customHeight="1" x14ac:dyDescent="0.2">
      <c r="A240" s="6">
        <v>239</v>
      </c>
      <c r="B240" s="7">
        <v>15794056</v>
      </c>
      <c r="C240" s="6" t="s">
        <v>238</v>
      </c>
      <c r="D240" s="7">
        <v>668</v>
      </c>
      <c r="E240" s="6" t="s">
        <v>15</v>
      </c>
      <c r="F240" s="6" t="s">
        <v>16</v>
      </c>
      <c r="G240" s="7">
        <v>46</v>
      </c>
      <c r="H240" s="7">
        <v>2</v>
      </c>
      <c r="I240" s="51">
        <v>0</v>
      </c>
      <c r="J240" s="7">
        <v>3</v>
      </c>
      <c r="K240" s="7">
        <v>1</v>
      </c>
      <c r="L240" s="7">
        <v>0</v>
      </c>
      <c r="M240" s="53">
        <v>89048.46</v>
      </c>
      <c r="N240" s="7">
        <v>1</v>
      </c>
      <c r="O240" s="68" t="str">
        <f t="shared" si="12"/>
        <v>Fair</v>
      </c>
      <c r="P240" s="68" t="str">
        <f t="shared" si="13"/>
        <v>Middle-aged adult</v>
      </c>
      <c r="Q240" s="68" t="str">
        <f t="shared" si="14"/>
        <v>Low-Balance</v>
      </c>
      <c r="R240" s="69" t="str">
        <f t="shared" si="15"/>
        <v>51,000 - 100,000</v>
      </c>
    </row>
    <row r="241" spans="1:18" ht="18" customHeight="1" x14ac:dyDescent="0.2">
      <c r="A241" s="6">
        <v>240</v>
      </c>
      <c r="B241" s="7">
        <v>15795149</v>
      </c>
      <c r="C241" s="6" t="s">
        <v>239</v>
      </c>
      <c r="D241" s="7">
        <v>703</v>
      </c>
      <c r="E241" s="6" t="s">
        <v>15</v>
      </c>
      <c r="F241" s="6" t="s">
        <v>23</v>
      </c>
      <c r="G241" s="7">
        <v>28</v>
      </c>
      <c r="H241" s="7">
        <v>2</v>
      </c>
      <c r="I241" s="51">
        <v>81173.83</v>
      </c>
      <c r="J241" s="7">
        <v>2</v>
      </c>
      <c r="K241" s="7">
        <v>0</v>
      </c>
      <c r="L241" s="7">
        <v>1</v>
      </c>
      <c r="M241" s="53">
        <v>162812.16</v>
      </c>
      <c r="N241" s="7">
        <v>0</v>
      </c>
      <c r="O241" s="68" t="str">
        <f t="shared" si="12"/>
        <v>Fair</v>
      </c>
      <c r="P241" s="68" t="str">
        <f t="shared" si="13"/>
        <v>Young adult</v>
      </c>
      <c r="Q241" s="68" t="str">
        <f t="shared" si="14"/>
        <v>Mid-Balance</v>
      </c>
      <c r="R241" s="69" t="str">
        <f t="shared" si="15"/>
        <v>151,000 - 200,00</v>
      </c>
    </row>
    <row r="242" spans="1:18" ht="18" customHeight="1" x14ac:dyDescent="0.2">
      <c r="A242" s="6">
        <v>241</v>
      </c>
      <c r="B242" s="7">
        <v>15812009</v>
      </c>
      <c r="C242" s="6" t="s">
        <v>240</v>
      </c>
      <c r="D242" s="7">
        <v>662</v>
      </c>
      <c r="E242" s="6" t="s">
        <v>18</v>
      </c>
      <c r="F242" s="6" t="s">
        <v>23</v>
      </c>
      <c r="G242" s="7">
        <v>38</v>
      </c>
      <c r="H242" s="7">
        <v>4</v>
      </c>
      <c r="I242" s="51">
        <v>0</v>
      </c>
      <c r="J242" s="7">
        <v>2</v>
      </c>
      <c r="K242" s="7">
        <v>1</v>
      </c>
      <c r="L242" s="7">
        <v>0</v>
      </c>
      <c r="M242" s="53">
        <v>136259.65</v>
      </c>
      <c r="N242" s="7">
        <v>0</v>
      </c>
      <c r="O242" s="68" t="str">
        <f t="shared" si="12"/>
        <v>Fair</v>
      </c>
      <c r="P242" s="68" t="str">
        <f t="shared" si="13"/>
        <v>Young adult</v>
      </c>
      <c r="Q242" s="68" t="str">
        <f t="shared" si="14"/>
        <v>Low-Balance</v>
      </c>
      <c r="R242" s="69" t="str">
        <f t="shared" si="15"/>
        <v>101,000 - 150,000</v>
      </c>
    </row>
    <row r="243" spans="1:18" ht="18" customHeight="1" x14ac:dyDescent="0.2">
      <c r="A243" s="6">
        <v>242</v>
      </c>
      <c r="B243" s="7">
        <v>15651001</v>
      </c>
      <c r="C243" s="6" t="s">
        <v>75</v>
      </c>
      <c r="D243" s="7">
        <v>725</v>
      </c>
      <c r="E243" s="6" t="s">
        <v>26</v>
      </c>
      <c r="F243" s="6" t="s">
        <v>16</v>
      </c>
      <c r="G243" s="7">
        <v>39</v>
      </c>
      <c r="H243" s="7">
        <v>5</v>
      </c>
      <c r="I243" s="51">
        <v>116803.8</v>
      </c>
      <c r="J243" s="7">
        <v>1</v>
      </c>
      <c r="K243" s="7">
        <v>1</v>
      </c>
      <c r="L243" s="7">
        <v>0</v>
      </c>
      <c r="M243" s="53">
        <v>124052.97</v>
      </c>
      <c r="N243" s="7">
        <v>0</v>
      </c>
      <c r="O243" s="68" t="str">
        <f t="shared" si="12"/>
        <v>Good</v>
      </c>
      <c r="P243" s="68" t="str">
        <f t="shared" si="13"/>
        <v>Young adult</v>
      </c>
      <c r="Q243" s="68" t="str">
        <f t="shared" si="14"/>
        <v>Mid-Balance</v>
      </c>
      <c r="R243" s="69" t="str">
        <f t="shared" si="15"/>
        <v>101,000 - 150,000</v>
      </c>
    </row>
    <row r="244" spans="1:18" ht="18" customHeight="1" x14ac:dyDescent="0.2">
      <c r="A244" s="6">
        <v>243</v>
      </c>
      <c r="B244" s="7">
        <v>15813844</v>
      </c>
      <c r="C244" s="6" t="s">
        <v>241</v>
      </c>
      <c r="D244" s="7">
        <v>703</v>
      </c>
      <c r="E244" s="6" t="s">
        <v>15</v>
      </c>
      <c r="F244" s="6" t="s">
        <v>23</v>
      </c>
      <c r="G244" s="7">
        <v>37</v>
      </c>
      <c r="H244" s="7">
        <v>8</v>
      </c>
      <c r="I244" s="51">
        <v>105961.68</v>
      </c>
      <c r="J244" s="7">
        <v>2</v>
      </c>
      <c r="K244" s="7">
        <v>0</v>
      </c>
      <c r="L244" s="7">
        <v>1</v>
      </c>
      <c r="M244" s="53">
        <v>74158.8</v>
      </c>
      <c r="N244" s="7">
        <v>0</v>
      </c>
      <c r="O244" s="68" t="str">
        <f t="shared" si="12"/>
        <v>Fair</v>
      </c>
      <c r="P244" s="68" t="str">
        <f t="shared" si="13"/>
        <v>Young adult</v>
      </c>
      <c r="Q244" s="68" t="str">
        <f t="shared" si="14"/>
        <v>Mid-Balance</v>
      </c>
      <c r="R244" s="69" t="str">
        <f t="shared" si="15"/>
        <v>51,000 - 100,000</v>
      </c>
    </row>
    <row r="245" spans="1:18" ht="18" customHeight="1" x14ac:dyDescent="0.2">
      <c r="A245" s="6">
        <v>244</v>
      </c>
      <c r="B245" s="7">
        <v>15596175</v>
      </c>
      <c r="C245" s="6" t="s">
        <v>242</v>
      </c>
      <c r="D245" s="7">
        <v>659</v>
      </c>
      <c r="E245" s="6" t="s">
        <v>26</v>
      </c>
      <c r="F245" s="6" t="s">
        <v>23</v>
      </c>
      <c r="G245" s="7">
        <v>67</v>
      </c>
      <c r="H245" s="7">
        <v>6</v>
      </c>
      <c r="I245" s="51">
        <v>117411.6</v>
      </c>
      <c r="J245" s="7">
        <v>1</v>
      </c>
      <c r="K245" s="7">
        <v>1</v>
      </c>
      <c r="L245" s="7">
        <v>1</v>
      </c>
      <c r="M245" s="53">
        <v>45071.09</v>
      </c>
      <c r="N245" s="7">
        <v>1</v>
      </c>
      <c r="O245" s="68" t="str">
        <f t="shared" si="12"/>
        <v>Fair</v>
      </c>
      <c r="P245" s="68" t="str">
        <f t="shared" si="13"/>
        <v>Senior adult</v>
      </c>
      <c r="Q245" s="68" t="str">
        <f t="shared" si="14"/>
        <v>Mid-Balance</v>
      </c>
      <c r="R245" s="69" t="str">
        <f t="shared" si="15"/>
        <v xml:space="preserve"> 0 - 50,000</v>
      </c>
    </row>
    <row r="246" spans="1:18" ht="18" customHeight="1" x14ac:dyDescent="0.2">
      <c r="A246" s="6">
        <v>245</v>
      </c>
      <c r="B246" s="7">
        <v>15576269</v>
      </c>
      <c r="C246" s="6" t="s">
        <v>243</v>
      </c>
      <c r="D246" s="7">
        <v>523</v>
      </c>
      <c r="E246" s="6" t="s">
        <v>18</v>
      </c>
      <c r="F246" s="6" t="s">
        <v>23</v>
      </c>
      <c r="G246" s="7">
        <v>34</v>
      </c>
      <c r="H246" s="7">
        <v>7</v>
      </c>
      <c r="I246" s="51">
        <v>0</v>
      </c>
      <c r="J246" s="7">
        <v>2</v>
      </c>
      <c r="K246" s="7">
        <v>1</v>
      </c>
      <c r="L246" s="7">
        <v>0</v>
      </c>
      <c r="M246" s="53">
        <v>62030.06</v>
      </c>
      <c r="N246" s="7">
        <v>0</v>
      </c>
      <c r="O246" s="68" t="str">
        <f t="shared" si="12"/>
        <v>Fair</v>
      </c>
      <c r="P246" s="68" t="str">
        <f t="shared" si="13"/>
        <v>Young adult</v>
      </c>
      <c r="Q246" s="68" t="str">
        <f t="shared" si="14"/>
        <v>Low-Balance</v>
      </c>
      <c r="R246" s="69" t="str">
        <f t="shared" si="15"/>
        <v>51,000 - 100,000</v>
      </c>
    </row>
    <row r="247" spans="1:18" ht="18" customHeight="1" x14ac:dyDescent="0.2">
      <c r="A247" s="6">
        <v>246</v>
      </c>
      <c r="B247" s="7">
        <v>15797219</v>
      </c>
      <c r="C247" s="6" t="s">
        <v>244</v>
      </c>
      <c r="D247" s="7">
        <v>635</v>
      </c>
      <c r="E247" s="6" t="s">
        <v>15</v>
      </c>
      <c r="F247" s="6" t="s">
        <v>16</v>
      </c>
      <c r="G247" s="7">
        <v>40</v>
      </c>
      <c r="H247" s="7">
        <v>10</v>
      </c>
      <c r="I247" s="51">
        <v>123497.58</v>
      </c>
      <c r="J247" s="7">
        <v>1</v>
      </c>
      <c r="K247" s="7">
        <v>1</v>
      </c>
      <c r="L247" s="7">
        <v>0</v>
      </c>
      <c r="M247" s="53">
        <v>131953.23000000001</v>
      </c>
      <c r="N247" s="7">
        <v>1</v>
      </c>
      <c r="O247" s="68" t="str">
        <f t="shared" si="12"/>
        <v>Fair</v>
      </c>
      <c r="P247" s="68" t="str">
        <f t="shared" si="13"/>
        <v>Middle-aged adult</v>
      </c>
      <c r="Q247" s="68" t="str">
        <f t="shared" si="14"/>
        <v>Mid-Balance</v>
      </c>
      <c r="R247" s="69" t="str">
        <f t="shared" si="15"/>
        <v>101,000 - 150,000</v>
      </c>
    </row>
    <row r="248" spans="1:18" ht="18" customHeight="1" x14ac:dyDescent="0.2">
      <c r="A248" s="6">
        <v>247</v>
      </c>
      <c r="B248" s="7">
        <v>15685500</v>
      </c>
      <c r="C248" s="6" t="s">
        <v>245</v>
      </c>
      <c r="D248" s="7">
        <v>772</v>
      </c>
      <c r="E248" s="6" t="s">
        <v>26</v>
      </c>
      <c r="F248" s="6" t="s">
        <v>23</v>
      </c>
      <c r="G248" s="7">
        <v>26</v>
      </c>
      <c r="H248" s="7">
        <v>7</v>
      </c>
      <c r="I248" s="51">
        <v>152400.51</v>
      </c>
      <c r="J248" s="7">
        <v>2</v>
      </c>
      <c r="K248" s="7">
        <v>1</v>
      </c>
      <c r="L248" s="7">
        <v>0</v>
      </c>
      <c r="M248" s="53">
        <v>79414</v>
      </c>
      <c r="N248" s="7">
        <v>0</v>
      </c>
      <c r="O248" s="68" t="str">
        <f t="shared" si="12"/>
        <v>Good</v>
      </c>
      <c r="P248" s="68" t="str">
        <f t="shared" si="13"/>
        <v>Young adult</v>
      </c>
      <c r="Q248" s="68" t="str">
        <f t="shared" si="14"/>
        <v>High-Balance</v>
      </c>
      <c r="R248" s="69" t="str">
        <f t="shared" si="15"/>
        <v>51,000 - 100,000</v>
      </c>
    </row>
    <row r="249" spans="1:18" ht="18" customHeight="1" x14ac:dyDescent="0.2">
      <c r="A249" s="6">
        <v>248</v>
      </c>
      <c r="B249" s="7">
        <v>15599792</v>
      </c>
      <c r="C249" s="6" t="s">
        <v>246</v>
      </c>
      <c r="D249" s="7">
        <v>545</v>
      </c>
      <c r="E249" s="6" t="s">
        <v>15</v>
      </c>
      <c r="F249" s="6" t="s">
        <v>16</v>
      </c>
      <c r="G249" s="7">
        <v>26</v>
      </c>
      <c r="H249" s="7">
        <v>1</v>
      </c>
      <c r="I249" s="51">
        <v>0</v>
      </c>
      <c r="J249" s="7">
        <v>2</v>
      </c>
      <c r="K249" s="7">
        <v>1</v>
      </c>
      <c r="L249" s="7">
        <v>1</v>
      </c>
      <c r="M249" s="53">
        <v>199638.56</v>
      </c>
      <c r="N249" s="7">
        <v>0</v>
      </c>
      <c r="O249" s="68" t="str">
        <f t="shared" si="12"/>
        <v>Fair</v>
      </c>
      <c r="P249" s="68" t="str">
        <f t="shared" si="13"/>
        <v>Young adult</v>
      </c>
      <c r="Q249" s="68" t="str">
        <f t="shared" si="14"/>
        <v>Low-Balance</v>
      </c>
      <c r="R249" s="69" t="str">
        <f t="shared" si="15"/>
        <v>151,000 - 200,00</v>
      </c>
    </row>
    <row r="250" spans="1:18" ht="18" customHeight="1" x14ac:dyDescent="0.2">
      <c r="A250" s="6">
        <v>249</v>
      </c>
      <c r="B250" s="7">
        <v>15657566</v>
      </c>
      <c r="C250" s="6" t="s">
        <v>247</v>
      </c>
      <c r="D250" s="7">
        <v>634</v>
      </c>
      <c r="E250" s="6" t="s">
        <v>26</v>
      </c>
      <c r="F250" s="6" t="s">
        <v>23</v>
      </c>
      <c r="G250" s="7">
        <v>24</v>
      </c>
      <c r="H250" s="7">
        <v>8</v>
      </c>
      <c r="I250" s="51">
        <v>103097.85</v>
      </c>
      <c r="J250" s="7">
        <v>1</v>
      </c>
      <c r="K250" s="7">
        <v>1</v>
      </c>
      <c r="L250" s="7">
        <v>1</v>
      </c>
      <c r="M250" s="53">
        <v>157577.29</v>
      </c>
      <c r="N250" s="7">
        <v>0</v>
      </c>
      <c r="O250" s="68" t="str">
        <f t="shared" si="12"/>
        <v>Fair</v>
      </c>
      <c r="P250" s="68" t="str">
        <f t="shared" si="13"/>
        <v>Young adult</v>
      </c>
      <c r="Q250" s="68" t="str">
        <f t="shared" si="14"/>
        <v>Mid-Balance</v>
      </c>
      <c r="R250" s="69" t="str">
        <f t="shared" si="15"/>
        <v>151,000 - 200,00</v>
      </c>
    </row>
    <row r="251" spans="1:18" ht="18" customHeight="1" x14ac:dyDescent="0.2">
      <c r="A251" s="6">
        <v>250</v>
      </c>
      <c r="B251" s="7">
        <v>15772423</v>
      </c>
      <c r="C251" s="6" t="s">
        <v>248</v>
      </c>
      <c r="D251" s="7">
        <v>739</v>
      </c>
      <c r="E251" s="6" t="s">
        <v>26</v>
      </c>
      <c r="F251" s="6" t="s">
        <v>23</v>
      </c>
      <c r="G251" s="7">
        <v>54</v>
      </c>
      <c r="H251" s="7">
        <v>8</v>
      </c>
      <c r="I251" s="51">
        <v>126418.14</v>
      </c>
      <c r="J251" s="7">
        <v>1</v>
      </c>
      <c r="K251" s="7">
        <v>1</v>
      </c>
      <c r="L251" s="7">
        <v>0</v>
      </c>
      <c r="M251" s="53">
        <v>134420.75</v>
      </c>
      <c r="N251" s="7">
        <v>1</v>
      </c>
      <c r="O251" s="68" t="str">
        <f t="shared" si="12"/>
        <v>Good</v>
      </c>
      <c r="P251" s="68" t="str">
        <f t="shared" si="13"/>
        <v>Middle-aged adult</v>
      </c>
      <c r="Q251" s="68" t="str">
        <f t="shared" si="14"/>
        <v>High-Balance</v>
      </c>
      <c r="R251" s="69" t="str">
        <f t="shared" si="15"/>
        <v>101,000 - 150,000</v>
      </c>
    </row>
    <row r="252" spans="1:18" ht="18" customHeight="1" x14ac:dyDescent="0.2">
      <c r="A252" s="6">
        <v>251</v>
      </c>
      <c r="B252" s="7">
        <v>15628112</v>
      </c>
      <c r="C252" s="6" t="s">
        <v>249</v>
      </c>
      <c r="D252" s="7">
        <v>771</v>
      </c>
      <c r="E252" s="6" t="s">
        <v>26</v>
      </c>
      <c r="F252" s="6" t="s">
        <v>16</v>
      </c>
      <c r="G252" s="7">
        <v>36</v>
      </c>
      <c r="H252" s="7">
        <v>5</v>
      </c>
      <c r="I252" s="51">
        <v>77846.899999999994</v>
      </c>
      <c r="J252" s="7">
        <v>1</v>
      </c>
      <c r="K252" s="7">
        <v>0</v>
      </c>
      <c r="L252" s="7">
        <v>0</v>
      </c>
      <c r="M252" s="53">
        <v>99805.99</v>
      </c>
      <c r="N252" s="7">
        <v>0</v>
      </c>
      <c r="O252" s="68" t="str">
        <f t="shared" si="12"/>
        <v>Good</v>
      </c>
      <c r="P252" s="68" t="str">
        <f t="shared" si="13"/>
        <v>Young adult</v>
      </c>
      <c r="Q252" s="68" t="str">
        <f t="shared" si="14"/>
        <v>Mid-Balance</v>
      </c>
      <c r="R252" s="69" t="str">
        <f t="shared" si="15"/>
        <v>51,000 - 100,000</v>
      </c>
    </row>
    <row r="253" spans="1:18" ht="18" customHeight="1" x14ac:dyDescent="0.2">
      <c r="A253" s="6">
        <v>252</v>
      </c>
      <c r="B253" s="7">
        <v>15753754</v>
      </c>
      <c r="C253" s="6" t="s">
        <v>250</v>
      </c>
      <c r="D253" s="7">
        <v>587</v>
      </c>
      <c r="E253" s="6" t="s">
        <v>18</v>
      </c>
      <c r="F253" s="6" t="s">
        <v>16</v>
      </c>
      <c r="G253" s="7">
        <v>34</v>
      </c>
      <c r="H253" s="7">
        <v>1</v>
      </c>
      <c r="I253" s="51">
        <v>0</v>
      </c>
      <c r="J253" s="7">
        <v>2</v>
      </c>
      <c r="K253" s="7">
        <v>1</v>
      </c>
      <c r="L253" s="7">
        <v>1</v>
      </c>
      <c r="M253" s="53">
        <v>97932.68</v>
      </c>
      <c r="N253" s="7">
        <v>0</v>
      </c>
      <c r="O253" s="68" t="str">
        <f t="shared" si="12"/>
        <v>Fair</v>
      </c>
      <c r="P253" s="68" t="str">
        <f t="shared" si="13"/>
        <v>Young adult</v>
      </c>
      <c r="Q253" s="68" t="str">
        <f t="shared" si="14"/>
        <v>Low-Balance</v>
      </c>
      <c r="R253" s="69" t="str">
        <f t="shared" si="15"/>
        <v>51,000 - 100,000</v>
      </c>
    </row>
    <row r="254" spans="1:18" ht="18" customHeight="1" x14ac:dyDescent="0.2">
      <c r="A254" s="6">
        <v>253</v>
      </c>
      <c r="B254" s="7">
        <v>15793726</v>
      </c>
      <c r="C254" s="6" t="s">
        <v>251</v>
      </c>
      <c r="D254" s="7">
        <v>681</v>
      </c>
      <c r="E254" s="6" t="s">
        <v>15</v>
      </c>
      <c r="F254" s="6" t="s">
        <v>16</v>
      </c>
      <c r="G254" s="7">
        <v>79</v>
      </c>
      <c r="H254" s="7">
        <v>0</v>
      </c>
      <c r="I254" s="51">
        <v>0</v>
      </c>
      <c r="J254" s="7">
        <v>2</v>
      </c>
      <c r="K254" s="7">
        <v>0</v>
      </c>
      <c r="L254" s="7">
        <v>1</v>
      </c>
      <c r="M254" s="53">
        <v>170968.99</v>
      </c>
      <c r="N254" s="7">
        <v>0</v>
      </c>
      <c r="O254" s="68" t="str">
        <f t="shared" si="12"/>
        <v>Fair</v>
      </c>
      <c r="P254" s="68" t="str">
        <f t="shared" si="13"/>
        <v>Senior adult</v>
      </c>
      <c r="Q254" s="68" t="str">
        <f t="shared" si="14"/>
        <v>Low-Balance</v>
      </c>
      <c r="R254" s="69" t="str">
        <f t="shared" si="15"/>
        <v>151,000 - 200,00</v>
      </c>
    </row>
    <row r="255" spans="1:18" ht="18" customHeight="1" x14ac:dyDescent="0.2">
      <c r="A255" s="6">
        <v>254</v>
      </c>
      <c r="B255" s="7">
        <v>15694717</v>
      </c>
      <c r="C255" s="6" t="s">
        <v>209</v>
      </c>
      <c r="D255" s="7">
        <v>544</v>
      </c>
      <c r="E255" s="6" t="s">
        <v>26</v>
      </c>
      <c r="F255" s="6" t="s">
        <v>23</v>
      </c>
      <c r="G255" s="7">
        <v>37</v>
      </c>
      <c r="H255" s="7">
        <v>2</v>
      </c>
      <c r="I255" s="51">
        <v>79731.91</v>
      </c>
      <c r="J255" s="7">
        <v>1</v>
      </c>
      <c r="K255" s="7">
        <v>1</v>
      </c>
      <c r="L255" s="7">
        <v>1</v>
      </c>
      <c r="M255" s="53">
        <v>57558.95</v>
      </c>
      <c r="N255" s="7">
        <v>0</v>
      </c>
      <c r="O255" s="68" t="str">
        <f t="shared" si="12"/>
        <v>Fair</v>
      </c>
      <c r="P255" s="68" t="str">
        <f t="shared" si="13"/>
        <v>Young adult</v>
      </c>
      <c r="Q255" s="68" t="str">
        <f t="shared" si="14"/>
        <v>Mid-Balance</v>
      </c>
      <c r="R255" s="69" t="str">
        <f t="shared" si="15"/>
        <v>51,000 - 100,000</v>
      </c>
    </row>
    <row r="256" spans="1:18" ht="18" customHeight="1" x14ac:dyDescent="0.2">
      <c r="A256" s="6">
        <v>255</v>
      </c>
      <c r="B256" s="7">
        <v>15665834</v>
      </c>
      <c r="C256" s="6" t="s">
        <v>252</v>
      </c>
      <c r="D256" s="7">
        <v>696</v>
      </c>
      <c r="E256" s="6" t="s">
        <v>18</v>
      </c>
      <c r="F256" s="6" t="s">
        <v>23</v>
      </c>
      <c r="G256" s="7">
        <v>28</v>
      </c>
      <c r="H256" s="7">
        <v>8</v>
      </c>
      <c r="I256" s="51">
        <v>0</v>
      </c>
      <c r="J256" s="7">
        <v>1</v>
      </c>
      <c r="K256" s="7">
        <v>0</v>
      </c>
      <c r="L256" s="7">
        <v>0</v>
      </c>
      <c r="M256" s="53">
        <v>176713.47</v>
      </c>
      <c r="N256" s="7">
        <v>0</v>
      </c>
      <c r="O256" s="68" t="str">
        <f t="shared" si="12"/>
        <v>Fair</v>
      </c>
      <c r="P256" s="68" t="str">
        <f t="shared" si="13"/>
        <v>Young adult</v>
      </c>
      <c r="Q256" s="68" t="str">
        <f t="shared" si="14"/>
        <v>Low-Balance</v>
      </c>
      <c r="R256" s="69" t="str">
        <f t="shared" si="15"/>
        <v>151,000 - 200,00</v>
      </c>
    </row>
    <row r="257" spans="1:18" ht="18" customHeight="1" x14ac:dyDescent="0.2">
      <c r="A257" s="6">
        <v>256</v>
      </c>
      <c r="B257" s="7">
        <v>15765297</v>
      </c>
      <c r="C257" s="6" t="s">
        <v>253</v>
      </c>
      <c r="D257" s="7">
        <v>766</v>
      </c>
      <c r="E257" s="6" t="s">
        <v>18</v>
      </c>
      <c r="F257" s="6" t="s">
        <v>23</v>
      </c>
      <c r="G257" s="7">
        <v>41</v>
      </c>
      <c r="H257" s="7">
        <v>0</v>
      </c>
      <c r="I257" s="51">
        <v>0</v>
      </c>
      <c r="J257" s="7">
        <v>2</v>
      </c>
      <c r="K257" s="7">
        <v>0</v>
      </c>
      <c r="L257" s="7">
        <v>1</v>
      </c>
      <c r="M257" s="53">
        <v>34283.230000000003</v>
      </c>
      <c r="N257" s="7">
        <v>0</v>
      </c>
      <c r="O257" s="68" t="str">
        <f t="shared" si="12"/>
        <v>Good</v>
      </c>
      <c r="P257" s="68" t="str">
        <f t="shared" si="13"/>
        <v>Middle-aged adult</v>
      </c>
      <c r="Q257" s="68" t="str">
        <f t="shared" si="14"/>
        <v>Low-Balance</v>
      </c>
      <c r="R257" s="69" t="str">
        <f t="shared" si="15"/>
        <v xml:space="preserve"> 0 - 50,000</v>
      </c>
    </row>
    <row r="258" spans="1:18" ht="18" customHeight="1" x14ac:dyDescent="0.2">
      <c r="A258" s="6">
        <v>257</v>
      </c>
      <c r="B258" s="7">
        <v>15636684</v>
      </c>
      <c r="C258" s="6" t="s">
        <v>254</v>
      </c>
      <c r="D258" s="7">
        <v>727</v>
      </c>
      <c r="E258" s="6" t="s">
        <v>15</v>
      </c>
      <c r="F258" s="6" t="s">
        <v>23</v>
      </c>
      <c r="G258" s="7">
        <v>34</v>
      </c>
      <c r="H258" s="7">
        <v>10</v>
      </c>
      <c r="I258" s="51">
        <v>0</v>
      </c>
      <c r="J258" s="7">
        <v>2</v>
      </c>
      <c r="K258" s="7">
        <v>1</v>
      </c>
      <c r="L258" s="7">
        <v>1</v>
      </c>
      <c r="M258" s="53">
        <v>198637.34</v>
      </c>
      <c r="N258" s="7">
        <v>0</v>
      </c>
      <c r="O258" s="68" t="str">
        <f t="shared" si="12"/>
        <v>Good</v>
      </c>
      <c r="P258" s="68" t="str">
        <f t="shared" si="13"/>
        <v>Young adult</v>
      </c>
      <c r="Q258" s="68" t="str">
        <f t="shared" si="14"/>
        <v>Low-Balance</v>
      </c>
      <c r="R258" s="69" t="str">
        <f t="shared" si="15"/>
        <v>151,000 - 200,00</v>
      </c>
    </row>
    <row r="259" spans="1:18" ht="18" customHeight="1" x14ac:dyDescent="0.2">
      <c r="A259" s="6">
        <v>258</v>
      </c>
      <c r="B259" s="7">
        <v>15592979</v>
      </c>
      <c r="C259" s="6" t="s">
        <v>255</v>
      </c>
      <c r="D259" s="7">
        <v>671</v>
      </c>
      <c r="E259" s="6" t="s">
        <v>26</v>
      </c>
      <c r="F259" s="6" t="s">
        <v>16</v>
      </c>
      <c r="G259" s="7">
        <v>34</v>
      </c>
      <c r="H259" s="7">
        <v>6</v>
      </c>
      <c r="I259" s="51">
        <v>37266.67</v>
      </c>
      <c r="J259" s="7">
        <v>2</v>
      </c>
      <c r="K259" s="7">
        <v>0</v>
      </c>
      <c r="L259" s="7">
        <v>0</v>
      </c>
      <c r="M259" s="53">
        <v>156917.12</v>
      </c>
      <c r="N259" s="7">
        <v>0</v>
      </c>
      <c r="O259" s="68" t="str">
        <f t="shared" ref="O259:O322" si="16">IF(D259&gt;=721, "Good", IF(D259&gt;=521, "Fair", "Poor"))</f>
        <v>Fair</v>
      </c>
      <c r="P259" s="68" t="str">
        <f t="shared" ref="P259:P322" si="17">IF(G259&gt;=60, "Senior adult", IF(G259&gt;=40, "Middle-aged adult", "Young adult"))</f>
        <v>Young adult</v>
      </c>
      <c r="Q259" s="68" t="str">
        <f t="shared" ref="Q259:Q322" si="18">IF(I259&gt;=126000, "High-Balance", IF(I259&gt;=76000, "Mid-Balance", "Low-Balance"))</f>
        <v>Low-Balance</v>
      </c>
      <c r="R259" s="69" t="str">
        <f t="shared" ref="R259:R322" si="19">IF(M259&gt;=151000,"151,000 - 200,00",IF(M259&gt;=101000,"101,000 - 150,000",IF(M259&gt;=51000,"51,000 - 100,000"," 0 - 50,000")))</f>
        <v>151,000 - 200,00</v>
      </c>
    </row>
    <row r="260" spans="1:18" ht="18" customHeight="1" x14ac:dyDescent="0.2">
      <c r="A260" s="6">
        <v>259</v>
      </c>
      <c r="B260" s="7">
        <v>15750803</v>
      </c>
      <c r="C260" s="6" t="s">
        <v>256</v>
      </c>
      <c r="D260" s="7">
        <v>693</v>
      </c>
      <c r="E260" s="6" t="s">
        <v>15</v>
      </c>
      <c r="F260" s="6" t="s">
        <v>16</v>
      </c>
      <c r="G260" s="7">
        <v>30</v>
      </c>
      <c r="H260" s="7">
        <v>6</v>
      </c>
      <c r="I260" s="51">
        <v>127992.25</v>
      </c>
      <c r="J260" s="7">
        <v>1</v>
      </c>
      <c r="K260" s="7">
        <v>1</v>
      </c>
      <c r="L260" s="7">
        <v>1</v>
      </c>
      <c r="M260" s="53">
        <v>50457.2</v>
      </c>
      <c r="N260" s="7">
        <v>0</v>
      </c>
      <c r="O260" s="68" t="str">
        <f t="shared" si="16"/>
        <v>Fair</v>
      </c>
      <c r="P260" s="68" t="str">
        <f t="shared" si="17"/>
        <v>Young adult</v>
      </c>
      <c r="Q260" s="68" t="str">
        <f t="shared" si="18"/>
        <v>High-Balance</v>
      </c>
      <c r="R260" s="69" t="str">
        <f t="shared" si="19"/>
        <v xml:space="preserve"> 0 - 50,000</v>
      </c>
    </row>
    <row r="261" spans="1:18" ht="18" customHeight="1" x14ac:dyDescent="0.2">
      <c r="A261" s="6">
        <v>260</v>
      </c>
      <c r="B261" s="7">
        <v>15607178</v>
      </c>
      <c r="C261" s="6" t="s">
        <v>131</v>
      </c>
      <c r="D261" s="7">
        <v>850</v>
      </c>
      <c r="E261" s="6" t="s">
        <v>26</v>
      </c>
      <c r="F261" s="6" t="s">
        <v>23</v>
      </c>
      <c r="G261" s="7">
        <v>38</v>
      </c>
      <c r="H261" s="7">
        <v>3</v>
      </c>
      <c r="I261" s="51">
        <v>54901.01</v>
      </c>
      <c r="J261" s="7">
        <v>1</v>
      </c>
      <c r="K261" s="7">
        <v>1</v>
      </c>
      <c r="L261" s="7">
        <v>1</v>
      </c>
      <c r="M261" s="53">
        <v>140075.54999999999</v>
      </c>
      <c r="N261" s="7">
        <v>0</v>
      </c>
      <c r="O261" s="68" t="str">
        <f t="shared" si="16"/>
        <v>Good</v>
      </c>
      <c r="P261" s="68" t="str">
        <f t="shared" si="17"/>
        <v>Young adult</v>
      </c>
      <c r="Q261" s="68" t="str">
        <f t="shared" si="18"/>
        <v>Low-Balance</v>
      </c>
      <c r="R261" s="69" t="str">
        <f t="shared" si="19"/>
        <v>101,000 - 150,000</v>
      </c>
    </row>
    <row r="262" spans="1:18" ht="18" customHeight="1" x14ac:dyDescent="0.2">
      <c r="A262" s="6">
        <v>261</v>
      </c>
      <c r="B262" s="7">
        <v>15713853</v>
      </c>
      <c r="C262" s="6" t="s">
        <v>257</v>
      </c>
      <c r="D262" s="7">
        <v>732</v>
      </c>
      <c r="E262" s="6" t="s">
        <v>26</v>
      </c>
      <c r="F262" s="6" t="s">
        <v>23</v>
      </c>
      <c r="G262" s="7">
        <v>42</v>
      </c>
      <c r="H262" s="7">
        <v>9</v>
      </c>
      <c r="I262" s="51">
        <v>108748.08</v>
      </c>
      <c r="J262" s="7">
        <v>2</v>
      </c>
      <c r="K262" s="7">
        <v>1</v>
      </c>
      <c r="L262" s="7">
        <v>1</v>
      </c>
      <c r="M262" s="53">
        <v>65323.11</v>
      </c>
      <c r="N262" s="7">
        <v>0</v>
      </c>
      <c r="O262" s="68" t="str">
        <f t="shared" si="16"/>
        <v>Good</v>
      </c>
      <c r="P262" s="68" t="str">
        <f t="shared" si="17"/>
        <v>Middle-aged adult</v>
      </c>
      <c r="Q262" s="68" t="str">
        <f t="shared" si="18"/>
        <v>Mid-Balance</v>
      </c>
      <c r="R262" s="69" t="str">
        <f t="shared" si="19"/>
        <v>51,000 - 100,000</v>
      </c>
    </row>
    <row r="263" spans="1:18" ht="18" customHeight="1" x14ac:dyDescent="0.2">
      <c r="A263" s="6">
        <v>262</v>
      </c>
      <c r="B263" s="7">
        <v>15673481</v>
      </c>
      <c r="C263" s="6" t="s">
        <v>258</v>
      </c>
      <c r="D263" s="7">
        <v>726</v>
      </c>
      <c r="E263" s="6" t="s">
        <v>18</v>
      </c>
      <c r="F263" s="6" t="s">
        <v>16</v>
      </c>
      <c r="G263" s="7">
        <v>48</v>
      </c>
      <c r="H263" s="7">
        <v>6</v>
      </c>
      <c r="I263" s="51">
        <v>99906.19</v>
      </c>
      <c r="J263" s="7">
        <v>1</v>
      </c>
      <c r="K263" s="7">
        <v>1</v>
      </c>
      <c r="L263" s="7">
        <v>0</v>
      </c>
      <c r="M263" s="53">
        <v>64323.24</v>
      </c>
      <c r="N263" s="7">
        <v>0</v>
      </c>
      <c r="O263" s="68" t="str">
        <f t="shared" si="16"/>
        <v>Good</v>
      </c>
      <c r="P263" s="68" t="str">
        <f t="shared" si="17"/>
        <v>Middle-aged adult</v>
      </c>
      <c r="Q263" s="68" t="str">
        <f t="shared" si="18"/>
        <v>Mid-Balance</v>
      </c>
      <c r="R263" s="69" t="str">
        <f t="shared" si="19"/>
        <v>51,000 - 100,000</v>
      </c>
    </row>
    <row r="264" spans="1:18" ht="18" customHeight="1" x14ac:dyDescent="0.2">
      <c r="A264" s="6">
        <v>263</v>
      </c>
      <c r="B264" s="7">
        <v>15686776</v>
      </c>
      <c r="C264" s="6" t="s">
        <v>259</v>
      </c>
      <c r="D264" s="7">
        <v>557</v>
      </c>
      <c r="E264" s="6" t="s">
        <v>15</v>
      </c>
      <c r="F264" s="6" t="s">
        <v>16</v>
      </c>
      <c r="G264" s="7">
        <v>32</v>
      </c>
      <c r="H264" s="7">
        <v>6</v>
      </c>
      <c r="I264" s="51">
        <v>184686.41</v>
      </c>
      <c r="J264" s="7">
        <v>2</v>
      </c>
      <c r="K264" s="7">
        <v>1</v>
      </c>
      <c r="L264" s="7">
        <v>0</v>
      </c>
      <c r="M264" s="53">
        <v>14956.44</v>
      </c>
      <c r="N264" s="7">
        <v>0</v>
      </c>
      <c r="O264" s="68" t="str">
        <f t="shared" si="16"/>
        <v>Fair</v>
      </c>
      <c r="P264" s="68" t="str">
        <f t="shared" si="17"/>
        <v>Young adult</v>
      </c>
      <c r="Q264" s="68" t="str">
        <f t="shared" si="18"/>
        <v>High-Balance</v>
      </c>
      <c r="R264" s="69" t="str">
        <f t="shared" si="19"/>
        <v xml:space="preserve"> 0 - 50,000</v>
      </c>
    </row>
    <row r="265" spans="1:18" ht="18" customHeight="1" x14ac:dyDescent="0.2">
      <c r="A265" s="6">
        <v>264</v>
      </c>
      <c r="B265" s="7">
        <v>15673693</v>
      </c>
      <c r="C265" s="6" t="s">
        <v>260</v>
      </c>
      <c r="D265" s="7">
        <v>682</v>
      </c>
      <c r="E265" s="6" t="s">
        <v>15</v>
      </c>
      <c r="F265" s="6" t="s">
        <v>16</v>
      </c>
      <c r="G265" s="7">
        <v>26</v>
      </c>
      <c r="H265" s="7">
        <v>0</v>
      </c>
      <c r="I265" s="51">
        <v>110654.02</v>
      </c>
      <c r="J265" s="7">
        <v>1</v>
      </c>
      <c r="K265" s="7">
        <v>0</v>
      </c>
      <c r="L265" s="7">
        <v>1</v>
      </c>
      <c r="M265" s="53">
        <v>111879.21</v>
      </c>
      <c r="N265" s="7">
        <v>0</v>
      </c>
      <c r="O265" s="68" t="str">
        <f t="shared" si="16"/>
        <v>Fair</v>
      </c>
      <c r="P265" s="68" t="str">
        <f t="shared" si="17"/>
        <v>Young adult</v>
      </c>
      <c r="Q265" s="68" t="str">
        <f t="shared" si="18"/>
        <v>Mid-Balance</v>
      </c>
      <c r="R265" s="69" t="str">
        <f t="shared" si="19"/>
        <v>101,000 - 150,000</v>
      </c>
    </row>
    <row r="266" spans="1:18" ht="18" customHeight="1" x14ac:dyDescent="0.2">
      <c r="A266" s="6">
        <v>265</v>
      </c>
      <c r="B266" s="7">
        <v>15700696</v>
      </c>
      <c r="C266" s="6" t="s">
        <v>261</v>
      </c>
      <c r="D266" s="7">
        <v>738</v>
      </c>
      <c r="E266" s="6" t="s">
        <v>18</v>
      </c>
      <c r="F266" s="6" t="s">
        <v>23</v>
      </c>
      <c r="G266" s="7">
        <v>31</v>
      </c>
      <c r="H266" s="7">
        <v>9</v>
      </c>
      <c r="I266" s="51">
        <v>79019.8</v>
      </c>
      <c r="J266" s="7">
        <v>1</v>
      </c>
      <c r="K266" s="7">
        <v>1</v>
      </c>
      <c r="L266" s="7">
        <v>1</v>
      </c>
      <c r="M266" s="53">
        <v>18606.23</v>
      </c>
      <c r="N266" s="7">
        <v>0</v>
      </c>
      <c r="O266" s="68" t="str">
        <f t="shared" si="16"/>
        <v>Good</v>
      </c>
      <c r="P266" s="68" t="str">
        <f t="shared" si="17"/>
        <v>Young adult</v>
      </c>
      <c r="Q266" s="68" t="str">
        <f t="shared" si="18"/>
        <v>Mid-Balance</v>
      </c>
      <c r="R266" s="69" t="str">
        <f t="shared" si="19"/>
        <v xml:space="preserve"> 0 - 50,000</v>
      </c>
    </row>
    <row r="267" spans="1:18" ht="18" customHeight="1" x14ac:dyDescent="0.2">
      <c r="A267" s="6">
        <v>266</v>
      </c>
      <c r="B267" s="7">
        <v>15813163</v>
      </c>
      <c r="C267" s="6" t="s">
        <v>262</v>
      </c>
      <c r="D267" s="7">
        <v>531</v>
      </c>
      <c r="E267" s="6" t="s">
        <v>18</v>
      </c>
      <c r="F267" s="6" t="s">
        <v>16</v>
      </c>
      <c r="G267" s="7">
        <v>36</v>
      </c>
      <c r="H267" s="7">
        <v>9</v>
      </c>
      <c r="I267" s="51">
        <v>99240.51</v>
      </c>
      <c r="J267" s="7">
        <v>1</v>
      </c>
      <c r="K267" s="7">
        <v>1</v>
      </c>
      <c r="L267" s="7">
        <v>0</v>
      </c>
      <c r="M267" s="53">
        <v>123137.01</v>
      </c>
      <c r="N267" s="7">
        <v>0</v>
      </c>
      <c r="O267" s="68" t="str">
        <f t="shared" si="16"/>
        <v>Fair</v>
      </c>
      <c r="P267" s="68" t="str">
        <f t="shared" si="17"/>
        <v>Young adult</v>
      </c>
      <c r="Q267" s="68" t="str">
        <f t="shared" si="18"/>
        <v>Mid-Balance</v>
      </c>
      <c r="R267" s="69" t="str">
        <f t="shared" si="19"/>
        <v>101,000 - 150,000</v>
      </c>
    </row>
    <row r="268" spans="1:18" ht="18" customHeight="1" x14ac:dyDescent="0.2">
      <c r="A268" s="6">
        <v>267</v>
      </c>
      <c r="B268" s="7">
        <v>15653857</v>
      </c>
      <c r="C268" s="6" t="s">
        <v>263</v>
      </c>
      <c r="D268" s="7">
        <v>498</v>
      </c>
      <c r="E268" s="6" t="s">
        <v>15</v>
      </c>
      <c r="F268" s="6" t="s">
        <v>23</v>
      </c>
      <c r="G268" s="7">
        <v>34</v>
      </c>
      <c r="H268" s="7">
        <v>2</v>
      </c>
      <c r="I268" s="51">
        <v>0</v>
      </c>
      <c r="J268" s="7">
        <v>2</v>
      </c>
      <c r="K268" s="7">
        <v>1</v>
      </c>
      <c r="L268" s="7">
        <v>1</v>
      </c>
      <c r="M268" s="53">
        <v>148528.24</v>
      </c>
      <c r="N268" s="7">
        <v>0</v>
      </c>
      <c r="O268" s="68" t="str">
        <f t="shared" si="16"/>
        <v>Poor</v>
      </c>
      <c r="P268" s="68" t="str">
        <f t="shared" si="17"/>
        <v>Young adult</v>
      </c>
      <c r="Q268" s="68" t="str">
        <f t="shared" si="18"/>
        <v>Low-Balance</v>
      </c>
      <c r="R268" s="69" t="str">
        <f t="shared" si="19"/>
        <v>101,000 - 150,000</v>
      </c>
    </row>
    <row r="269" spans="1:18" ht="18" customHeight="1" x14ac:dyDescent="0.2">
      <c r="A269" s="6">
        <v>268</v>
      </c>
      <c r="B269" s="7">
        <v>15777076</v>
      </c>
      <c r="C269" s="6" t="s">
        <v>80</v>
      </c>
      <c r="D269" s="7">
        <v>651</v>
      </c>
      <c r="E269" s="6" t="s">
        <v>15</v>
      </c>
      <c r="F269" s="6" t="s">
        <v>23</v>
      </c>
      <c r="G269" s="7">
        <v>36</v>
      </c>
      <c r="H269" s="7">
        <v>7</v>
      </c>
      <c r="I269" s="51">
        <v>0</v>
      </c>
      <c r="J269" s="7">
        <v>2</v>
      </c>
      <c r="K269" s="7">
        <v>1</v>
      </c>
      <c r="L269" s="7">
        <v>0</v>
      </c>
      <c r="M269" s="53">
        <v>13898.31</v>
      </c>
      <c r="N269" s="7">
        <v>0</v>
      </c>
      <c r="O269" s="68" t="str">
        <f t="shared" si="16"/>
        <v>Fair</v>
      </c>
      <c r="P269" s="68" t="str">
        <f t="shared" si="17"/>
        <v>Young adult</v>
      </c>
      <c r="Q269" s="68" t="str">
        <f t="shared" si="18"/>
        <v>Low-Balance</v>
      </c>
      <c r="R269" s="69" t="str">
        <f t="shared" si="19"/>
        <v xml:space="preserve"> 0 - 50,000</v>
      </c>
    </row>
    <row r="270" spans="1:18" ht="18" customHeight="1" x14ac:dyDescent="0.2">
      <c r="A270" s="6">
        <v>269</v>
      </c>
      <c r="B270" s="7">
        <v>15717398</v>
      </c>
      <c r="C270" s="6" t="s">
        <v>264</v>
      </c>
      <c r="D270" s="7">
        <v>549</v>
      </c>
      <c r="E270" s="6" t="s">
        <v>18</v>
      </c>
      <c r="F270" s="6" t="s">
        <v>16</v>
      </c>
      <c r="G270" s="7">
        <v>39</v>
      </c>
      <c r="H270" s="7">
        <v>7</v>
      </c>
      <c r="I270" s="51">
        <v>0</v>
      </c>
      <c r="J270" s="7">
        <v>1</v>
      </c>
      <c r="K270" s="7">
        <v>0</v>
      </c>
      <c r="L270" s="7">
        <v>0</v>
      </c>
      <c r="M270" s="53">
        <v>81259.25</v>
      </c>
      <c r="N270" s="7">
        <v>1</v>
      </c>
      <c r="O270" s="68" t="str">
        <f t="shared" si="16"/>
        <v>Fair</v>
      </c>
      <c r="P270" s="68" t="str">
        <f t="shared" si="17"/>
        <v>Young adult</v>
      </c>
      <c r="Q270" s="68" t="str">
        <f t="shared" si="18"/>
        <v>Low-Balance</v>
      </c>
      <c r="R270" s="69" t="str">
        <f t="shared" si="19"/>
        <v>51,000 - 100,000</v>
      </c>
    </row>
    <row r="271" spans="1:18" ht="18" customHeight="1" x14ac:dyDescent="0.2">
      <c r="A271" s="6">
        <v>270</v>
      </c>
      <c r="B271" s="7">
        <v>15799217</v>
      </c>
      <c r="C271" s="6" t="s">
        <v>138</v>
      </c>
      <c r="D271" s="7">
        <v>791</v>
      </c>
      <c r="E271" s="6" t="s">
        <v>26</v>
      </c>
      <c r="F271" s="6" t="s">
        <v>16</v>
      </c>
      <c r="G271" s="7">
        <v>35</v>
      </c>
      <c r="H271" s="7">
        <v>7</v>
      </c>
      <c r="I271" s="51">
        <v>52436.2</v>
      </c>
      <c r="J271" s="7">
        <v>1</v>
      </c>
      <c r="K271" s="7">
        <v>1</v>
      </c>
      <c r="L271" s="7">
        <v>0</v>
      </c>
      <c r="M271" s="53">
        <v>161051.75</v>
      </c>
      <c r="N271" s="7">
        <v>0</v>
      </c>
      <c r="O271" s="68" t="str">
        <f t="shared" si="16"/>
        <v>Good</v>
      </c>
      <c r="P271" s="68" t="str">
        <f t="shared" si="17"/>
        <v>Young adult</v>
      </c>
      <c r="Q271" s="68" t="str">
        <f t="shared" si="18"/>
        <v>Low-Balance</v>
      </c>
      <c r="R271" s="69" t="str">
        <f t="shared" si="19"/>
        <v>151,000 - 200,00</v>
      </c>
    </row>
    <row r="272" spans="1:18" ht="18" customHeight="1" x14ac:dyDescent="0.2">
      <c r="A272" s="6">
        <v>271</v>
      </c>
      <c r="B272" s="7">
        <v>15787071</v>
      </c>
      <c r="C272" s="6" t="s">
        <v>265</v>
      </c>
      <c r="D272" s="7">
        <v>650</v>
      </c>
      <c r="E272" s="6" t="s">
        <v>18</v>
      </c>
      <c r="F272" s="6" t="s">
        <v>23</v>
      </c>
      <c r="G272" s="7">
        <v>41</v>
      </c>
      <c r="H272" s="7">
        <v>9</v>
      </c>
      <c r="I272" s="51">
        <v>0</v>
      </c>
      <c r="J272" s="7">
        <v>2</v>
      </c>
      <c r="K272" s="7">
        <v>0</v>
      </c>
      <c r="L272" s="7">
        <v>1</v>
      </c>
      <c r="M272" s="53">
        <v>191599.67</v>
      </c>
      <c r="N272" s="7">
        <v>0</v>
      </c>
      <c r="O272" s="68" t="str">
        <f t="shared" si="16"/>
        <v>Fair</v>
      </c>
      <c r="P272" s="68" t="str">
        <f t="shared" si="17"/>
        <v>Middle-aged adult</v>
      </c>
      <c r="Q272" s="68" t="str">
        <f t="shared" si="18"/>
        <v>Low-Balance</v>
      </c>
      <c r="R272" s="69" t="str">
        <f t="shared" si="19"/>
        <v>151,000 - 200,00</v>
      </c>
    </row>
    <row r="273" spans="1:18" ht="18" customHeight="1" x14ac:dyDescent="0.2">
      <c r="A273" s="6">
        <v>272</v>
      </c>
      <c r="B273" s="7">
        <v>15619955</v>
      </c>
      <c r="C273" s="6" t="s">
        <v>266</v>
      </c>
      <c r="D273" s="7">
        <v>733</v>
      </c>
      <c r="E273" s="6" t="s">
        <v>26</v>
      </c>
      <c r="F273" s="6" t="s">
        <v>23</v>
      </c>
      <c r="G273" s="7">
        <v>34</v>
      </c>
      <c r="H273" s="7">
        <v>3</v>
      </c>
      <c r="I273" s="51">
        <v>100337.96</v>
      </c>
      <c r="J273" s="7">
        <v>3</v>
      </c>
      <c r="K273" s="7">
        <v>1</v>
      </c>
      <c r="L273" s="7">
        <v>0</v>
      </c>
      <c r="M273" s="53">
        <v>48559.19</v>
      </c>
      <c r="N273" s="7">
        <v>1</v>
      </c>
      <c r="O273" s="68" t="str">
        <f t="shared" si="16"/>
        <v>Good</v>
      </c>
      <c r="P273" s="68" t="str">
        <f t="shared" si="17"/>
        <v>Young adult</v>
      </c>
      <c r="Q273" s="68" t="str">
        <f t="shared" si="18"/>
        <v>Mid-Balance</v>
      </c>
      <c r="R273" s="69" t="str">
        <f t="shared" si="19"/>
        <v xml:space="preserve"> 0 - 50,000</v>
      </c>
    </row>
    <row r="274" spans="1:18" ht="18" customHeight="1" x14ac:dyDescent="0.2">
      <c r="A274" s="6">
        <v>273</v>
      </c>
      <c r="B274" s="7">
        <v>15796505</v>
      </c>
      <c r="C274" s="6" t="s">
        <v>267</v>
      </c>
      <c r="D274" s="7">
        <v>811</v>
      </c>
      <c r="E274" s="6" t="s">
        <v>26</v>
      </c>
      <c r="F274" s="6" t="s">
        <v>16</v>
      </c>
      <c r="G274" s="7">
        <v>34</v>
      </c>
      <c r="H274" s="7">
        <v>1</v>
      </c>
      <c r="I274" s="51">
        <v>149297.19</v>
      </c>
      <c r="J274" s="7">
        <v>2</v>
      </c>
      <c r="K274" s="7">
        <v>1</v>
      </c>
      <c r="L274" s="7">
        <v>1</v>
      </c>
      <c r="M274" s="53">
        <v>186339.74</v>
      </c>
      <c r="N274" s="7">
        <v>0</v>
      </c>
      <c r="O274" s="68" t="str">
        <f t="shared" si="16"/>
        <v>Good</v>
      </c>
      <c r="P274" s="68" t="str">
        <f t="shared" si="17"/>
        <v>Young adult</v>
      </c>
      <c r="Q274" s="68" t="str">
        <f t="shared" si="18"/>
        <v>High-Balance</v>
      </c>
      <c r="R274" s="69" t="str">
        <f t="shared" si="19"/>
        <v>151,000 - 200,00</v>
      </c>
    </row>
    <row r="275" spans="1:18" ht="18" customHeight="1" x14ac:dyDescent="0.2">
      <c r="A275" s="6">
        <v>274</v>
      </c>
      <c r="B275" s="7">
        <v>15725166</v>
      </c>
      <c r="C275" s="6" t="s">
        <v>268</v>
      </c>
      <c r="D275" s="7">
        <v>707</v>
      </c>
      <c r="E275" s="6" t="s">
        <v>15</v>
      </c>
      <c r="F275" s="6" t="s">
        <v>23</v>
      </c>
      <c r="G275" s="7">
        <v>30</v>
      </c>
      <c r="H275" s="7">
        <v>8</v>
      </c>
      <c r="I275" s="51">
        <v>0</v>
      </c>
      <c r="J275" s="7">
        <v>2</v>
      </c>
      <c r="K275" s="7">
        <v>1</v>
      </c>
      <c r="L275" s="7">
        <v>0</v>
      </c>
      <c r="M275" s="53">
        <v>33159.370000000003</v>
      </c>
      <c r="N275" s="7">
        <v>0</v>
      </c>
      <c r="O275" s="68" t="str">
        <f t="shared" si="16"/>
        <v>Fair</v>
      </c>
      <c r="P275" s="68" t="str">
        <f t="shared" si="17"/>
        <v>Young adult</v>
      </c>
      <c r="Q275" s="68" t="str">
        <f t="shared" si="18"/>
        <v>Low-Balance</v>
      </c>
      <c r="R275" s="69" t="str">
        <f t="shared" si="19"/>
        <v xml:space="preserve"> 0 - 50,000</v>
      </c>
    </row>
    <row r="276" spans="1:18" ht="18" customHeight="1" x14ac:dyDescent="0.2">
      <c r="A276" s="6">
        <v>275</v>
      </c>
      <c r="B276" s="7">
        <v>15800116</v>
      </c>
      <c r="C276" s="6" t="s">
        <v>269</v>
      </c>
      <c r="D276" s="7">
        <v>712</v>
      </c>
      <c r="E276" s="6" t="s">
        <v>26</v>
      </c>
      <c r="F276" s="6" t="s">
        <v>23</v>
      </c>
      <c r="G276" s="7">
        <v>28</v>
      </c>
      <c r="H276" s="7">
        <v>4</v>
      </c>
      <c r="I276" s="51">
        <v>145605.44</v>
      </c>
      <c r="J276" s="7">
        <v>1</v>
      </c>
      <c r="K276" s="7">
        <v>0</v>
      </c>
      <c r="L276" s="7">
        <v>1</v>
      </c>
      <c r="M276" s="53">
        <v>93883.53</v>
      </c>
      <c r="N276" s="7">
        <v>0</v>
      </c>
      <c r="O276" s="68" t="str">
        <f t="shared" si="16"/>
        <v>Fair</v>
      </c>
      <c r="P276" s="68" t="str">
        <f t="shared" si="17"/>
        <v>Young adult</v>
      </c>
      <c r="Q276" s="68" t="str">
        <f t="shared" si="18"/>
        <v>High-Balance</v>
      </c>
      <c r="R276" s="69" t="str">
        <f t="shared" si="19"/>
        <v>51,000 - 100,000</v>
      </c>
    </row>
    <row r="277" spans="1:18" ht="18" customHeight="1" x14ac:dyDescent="0.2">
      <c r="A277" s="6">
        <v>276</v>
      </c>
      <c r="B277" s="7">
        <v>15758685</v>
      </c>
      <c r="C277" s="6" t="s">
        <v>270</v>
      </c>
      <c r="D277" s="7">
        <v>706</v>
      </c>
      <c r="E277" s="6" t="s">
        <v>18</v>
      </c>
      <c r="F277" s="6" t="s">
        <v>16</v>
      </c>
      <c r="G277" s="7">
        <v>37</v>
      </c>
      <c r="H277" s="7">
        <v>7</v>
      </c>
      <c r="I277" s="51">
        <v>0</v>
      </c>
      <c r="J277" s="7">
        <v>2</v>
      </c>
      <c r="K277" s="7">
        <v>1</v>
      </c>
      <c r="L277" s="7">
        <v>1</v>
      </c>
      <c r="M277" s="53">
        <v>110899.3</v>
      </c>
      <c r="N277" s="7">
        <v>0</v>
      </c>
      <c r="O277" s="68" t="str">
        <f t="shared" si="16"/>
        <v>Fair</v>
      </c>
      <c r="P277" s="68" t="str">
        <f t="shared" si="17"/>
        <v>Young adult</v>
      </c>
      <c r="Q277" s="68" t="str">
        <f t="shared" si="18"/>
        <v>Low-Balance</v>
      </c>
      <c r="R277" s="69" t="str">
        <f t="shared" si="19"/>
        <v>101,000 - 150,000</v>
      </c>
    </row>
    <row r="278" spans="1:18" ht="18" customHeight="1" x14ac:dyDescent="0.2">
      <c r="A278" s="6">
        <v>277</v>
      </c>
      <c r="B278" s="7">
        <v>15694456</v>
      </c>
      <c r="C278" s="6" t="s">
        <v>271</v>
      </c>
      <c r="D278" s="7">
        <v>756</v>
      </c>
      <c r="E278" s="6" t="s">
        <v>15</v>
      </c>
      <c r="F278" s="6" t="s">
        <v>23</v>
      </c>
      <c r="G278" s="7">
        <v>62</v>
      </c>
      <c r="H278" s="7">
        <v>3</v>
      </c>
      <c r="I278" s="51">
        <v>0</v>
      </c>
      <c r="J278" s="7">
        <v>1</v>
      </c>
      <c r="K278" s="7">
        <v>1</v>
      </c>
      <c r="L278" s="7">
        <v>1</v>
      </c>
      <c r="M278" s="53">
        <v>11199.04</v>
      </c>
      <c r="N278" s="7">
        <v>1</v>
      </c>
      <c r="O278" s="68" t="str">
        <f t="shared" si="16"/>
        <v>Good</v>
      </c>
      <c r="P278" s="68" t="str">
        <f t="shared" si="17"/>
        <v>Senior adult</v>
      </c>
      <c r="Q278" s="68" t="str">
        <f t="shared" si="18"/>
        <v>Low-Balance</v>
      </c>
      <c r="R278" s="69" t="str">
        <f t="shared" si="19"/>
        <v xml:space="preserve"> 0 - 50,000</v>
      </c>
    </row>
    <row r="279" spans="1:18" ht="18" customHeight="1" x14ac:dyDescent="0.2">
      <c r="A279" s="6">
        <v>278</v>
      </c>
      <c r="B279" s="7">
        <v>15767339</v>
      </c>
      <c r="C279" s="6" t="s">
        <v>272</v>
      </c>
      <c r="D279" s="7">
        <v>777</v>
      </c>
      <c r="E279" s="6" t="s">
        <v>15</v>
      </c>
      <c r="F279" s="6" t="s">
        <v>16</v>
      </c>
      <c r="G279" s="7">
        <v>53</v>
      </c>
      <c r="H279" s="7">
        <v>10</v>
      </c>
      <c r="I279" s="51">
        <v>0</v>
      </c>
      <c r="J279" s="7">
        <v>2</v>
      </c>
      <c r="K279" s="7">
        <v>1</v>
      </c>
      <c r="L279" s="7">
        <v>0</v>
      </c>
      <c r="M279" s="53">
        <v>189992.97</v>
      </c>
      <c r="N279" s="7">
        <v>0</v>
      </c>
      <c r="O279" s="68" t="str">
        <f t="shared" si="16"/>
        <v>Good</v>
      </c>
      <c r="P279" s="68" t="str">
        <f t="shared" si="17"/>
        <v>Middle-aged adult</v>
      </c>
      <c r="Q279" s="68" t="str">
        <f t="shared" si="18"/>
        <v>Low-Balance</v>
      </c>
      <c r="R279" s="69" t="str">
        <f t="shared" si="19"/>
        <v>151,000 - 200,00</v>
      </c>
    </row>
    <row r="280" spans="1:18" ht="18" customHeight="1" x14ac:dyDescent="0.2">
      <c r="A280" s="6">
        <v>279</v>
      </c>
      <c r="B280" s="7">
        <v>15683562</v>
      </c>
      <c r="C280" s="6" t="s">
        <v>273</v>
      </c>
      <c r="D280" s="7">
        <v>646</v>
      </c>
      <c r="E280" s="6" t="s">
        <v>15</v>
      </c>
      <c r="F280" s="6" t="s">
        <v>23</v>
      </c>
      <c r="G280" s="7">
        <v>35</v>
      </c>
      <c r="H280" s="7">
        <v>6</v>
      </c>
      <c r="I280" s="51">
        <v>84026.86</v>
      </c>
      <c r="J280" s="7">
        <v>1</v>
      </c>
      <c r="K280" s="7">
        <v>0</v>
      </c>
      <c r="L280" s="7">
        <v>1</v>
      </c>
      <c r="M280" s="53">
        <v>164255.69</v>
      </c>
      <c r="N280" s="7">
        <v>0</v>
      </c>
      <c r="O280" s="68" t="str">
        <f t="shared" si="16"/>
        <v>Fair</v>
      </c>
      <c r="P280" s="68" t="str">
        <f t="shared" si="17"/>
        <v>Young adult</v>
      </c>
      <c r="Q280" s="68" t="str">
        <f t="shared" si="18"/>
        <v>Mid-Balance</v>
      </c>
      <c r="R280" s="69" t="str">
        <f t="shared" si="19"/>
        <v>151,000 - 200,00</v>
      </c>
    </row>
    <row r="281" spans="1:18" ht="18" customHeight="1" x14ac:dyDescent="0.2">
      <c r="A281" s="6">
        <v>280</v>
      </c>
      <c r="B281" s="7">
        <v>15782210</v>
      </c>
      <c r="C281" s="6" t="s">
        <v>274</v>
      </c>
      <c r="D281" s="7">
        <v>714</v>
      </c>
      <c r="E281" s="6" t="s">
        <v>15</v>
      </c>
      <c r="F281" s="6" t="s">
        <v>23</v>
      </c>
      <c r="G281" s="7">
        <v>46</v>
      </c>
      <c r="H281" s="7">
        <v>1</v>
      </c>
      <c r="I281" s="51">
        <v>0</v>
      </c>
      <c r="J281" s="7">
        <v>1</v>
      </c>
      <c r="K281" s="7">
        <v>1</v>
      </c>
      <c r="L281" s="7">
        <v>0</v>
      </c>
      <c r="M281" s="53">
        <v>152167.79</v>
      </c>
      <c r="N281" s="7">
        <v>1</v>
      </c>
      <c r="O281" s="68" t="str">
        <f t="shared" si="16"/>
        <v>Fair</v>
      </c>
      <c r="P281" s="68" t="str">
        <f t="shared" si="17"/>
        <v>Middle-aged adult</v>
      </c>
      <c r="Q281" s="68" t="str">
        <f t="shared" si="18"/>
        <v>Low-Balance</v>
      </c>
      <c r="R281" s="69" t="str">
        <f t="shared" si="19"/>
        <v>151,000 - 200,00</v>
      </c>
    </row>
    <row r="282" spans="1:18" ht="18" customHeight="1" x14ac:dyDescent="0.2">
      <c r="A282" s="6">
        <v>281</v>
      </c>
      <c r="B282" s="7">
        <v>15668893</v>
      </c>
      <c r="C282" s="6" t="s">
        <v>275</v>
      </c>
      <c r="D282" s="7">
        <v>782</v>
      </c>
      <c r="E282" s="6" t="s">
        <v>15</v>
      </c>
      <c r="F282" s="6" t="s">
        <v>23</v>
      </c>
      <c r="G282" s="7">
        <v>39</v>
      </c>
      <c r="H282" s="7">
        <v>8</v>
      </c>
      <c r="I282" s="51">
        <v>0</v>
      </c>
      <c r="J282" s="7">
        <v>2</v>
      </c>
      <c r="K282" s="7">
        <v>1</v>
      </c>
      <c r="L282" s="7">
        <v>1</v>
      </c>
      <c r="M282" s="53">
        <v>33949.67</v>
      </c>
      <c r="N282" s="7">
        <v>0</v>
      </c>
      <c r="O282" s="68" t="str">
        <f t="shared" si="16"/>
        <v>Good</v>
      </c>
      <c r="P282" s="68" t="str">
        <f t="shared" si="17"/>
        <v>Young adult</v>
      </c>
      <c r="Q282" s="68" t="str">
        <f t="shared" si="18"/>
        <v>Low-Balance</v>
      </c>
      <c r="R282" s="69" t="str">
        <f t="shared" si="19"/>
        <v xml:space="preserve"> 0 - 50,000</v>
      </c>
    </row>
    <row r="283" spans="1:18" ht="18" customHeight="1" x14ac:dyDescent="0.2">
      <c r="A283" s="6">
        <v>282</v>
      </c>
      <c r="B283" s="7">
        <v>15669169</v>
      </c>
      <c r="C283" s="6" t="s">
        <v>276</v>
      </c>
      <c r="D283" s="7">
        <v>775</v>
      </c>
      <c r="E283" s="6" t="s">
        <v>18</v>
      </c>
      <c r="F283" s="6" t="s">
        <v>23</v>
      </c>
      <c r="G283" s="7">
        <v>29</v>
      </c>
      <c r="H283" s="7">
        <v>10</v>
      </c>
      <c r="I283" s="51">
        <v>0</v>
      </c>
      <c r="J283" s="7">
        <v>2</v>
      </c>
      <c r="K283" s="7">
        <v>1</v>
      </c>
      <c r="L283" s="7">
        <v>1</v>
      </c>
      <c r="M283" s="53">
        <v>68143.929999999993</v>
      </c>
      <c r="N283" s="7">
        <v>0</v>
      </c>
      <c r="O283" s="68" t="str">
        <f t="shared" si="16"/>
        <v>Good</v>
      </c>
      <c r="P283" s="68" t="str">
        <f t="shared" si="17"/>
        <v>Young adult</v>
      </c>
      <c r="Q283" s="68" t="str">
        <f t="shared" si="18"/>
        <v>Low-Balance</v>
      </c>
      <c r="R283" s="69" t="str">
        <f t="shared" si="19"/>
        <v>51,000 - 100,000</v>
      </c>
    </row>
    <row r="284" spans="1:18" ht="18" customHeight="1" x14ac:dyDescent="0.2">
      <c r="A284" s="6">
        <v>283</v>
      </c>
      <c r="B284" s="7">
        <v>15643024</v>
      </c>
      <c r="C284" s="6" t="s">
        <v>277</v>
      </c>
      <c r="D284" s="7">
        <v>479</v>
      </c>
      <c r="E284" s="6" t="s">
        <v>26</v>
      </c>
      <c r="F284" s="6" t="s">
        <v>23</v>
      </c>
      <c r="G284" s="7">
        <v>35</v>
      </c>
      <c r="H284" s="7">
        <v>4</v>
      </c>
      <c r="I284" s="51">
        <v>138718.92000000001</v>
      </c>
      <c r="J284" s="7">
        <v>1</v>
      </c>
      <c r="K284" s="7">
        <v>1</v>
      </c>
      <c r="L284" s="7">
        <v>1</v>
      </c>
      <c r="M284" s="53">
        <v>47251.79</v>
      </c>
      <c r="N284" s="7">
        <v>1</v>
      </c>
      <c r="O284" s="68" t="str">
        <f t="shared" si="16"/>
        <v>Poor</v>
      </c>
      <c r="P284" s="68" t="str">
        <f t="shared" si="17"/>
        <v>Young adult</v>
      </c>
      <c r="Q284" s="68" t="str">
        <f t="shared" si="18"/>
        <v>High-Balance</v>
      </c>
      <c r="R284" s="69" t="str">
        <f t="shared" si="19"/>
        <v xml:space="preserve"> 0 - 50,000</v>
      </c>
    </row>
    <row r="285" spans="1:18" ht="18" customHeight="1" x14ac:dyDescent="0.2">
      <c r="A285" s="6">
        <v>284</v>
      </c>
      <c r="B285" s="7">
        <v>15699389</v>
      </c>
      <c r="C285" s="6" t="s">
        <v>226</v>
      </c>
      <c r="D285" s="7">
        <v>807</v>
      </c>
      <c r="E285" s="6" t="s">
        <v>15</v>
      </c>
      <c r="F285" s="6" t="s">
        <v>23</v>
      </c>
      <c r="G285" s="7">
        <v>42</v>
      </c>
      <c r="H285" s="7">
        <v>7</v>
      </c>
      <c r="I285" s="51">
        <v>118274.71</v>
      </c>
      <c r="J285" s="7">
        <v>1</v>
      </c>
      <c r="K285" s="7">
        <v>1</v>
      </c>
      <c r="L285" s="7">
        <v>1</v>
      </c>
      <c r="M285" s="53">
        <v>25885.72</v>
      </c>
      <c r="N285" s="7">
        <v>0</v>
      </c>
      <c r="O285" s="68" t="str">
        <f t="shared" si="16"/>
        <v>Good</v>
      </c>
      <c r="P285" s="68" t="str">
        <f t="shared" si="17"/>
        <v>Middle-aged adult</v>
      </c>
      <c r="Q285" s="68" t="str">
        <f t="shared" si="18"/>
        <v>Mid-Balance</v>
      </c>
      <c r="R285" s="69" t="str">
        <f t="shared" si="19"/>
        <v xml:space="preserve"> 0 - 50,000</v>
      </c>
    </row>
    <row r="286" spans="1:18" ht="18" customHeight="1" x14ac:dyDescent="0.2">
      <c r="A286" s="6">
        <v>285</v>
      </c>
      <c r="B286" s="7">
        <v>15708608</v>
      </c>
      <c r="C286" s="6" t="s">
        <v>278</v>
      </c>
      <c r="D286" s="7">
        <v>799</v>
      </c>
      <c r="E286" s="6" t="s">
        <v>15</v>
      </c>
      <c r="F286" s="6" t="s">
        <v>16</v>
      </c>
      <c r="G286" s="7">
        <v>22</v>
      </c>
      <c r="H286" s="7">
        <v>8</v>
      </c>
      <c r="I286" s="51">
        <v>174185.98</v>
      </c>
      <c r="J286" s="7">
        <v>2</v>
      </c>
      <c r="K286" s="7">
        <v>0</v>
      </c>
      <c r="L286" s="7">
        <v>1</v>
      </c>
      <c r="M286" s="53">
        <v>192633.85</v>
      </c>
      <c r="N286" s="7">
        <v>0</v>
      </c>
      <c r="O286" s="68" t="str">
        <f t="shared" si="16"/>
        <v>Good</v>
      </c>
      <c r="P286" s="68" t="str">
        <f t="shared" si="17"/>
        <v>Young adult</v>
      </c>
      <c r="Q286" s="68" t="str">
        <f t="shared" si="18"/>
        <v>High-Balance</v>
      </c>
      <c r="R286" s="69" t="str">
        <f t="shared" si="19"/>
        <v>151,000 - 200,00</v>
      </c>
    </row>
    <row r="287" spans="1:18" ht="18" customHeight="1" x14ac:dyDescent="0.2">
      <c r="A287" s="6">
        <v>286</v>
      </c>
      <c r="B287" s="7">
        <v>15626144</v>
      </c>
      <c r="C287" s="6" t="s">
        <v>22</v>
      </c>
      <c r="D287" s="7">
        <v>675</v>
      </c>
      <c r="E287" s="6" t="s">
        <v>15</v>
      </c>
      <c r="F287" s="6" t="s">
        <v>23</v>
      </c>
      <c r="G287" s="7">
        <v>40</v>
      </c>
      <c r="H287" s="7">
        <v>7</v>
      </c>
      <c r="I287" s="51">
        <v>113208.86</v>
      </c>
      <c r="J287" s="7">
        <v>2</v>
      </c>
      <c r="K287" s="7">
        <v>1</v>
      </c>
      <c r="L287" s="7">
        <v>0</v>
      </c>
      <c r="M287" s="53">
        <v>34577.360000000001</v>
      </c>
      <c r="N287" s="7">
        <v>0</v>
      </c>
      <c r="O287" s="68" t="str">
        <f t="shared" si="16"/>
        <v>Fair</v>
      </c>
      <c r="P287" s="68" t="str">
        <f t="shared" si="17"/>
        <v>Middle-aged adult</v>
      </c>
      <c r="Q287" s="68" t="str">
        <f t="shared" si="18"/>
        <v>Mid-Balance</v>
      </c>
      <c r="R287" s="69" t="str">
        <f t="shared" si="19"/>
        <v xml:space="preserve"> 0 - 50,000</v>
      </c>
    </row>
    <row r="288" spans="1:18" ht="18" customHeight="1" x14ac:dyDescent="0.2">
      <c r="A288" s="6">
        <v>287</v>
      </c>
      <c r="B288" s="7">
        <v>15573112</v>
      </c>
      <c r="C288" s="6" t="s">
        <v>261</v>
      </c>
      <c r="D288" s="7">
        <v>602</v>
      </c>
      <c r="E288" s="6" t="s">
        <v>18</v>
      </c>
      <c r="F288" s="6" t="s">
        <v>23</v>
      </c>
      <c r="G288" s="7">
        <v>29</v>
      </c>
      <c r="H288" s="7">
        <v>5</v>
      </c>
      <c r="I288" s="51">
        <v>103907.28</v>
      </c>
      <c r="J288" s="7">
        <v>1</v>
      </c>
      <c r="K288" s="7">
        <v>1</v>
      </c>
      <c r="L288" s="7">
        <v>0</v>
      </c>
      <c r="M288" s="53">
        <v>161229.84</v>
      </c>
      <c r="N288" s="7">
        <v>0</v>
      </c>
      <c r="O288" s="68" t="str">
        <f t="shared" si="16"/>
        <v>Fair</v>
      </c>
      <c r="P288" s="68" t="str">
        <f t="shared" si="17"/>
        <v>Young adult</v>
      </c>
      <c r="Q288" s="68" t="str">
        <f t="shared" si="18"/>
        <v>Mid-Balance</v>
      </c>
      <c r="R288" s="69" t="str">
        <f t="shared" si="19"/>
        <v>151,000 - 200,00</v>
      </c>
    </row>
    <row r="289" spans="1:18" ht="18" customHeight="1" x14ac:dyDescent="0.2">
      <c r="A289" s="6">
        <v>288</v>
      </c>
      <c r="B289" s="7">
        <v>15790678</v>
      </c>
      <c r="C289" s="6" t="s">
        <v>279</v>
      </c>
      <c r="D289" s="7">
        <v>475</v>
      </c>
      <c r="E289" s="6" t="s">
        <v>15</v>
      </c>
      <c r="F289" s="6" t="s">
        <v>16</v>
      </c>
      <c r="G289" s="7">
        <v>32</v>
      </c>
      <c r="H289" s="7">
        <v>8</v>
      </c>
      <c r="I289" s="51">
        <v>119023.28</v>
      </c>
      <c r="J289" s="7">
        <v>1</v>
      </c>
      <c r="K289" s="7">
        <v>1</v>
      </c>
      <c r="L289" s="7">
        <v>0</v>
      </c>
      <c r="M289" s="53">
        <v>100816.29</v>
      </c>
      <c r="N289" s="7">
        <v>0</v>
      </c>
      <c r="O289" s="68" t="str">
        <f t="shared" si="16"/>
        <v>Poor</v>
      </c>
      <c r="P289" s="68" t="str">
        <f t="shared" si="17"/>
        <v>Young adult</v>
      </c>
      <c r="Q289" s="68" t="str">
        <f t="shared" si="18"/>
        <v>Mid-Balance</v>
      </c>
      <c r="R289" s="69" t="str">
        <f t="shared" si="19"/>
        <v>51,000 - 100,000</v>
      </c>
    </row>
    <row r="290" spans="1:18" ht="18" customHeight="1" x14ac:dyDescent="0.2">
      <c r="A290" s="6">
        <v>289</v>
      </c>
      <c r="B290" s="7">
        <v>15727556</v>
      </c>
      <c r="C290" s="6" t="s">
        <v>280</v>
      </c>
      <c r="D290" s="7">
        <v>744</v>
      </c>
      <c r="E290" s="6" t="s">
        <v>18</v>
      </c>
      <c r="F290" s="6" t="s">
        <v>16</v>
      </c>
      <c r="G290" s="7">
        <v>26</v>
      </c>
      <c r="H290" s="7">
        <v>5</v>
      </c>
      <c r="I290" s="51">
        <v>166297.89000000001</v>
      </c>
      <c r="J290" s="7">
        <v>1</v>
      </c>
      <c r="K290" s="7">
        <v>1</v>
      </c>
      <c r="L290" s="7">
        <v>1</v>
      </c>
      <c r="M290" s="53">
        <v>181694.44</v>
      </c>
      <c r="N290" s="7">
        <v>0</v>
      </c>
      <c r="O290" s="68" t="str">
        <f t="shared" si="16"/>
        <v>Good</v>
      </c>
      <c r="P290" s="68" t="str">
        <f t="shared" si="17"/>
        <v>Young adult</v>
      </c>
      <c r="Q290" s="68" t="str">
        <f t="shared" si="18"/>
        <v>High-Balance</v>
      </c>
      <c r="R290" s="69" t="str">
        <f t="shared" si="19"/>
        <v>151,000 - 200,00</v>
      </c>
    </row>
    <row r="291" spans="1:18" ht="18" customHeight="1" x14ac:dyDescent="0.2">
      <c r="A291" s="6">
        <v>290</v>
      </c>
      <c r="B291" s="7">
        <v>15697307</v>
      </c>
      <c r="C291" s="6" t="s">
        <v>281</v>
      </c>
      <c r="D291" s="7">
        <v>588</v>
      </c>
      <c r="E291" s="6" t="s">
        <v>18</v>
      </c>
      <c r="F291" s="6" t="s">
        <v>23</v>
      </c>
      <c r="G291" s="7">
        <v>34</v>
      </c>
      <c r="H291" s="7">
        <v>10</v>
      </c>
      <c r="I291" s="51">
        <v>0</v>
      </c>
      <c r="J291" s="7">
        <v>2</v>
      </c>
      <c r="K291" s="7">
        <v>1</v>
      </c>
      <c r="L291" s="7">
        <v>0</v>
      </c>
      <c r="M291" s="53">
        <v>79078.91</v>
      </c>
      <c r="N291" s="7">
        <v>0</v>
      </c>
      <c r="O291" s="68" t="str">
        <f t="shared" si="16"/>
        <v>Fair</v>
      </c>
      <c r="P291" s="68" t="str">
        <f t="shared" si="17"/>
        <v>Young adult</v>
      </c>
      <c r="Q291" s="68" t="str">
        <f t="shared" si="18"/>
        <v>Low-Balance</v>
      </c>
      <c r="R291" s="69" t="str">
        <f t="shared" si="19"/>
        <v>51,000 - 100,000</v>
      </c>
    </row>
    <row r="292" spans="1:18" ht="18" customHeight="1" x14ac:dyDescent="0.2">
      <c r="A292" s="6">
        <v>291</v>
      </c>
      <c r="B292" s="7">
        <v>15652266</v>
      </c>
      <c r="C292" s="6" t="s">
        <v>69</v>
      </c>
      <c r="D292" s="7">
        <v>703</v>
      </c>
      <c r="E292" s="6" t="s">
        <v>26</v>
      </c>
      <c r="F292" s="6" t="s">
        <v>23</v>
      </c>
      <c r="G292" s="7">
        <v>42</v>
      </c>
      <c r="H292" s="7">
        <v>9</v>
      </c>
      <c r="I292" s="51">
        <v>63227</v>
      </c>
      <c r="J292" s="7">
        <v>1</v>
      </c>
      <c r="K292" s="7">
        <v>0</v>
      </c>
      <c r="L292" s="7">
        <v>1</v>
      </c>
      <c r="M292" s="53">
        <v>137316.32</v>
      </c>
      <c r="N292" s="7">
        <v>0</v>
      </c>
      <c r="O292" s="68" t="str">
        <f t="shared" si="16"/>
        <v>Fair</v>
      </c>
      <c r="P292" s="68" t="str">
        <f t="shared" si="17"/>
        <v>Middle-aged adult</v>
      </c>
      <c r="Q292" s="68" t="str">
        <f t="shared" si="18"/>
        <v>Low-Balance</v>
      </c>
      <c r="R292" s="69" t="str">
        <f t="shared" si="19"/>
        <v>101,000 - 150,000</v>
      </c>
    </row>
    <row r="293" spans="1:18" ht="18" customHeight="1" x14ac:dyDescent="0.2">
      <c r="A293" s="6">
        <v>292</v>
      </c>
      <c r="B293" s="7">
        <v>15607098</v>
      </c>
      <c r="C293" s="6" t="s">
        <v>282</v>
      </c>
      <c r="D293" s="7">
        <v>747</v>
      </c>
      <c r="E293" s="6" t="s">
        <v>18</v>
      </c>
      <c r="F293" s="6" t="s">
        <v>16</v>
      </c>
      <c r="G293" s="7">
        <v>41</v>
      </c>
      <c r="H293" s="7">
        <v>5</v>
      </c>
      <c r="I293" s="51">
        <v>94521.17</v>
      </c>
      <c r="J293" s="7">
        <v>2</v>
      </c>
      <c r="K293" s="7">
        <v>1</v>
      </c>
      <c r="L293" s="7">
        <v>0</v>
      </c>
      <c r="M293" s="53">
        <v>194926.86</v>
      </c>
      <c r="N293" s="7">
        <v>0</v>
      </c>
      <c r="O293" s="68" t="str">
        <f t="shared" si="16"/>
        <v>Good</v>
      </c>
      <c r="P293" s="68" t="str">
        <f t="shared" si="17"/>
        <v>Middle-aged adult</v>
      </c>
      <c r="Q293" s="68" t="str">
        <f t="shared" si="18"/>
        <v>Mid-Balance</v>
      </c>
      <c r="R293" s="69" t="str">
        <f t="shared" si="19"/>
        <v>151,000 - 200,00</v>
      </c>
    </row>
    <row r="294" spans="1:18" ht="18" customHeight="1" x14ac:dyDescent="0.2">
      <c r="A294" s="6">
        <v>293</v>
      </c>
      <c r="B294" s="7">
        <v>15655774</v>
      </c>
      <c r="C294" s="6" t="s">
        <v>283</v>
      </c>
      <c r="D294" s="7">
        <v>583</v>
      </c>
      <c r="E294" s="6" t="s">
        <v>15</v>
      </c>
      <c r="F294" s="6" t="s">
        <v>23</v>
      </c>
      <c r="G294" s="7">
        <v>27</v>
      </c>
      <c r="H294" s="7">
        <v>7</v>
      </c>
      <c r="I294" s="51">
        <v>0</v>
      </c>
      <c r="J294" s="7">
        <v>2</v>
      </c>
      <c r="K294" s="7">
        <v>1</v>
      </c>
      <c r="L294" s="7">
        <v>0</v>
      </c>
      <c r="M294" s="53">
        <v>51285.49</v>
      </c>
      <c r="N294" s="7">
        <v>0</v>
      </c>
      <c r="O294" s="68" t="str">
        <f t="shared" si="16"/>
        <v>Fair</v>
      </c>
      <c r="P294" s="68" t="str">
        <f t="shared" si="17"/>
        <v>Young adult</v>
      </c>
      <c r="Q294" s="68" t="str">
        <f t="shared" si="18"/>
        <v>Low-Balance</v>
      </c>
      <c r="R294" s="69" t="str">
        <f t="shared" si="19"/>
        <v>51,000 - 100,000</v>
      </c>
    </row>
    <row r="295" spans="1:18" ht="18" customHeight="1" x14ac:dyDescent="0.2">
      <c r="A295" s="6">
        <v>294</v>
      </c>
      <c r="B295" s="7">
        <v>15590241</v>
      </c>
      <c r="C295" s="6" t="s">
        <v>284</v>
      </c>
      <c r="D295" s="7">
        <v>750</v>
      </c>
      <c r="E295" s="6" t="s">
        <v>18</v>
      </c>
      <c r="F295" s="6" t="s">
        <v>16</v>
      </c>
      <c r="G295" s="7">
        <v>34</v>
      </c>
      <c r="H295" s="7">
        <v>9</v>
      </c>
      <c r="I295" s="51">
        <v>112822.26</v>
      </c>
      <c r="J295" s="7">
        <v>1</v>
      </c>
      <c r="K295" s="7">
        <v>0</v>
      </c>
      <c r="L295" s="7">
        <v>0</v>
      </c>
      <c r="M295" s="53">
        <v>150401.53</v>
      </c>
      <c r="N295" s="7">
        <v>1</v>
      </c>
      <c r="O295" s="68" t="str">
        <f t="shared" si="16"/>
        <v>Good</v>
      </c>
      <c r="P295" s="68" t="str">
        <f t="shared" si="17"/>
        <v>Young adult</v>
      </c>
      <c r="Q295" s="68" t="str">
        <f t="shared" si="18"/>
        <v>Mid-Balance</v>
      </c>
      <c r="R295" s="69" t="str">
        <f t="shared" si="19"/>
        <v>101,000 - 150,000</v>
      </c>
    </row>
    <row r="296" spans="1:18" ht="18" customHeight="1" x14ac:dyDescent="0.2">
      <c r="A296" s="6">
        <v>295</v>
      </c>
      <c r="B296" s="7">
        <v>15785819</v>
      </c>
      <c r="C296" s="6" t="s">
        <v>285</v>
      </c>
      <c r="D296" s="7">
        <v>681</v>
      </c>
      <c r="E296" s="6" t="s">
        <v>15</v>
      </c>
      <c r="F296" s="6" t="s">
        <v>23</v>
      </c>
      <c r="G296" s="7">
        <v>38</v>
      </c>
      <c r="H296" s="7">
        <v>3</v>
      </c>
      <c r="I296" s="51">
        <v>0</v>
      </c>
      <c r="J296" s="7">
        <v>2</v>
      </c>
      <c r="K296" s="7">
        <v>1</v>
      </c>
      <c r="L296" s="7">
        <v>1</v>
      </c>
      <c r="M296" s="53">
        <v>112491.96</v>
      </c>
      <c r="N296" s="7">
        <v>0</v>
      </c>
      <c r="O296" s="68" t="str">
        <f t="shared" si="16"/>
        <v>Fair</v>
      </c>
      <c r="P296" s="68" t="str">
        <f t="shared" si="17"/>
        <v>Young adult</v>
      </c>
      <c r="Q296" s="68" t="str">
        <f t="shared" si="18"/>
        <v>Low-Balance</v>
      </c>
      <c r="R296" s="69" t="str">
        <f t="shared" si="19"/>
        <v>101,000 - 150,000</v>
      </c>
    </row>
    <row r="297" spans="1:18" ht="18" customHeight="1" x14ac:dyDescent="0.2">
      <c r="A297" s="6">
        <v>296</v>
      </c>
      <c r="B297" s="7">
        <v>15723654</v>
      </c>
      <c r="C297" s="6" t="s">
        <v>75</v>
      </c>
      <c r="D297" s="7">
        <v>773</v>
      </c>
      <c r="E297" s="6" t="s">
        <v>15</v>
      </c>
      <c r="F297" s="6" t="s">
        <v>23</v>
      </c>
      <c r="G297" s="7">
        <v>25</v>
      </c>
      <c r="H297" s="7">
        <v>2</v>
      </c>
      <c r="I297" s="51">
        <v>135903.32999999999</v>
      </c>
      <c r="J297" s="7">
        <v>1</v>
      </c>
      <c r="K297" s="7">
        <v>1</v>
      </c>
      <c r="L297" s="7">
        <v>0</v>
      </c>
      <c r="M297" s="53">
        <v>73656.38</v>
      </c>
      <c r="N297" s="7">
        <v>0</v>
      </c>
      <c r="O297" s="68" t="str">
        <f t="shared" si="16"/>
        <v>Good</v>
      </c>
      <c r="P297" s="68" t="str">
        <f t="shared" si="17"/>
        <v>Young adult</v>
      </c>
      <c r="Q297" s="68" t="str">
        <f t="shared" si="18"/>
        <v>High-Balance</v>
      </c>
      <c r="R297" s="69" t="str">
        <f t="shared" si="19"/>
        <v>51,000 - 100,000</v>
      </c>
    </row>
    <row r="298" spans="1:18" ht="18" customHeight="1" x14ac:dyDescent="0.2">
      <c r="A298" s="6">
        <v>297</v>
      </c>
      <c r="B298" s="7">
        <v>15774510</v>
      </c>
      <c r="C298" s="6" t="s">
        <v>153</v>
      </c>
      <c r="D298" s="7">
        <v>714</v>
      </c>
      <c r="E298" s="6" t="s">
        <v>15</v>
      </c>
      <c r="F298" s="6" t="s">
        <v>16</v>
      </c>
      <c r="G298" s="7">
        <v>31</v>
      </c>
      <c r="H298" s="7">
        <v>4</v>
      </c>
      <c r="I298" s="51">
        <v>125169.26</v>
      </c>
      <c r="J298" s="7">
        <v>1</v>
      </c>
      <c r="K298" s="7">
        <v>1</v>
      </c>
      <c r="L298" s="7">
        <v>1</v>
      </c>
      <c r="M298" s="53">
        <v>106636.89</v>
      </c>
      <c r="N298" s="7">
        <v>0</v>
      </c>
      <c r="O298" s="68" t="str">
        <f t="shared" si="16"/>
        <v>Fair</v>
      </c>
      <c r="P298" s="68" t="str">
        <f t="shared" si="17"/>
        <v>Young adult</v>
      </c>
      <c r="Q298" s="68" t="str">
        <f t="shared" si="18"/>
        <v>Mid-Balance</v>
      </c>
      <c r="R298" s="69" t="str">
        <f t="shared" si="19"/>
        <v>101,000 - 150,000</v>
      </c>
    </row>
    <row r="299" spans="1:18" ht="18" customHeight="1" x14ac:dyDescent="0.2">
      <c r="A299" s="6">
        <v>298</v>
      </c>
      <c r="B299" s="7">
        <v>15684173</v>
      </c>
      <c r="C299" s="6" t="s">
        <v>191</v>
      </c>
      <c r="D299" s="7">
        <v>687</v>
      </c>
      <c r="E299" s="6" t="s">
        <v>18</v>
      </c>
      <c r="F299" s="6" t="s">
        <v>16</v>
      </c>
      <c r="G299" s="7">
        <v>44</v>
      </c>
      <c r="H299" s="7">
        <v>7</v>
      </c>
      <c r="I299" s="51">
        <v>0</v>
      </c>
      <c r="J299" s="7">
        <v>3</v>
      </c>
      <c r="K299" s="7">
        <v>1</v>
      </c>
      <c r="L299" s="7">
        <v>0</v>
      </c>
      <c r="M299" s="53">
        <v>155853.51999999999</v>
      </c>
      <c r="N299" s="7">
        <v>1</v>
      </c>
      <c r="O299" s="68" t="str">
        <f t="shared" si="16"/>
        <v>Fair</v>
      </c>
      <c r="P299" s="68" t="str">
        <f t="shared" si="17"/>
        <v>Middle-aged adult</v>
      </c>
      <c r="Q299" s="68" t="str">
        <f t="shared" si="18"/>
        <v>Low-Balance</v>
      </c>
      <c r="R299" s="69" t="str">
        <f t="shared" si="19"/>
        <v>151,000 - 200,00</v>
      </c>
    </row>
    <row r="300" spans="1:18" ht="18" customHeight="1" x14ac:dyDescent="0.2">
      <c r="A300" s="6">
        <v>299</v>
      </c>
      <c r="B300" s="7">
        <v>15650068</v>
      </c>
      <c r="C300" s="6" t="s">
        <v>286</v>
      </c>
      <c r="D300" s="7">
        <v>511</v>
      </c>
      <c r="E300" s="6" t="s">
        <v>15</v>
      </c>
      <c r="F300" s="6" t="s">
        <v>23</v>
      </c>
      <c r="G300" s="7">
        <v>58</v>
      </c>
      <c r="H300" s="7">
        <v>0</v>
      </c>
      <c r="I300" s="51">
        <v>149117.31</v>
      </c>
      <c r="J300" s="7">
        <v>1</v>
      </c>
      <c r="K300" s="7">
        <v>1</v>
      </c>
      <c r="L300" s="7">
        <v>1</v>
      </c>
      <c r="M300" s="53">
        <v>162599.51</v>
      </c>
      <c r="N300" s="7">
        <v>0</v>
      </c>
      <c r="O300" s="68" t="str">
        <f t="shared" si="16"/>
        <v>Poor</v>
      </c>
      <c r="P300" s="68" t="str">
        <f t="shared" si="17"/>
        <v>Middle-aged adult</v>
      </c>
      <c r="Q300" s="68" t="str">
        <f t="shared" si="18"/>
        <v>High-Balance</v>
      </c>
      <c r="R300" s="69" t="str">
        <f t="shared" si="19"/>
        <v>151,000 - 200,00</v>
      </c>
    </row>
    <row r="301" spans="1:18" ht="18" customHeight="1" x14ac:dyDescent="0.2">
      <c r="A301" s="6">
        <v>300</v>
      </c>
      <c r="B301" s="7">
        <v>15811490</v>
      </c>
      <c r="C301" s="6" t="s">
        <v>287</v>
      </c>
      <c r="D301" s="7">
        <v>627</v>
      </c>
      <c r="E301" s="6" t="s">
        <v>15</v>
      </c>
      <c r="F301" s="6" t="s">
        <v>23</v>
      </c>
      <c r="G301" s="7">
        <v>33</v>
      </c>
      <c r="H301" s="7">
        <v>5</v>
      </c>
      <c r="I301" s="51">
        <v>0</v>
      </c>
      <c r="J301" s="7">
        <v>2</v>
      </c>
      <c r="K301" s="7">
        <v>1</v>
      </c>
      <c r="L301" s="7">
        <v>1</v>
      </c>
      <c r="M301" s="53">
        <v>103737.82</v>
      </c>
      <c r="N301" s="7">
        <v>0</v>
      </c>
      <c r="O301" s="68" t="str">
        <f t="shared" si="16"/>
        <v>Fair</v>
      </c>
      <c r="P301" s="68" t="str">
        <f t="shared" si="17"/>
        <v>Young adult</v>
      </c>
      <c r="Q301" s="68" t="str">
        <f t="shared" si="18"/>
        <v>Low-Balance</v>
      </c>
      <c r="R301" s="69" t="str">
        <f t="shared" si="19"/>
        <v>101,000 - 150,000</v>
      </c>
    </row>
    <row r="302" spans="1:18" ht="18" customHeight="1" x14ac:dyDescent="0.2">
      <c r="A302" s="6">
        <v>301</v>
      </c>
      <c r="B302" s="7">
        <v>15803976</v>
      </c>
      <c r="C302" s="6" t="s">
        <v>288</v>
      </c>
      <c r="D302" s="7">
        <v>694</v>
      </c>
      <c r="E302" s="6" t="s">
        <v>15</v>
      </c>
      <c r="F302" s="6" t="s">
        <v>16</v>
      </c>
      <c r="G302" s="7">
        <v>31</v>
      </c>
      <c r="H302" s="7">
        <v>10</v>
      </c>
      <c r="I302" s="51">
        <v>0</v>
      </c>
      <c r="J302" s="7">
        <v>2</v>
      </c>
      <c r="K302" s="7">
        <v>1</v>
      </c>
      <c r="L302" s="7">
        <v>0</v>
      </c>
      <c r="M302" s="53">
        <v>160990.26999999999</v>
      </c>
      <c r="N302" s="7">
        <v>0</v>
      </c>
      <c r="O302" s="68" t="str">
        <f t="shared" si="16"/>
        <v>Fair</v>
      </c>
      <c r="P302" s="68" t="str">
        <f t="shared" si="17"/>
        <v>Young adult</v>
      </c>
      <c r="Q302" s="68" t="str">
        <f t="shared" si="18"/>
        <v>Low-Balance</v>
      </c>
      <c r="R302" s="69" t="str">
        <f t="shared" si="19"/>
        <v>151,000 - 200,00</v>
      </c>
    </row>
    <row r="303" spans="1:18" ht="18" customHeight="1" x14ac:dyDescent="0.2">
      <c r="A303" s="6">
        <v>302</v>
      </c>
      <c r="B303" s="7">
        <v>15682541</v>
      </c>
      <c r="C303" s="6" t="s">
        <v>289</v>
      </c>
      <c r="D303" s="7">
        <v>616</v>
      </c>
      <c r="E303" s="6" t="s">
        <v>18</v>
      </c>
      <c r="F303" s="6" t="s">
        <v>16</v>
      </c>
      <c r="G303" s="7">
        <v>36</v>
      </c>
      <c r="H303" s="7">
        <v>6</v>
      </c>
      <c r="I303" s="51">
        <v>132311.71</v>
      </c>
      <c r="J303" s="7">
        <v>1</v>
      </c>
      <c r="K303" s="7">
        <v>0</v>
      </c>
      <c r="L303" s="7">
        <v>0</v>
      </c>
      <c r="M303" s="53">
        <v>15462.84</v>
      </c>
      <c r="N303" s="7">
        <v>0</v>
      </c>
      <c r="O303" s="68" t="str">
        <f t="shared" si="16"/>
        <v>Fair</v>
      </c>
      <c r="P303" s="68" t="str">
        <f t="shared" si="17"/>
        <v>Young adult</v>
      </c>
      <c r="Q303" s="68" t="str">
        <f t="shared" si="18"/>
        <v>High-Balance</v>
      </c>
      <c r="R303" s="69" t="str">
        <f t="shared" si="19"/>
        <v xml:space="preserve"> 0 - 50,000</v>
      </c>
    </row>
    <row r="304" spans="1:18" ht="18" customHeight="1" x14ac:dyDescent="0.2">
      <c r="A304" s="6">
        <v>303</v>
      </c>
      <c r="B304" s="7">
        <v>15695699</v>
      </c>
      <c r="C304" s="6" t="s">
        <v>290</v>
      </c>
      <c r="D304" s="7">
        <v>687</v>
      </c>
      <c r="E304" s="6" t="s">
        <v>15</v>
      </c>
      <c r="F304" s="6" t="s">
        <v>23</v>
      </c>
      <c r="G304" s="7">
        <v>35</v>
      </c>
      <c r="H304" s="7">
        <v>8</v>
      </c>
      <c r="I304" s="51">
        <v>0</v>
      </c>
      <c r="J304" s="7">
        <v>2</v>
      </c>
      <c r="K304" s="7">
        <v>1</v>
      </c>
      <c r="L304" s="7">
        <v>0</v>
      </c>
      <c r="M304" s="53">
        <v>10334.049999999999</v>
      </c>
      <c r="N304" s="7">
        <v>0</v>
      </c>
      <c r="O304" s="68" t="str">
        <f t="shared" si="16"/>
        <v>Fair</v>
      </c>
      <c r="P304" s="68" t="str">
        <f t="shared" si="17"/>
        <v>Young adult</v>
      </c>
      <c r="Q304" s="68" t="str">
        <f t="shared" si="18"/>
        <v>Low-Balance</v>
      </c>
      <c r="R304" s="69" t="str">
        <f t="shared" si="19"/>
        <v xml:space="preserve"> 0 - 50,000</v>
      </c>
    </row>
    <row r="305" spans="1:18" ht="18" customHeight="1" x14ac:dyDescent="0.2">
      <c r="A305" s="6">
        <v>304</v>
      </c>
      <c r="B305" s="7">
        <v>15624188</v>
      </c>
      <c r="C305" s="6" t="s">
        <v>291</v>
      </c>
      <c r="D305" s="7">
        <v>712</v>
      </c>
      <c r="E305" s="6" t="s">
        <v>15</v>
      </c>
      <c r="F305" s="6" t="s">
        <v>16</v>
      </c>
      <c r="G305" s="7">
        <v>33</v>
      </c>
      <c r="H305" s="7">
        <v>6</v>
      </c>
      <c r="I305" s="51">
        <v>0</v>
      </c>
      <c r="J305" s="7">
        <v>2</v>
      </c>
      <c r="K305" s="7">
        <v>1</v>
      </c>
      <c r="L305" s="7">
        <v>1</v>
      </c>
      <c r="M305" s="53">
        <v>190686.16</v>
      </c>
      <c r="N305" s="7">
        <v>0</v>
      </c>
      <c r="O305" s="68" t="str">
        <f t="shared" si="16"/>
        <v>Fair</v>
      </c>
      <c r="P305" s="68" t="str">
        <f t="shared" si="17"/>
        <v>Young adult</v>
      </c>
      <c r="Q305" s="68" t="str">
        <f t="shared" si="18"/>
        <v>Low-Balance</v>
      </c>
      <c r="R305" s="69" t="str">
        <f t="shared" si="19"/>
        <v>151,000 - 200,00</v>
      </c>
    </row>
    <row r="306" spans="1:18" ht="18" customHeight="1" x14ac:dyDescent="0.2">
      <c r="A306" s="6">
        <v>305</v>
      </c>
      <c r="B306" s="7">
        <v>15812191</v>
      </c>
      <c r="C306" s="6" t="s">
        <v>292</v>
      </c>
      <c r="D306" s="7">
        <v>553</v>
      </c>
      <c r="E306" s="6" t="s">
        <v>15</v>
      </c>
      <c r="F306" s="6" t="s">
        <v>23</v>
      </c>
      <c r="G306" s="7">
        <v>33</v>
      </c>
      <c r="H306" s="7">
        <v>4</v>
      </c>
      <c r="I306" s="51">
        <v>118082.89</v>
      </c>
      <c r="J306" s="7">
        <v>1</v>
      </c>
      <c r="K306" s="7">
        <v>0</v>
      </c>
      <c r="L306" s="7">
        <v>0</v>
      </c>
      <c r="M306" s="53">
        <v>94440.45</v>
      </c>
      <c r="N306" s="7">
        <v>0</v>
      </c>
      <c r="O306" s="68" t="str">
        <f t="shared" si="16"/>
        <v>Fair</v>
      </c>
      <c r="P306" s="68" t="str">
        <f t="shared" si="17"/>
        <v>Young adult</v>
      </c>
      <c r="Q306" s="68" t="str">
        <f t="shared" si="18"/>
        <v>Mid-Balance</v>
      </c>
      <c r="R306" s="69" t="str">
        <f t="shared" si="19"/>
        <v>51,000 - 100,000</v>
      </c>
    </row>
    <row r="307" spans="1:18" ht="18" customHeight="1" x14ac:dyDescent="0.2">
      <c r="A307" s="6">
        <v>306</v>
      </c>
      <c r="B307" s="7">
        <v>15636673</v>
      </c>
      <c r="C307" s="6" t="s">
        <v>293</v>
      </c>
      <c r="D307" s="7">
        <v>667</v>
      </c>
      <c r="E307" s="6" t="s">
        <v>15</v>
      </c>
      <c r="F307" s="6" t="s">
        <v>23</v>
      </c>
      <c r="G307" s="7">
        <v>31</v>
      </c>
      <c r="H307" s="7">
        <v>1</v>
      </c>
      <c r="I307" s="51">
        <v>119266.69</v>
      </c>
      <c r="J307" s="7">
        <v>1</v>
      </c>
      <c r="K307" s="7">
        <v>1</v>
      </c>
      <c r="L307" s="7">
        <v>1</v>
      </c>
      <c r="M307" s="53">
        <v>28257.63</v>
      </c>
      <c r="N307" s="7">
        <v>0</v>
      </c>
      <c r="O307" s="68" t="str">
        <f t="shared" si="16"/>
        <v>Fair</v>
      </c>
      <c r="P307" s="68" t="str">
        <f t="shared" si="17"/>
        <v>Young adult</v>
      </c>
      <c r="Q307" s="68" t="str">
        <f t="shared" si="18"/>
        <v>Mid-Balance</v>
      </c>
      <c r="R307" s="69" t="str">
        <f t="shared" si="19"/>
        <v xml:space="preserve"> 0 - 50,000</v>
      </c>
    </row>
    <row r="308" spans="1:18" ht="18" customHeight="1" x14ac:dyDescent="0.2">
      <c r="A308" s="6">
        <v>307</v>
      </c>
      <c r="B308" s="7">
        <v>15594898</v>
      </c>
      <c r="C308" s="6" t="s">
        <v>294</v>
      </c>
      <c r="D308" s="7">
        <v>731</v>
      </c>
      <c r="E308" s="6" t="s">
        <v>15</v>
      </c>
      <c r="F308" s="6" t="s">
        <v>23</v>
      </c>
      <c r="G308" s="7">
        <v>43</v>
      </c>
      <c r="H308" s="7">
        <v>2</v>
      </c>
      <c r="I308" s="51">
        <v>0</v>
      </c>
      <c r="J308" s="7">
        <v>1</v>
      </c>
      <c r="K308" s="7">
        <v>1</v>
      </c>
      <c r="L308" s="7">
        <v>1</v>
      </c>
      <c r="M308" s="53">
        <v>170034.95</v>
      </c>
      <c r="N308" s="7">
        <v>1</v>
      </c>
      <c r="O308" s="68" t="str">
        <f t="shared" si="16"/>
        <v>Good</v>
      </c>
      <c r="P308" s="68" t="str">
        <f t="shared" si="17"/>
        <v>Middle-aged adult</v>
      </c>
      <c r="Q308" s="68" t="str">
        <f t="shared" si="18"/>
        <v>Low-Balance</v>
      </c>
      <c r="R308" s="69" t="str">
        <f t="shared" si="19"/>
        <v>151,000 - 200,00</v>
      </c>
    </row>
    <row r="309" spans="1:18" ht="18" customHeight="1" x14ac:dyDescent="0.2">
      <c r="A309" s="6">
        <v>308</v>
      </c>
      <c r="B309" s="7">
        <v>15660211</v>
      </c>
      <c r="C309" s="6" t="s">
        <v>219</v>
      </c>
      <c r="D309" s="7">
        <v>629</v>
      </c>
      <c r="E309" s="6" t="s">
        <v>26</v>
      </c>
      <c r="F309" s="6" t="s">
        <v>23</v>
      </c>
      <c r="G309" s="7">
        <v>35</v>
      </c>
      <c r="H309" s="7">
        <v>7</v>
      </c>
      <c r="I309" s="51">
        <v>156847.29</v>
      </c>
      <c r="J309" s="7">
        <v>2</v>
      </c>
      <c r="K309" s="7">
        <v>1</v>
      </c>
      <c r="L309" s="7">
        <v>0</v>
      </c>
      <c r="M309" s="53">
        <v>31824.29</v>
      </c>
      <c r="N309" s="7">
        <v>0</v>
      </c>
      <c r="O309" s="68" t="str">
        <f t="shared" si="16"/>
        <v>Fair</v>
      </c>
      <c r="P309" s="68" t="str">
        <f t="shared" si="17"/>
        <v>Young adult</v>
      </c>
      <c r="Q309" s="68" t="str">
        <f t="shared" si="18"/>
        <v>High-Balance</v>
      </c>
      <c r="R309" s="69" t="str">
        <f t="shared" si="19"/>
        <v xml:space="preserve"> 0 - 50,000</v>
      </c>
    </row>
    <row r="310" spans="1:18" ht="18" customHeight="1" x14ac:dyDescent="0.2">
      <c r="A310" s="6">
        <v>309</v>
      </c>
      <c r="B310" s="7">
        <v>15773972</v>
      </c>
      <c r="C310" s="6" t="s">
        <v>295</v>
      </c>
      <c r="D310" s="7">
        <v>614</v>
      </c>
      <c r="E310" s="6" t="s">
        <v>15</v>
      </c>
      <c r="F310" s="6" t="s">
        <v>23</v>
      </c>
      <c r="G310" s="7">
        <v>50</v>
      </c>
      <c r="H310" s="7">
        <v>4</v>
      </c>
      <c r="I310" s="51">
        <v>137104.47</v>
      </c>
      <c r="J310" s="7">
        <v>1</v>
      </c>
      <c r="K310" s="7">
        <v>1</v>
      </c>
      <c r="L310" s="7">
        <v>0</v>
      </c>
      <c r="M310" s="53">
        <v>127166.49</v>
      </c>
      <c r="N310" s="7">
        <v>1</v>
      </c>
      <c r="O310" s="68" t="str">
        <f t="shared" si="16"/>
        <v>Fair</v>
      </c>
      <c r="P310" s="68" t="str">
        <f t="shared" si="17"/>
        <v>Middle-aged adult</v>
      </c>
      <c r="Q310" s="68" t="str">
        <f t="shared" si="18"/>
        <v>High-Balance</v>
      </c>
      <c r="R310" s="69" t="str">
        <f t="shared" si="19"/>
        <v>101,000 - 150,000</v>
      </c>
    </row>
    <row r="311" spans="1:18" ht="18" customHeight="1" x14ac:dyDescent="0.2">
      <c r="A311" s="6">
        <v>310</v>
      </c>
      <c r="B311" s="7">
        <v>15746726</v>
      </c>
      <c r="C311" s="6" t="s">
        <v>296</v>
      </c>
      <c r="D311" s="7">
        <v>438</v>
      </c>
      <c r="E311" s="6" t="s">
        <v>26</v>
      </c>
      <c r="F311" s="6" t="s">
        <v>23</v>
      </c>
      <c r="G311" s="7">
        <v>31</v>
      </c>
      <c r="H311" s="7">
        <v>8</v>
      </c>
      <c r="I311" s="51">
        <v>78398.69</v>
      </c>
      <c r="J311" s="7">
        <v>1</v>
      </c>
      <c r="K311" s="7">
        <v>1</v>
      </c>
      <c r="L311" s="7">
        <v>0</v>
      </c>
      <c r="M311" s="53">
        <v>44937.01</v>
      </c>
      <c r="N311" s="7">
        <v>0</v>
      </c>
      <c r="O311" s="68" t="str">
        <f t="shared" si="16"/>
        <v>Poor</v>
      </c>
      <c r="P311" s="68" t="str">
        <f t="shared" si="17"/>
        <v>Young adult</v>
      </c>
      <c r="Q311" s="68" t="str">
        <f t="shared" si="18"/>
        <v>Mid-Balance</v>
      </c>
      <c r="R311" s="69" t="str">
        <f t="shared" si="19"/>
        <v xml:space="preserve"> 0 - 50,000</v>
      </c>
    </row>
    <row r="312" spans="1:18" ht="18" customHeight="1" x14ac:dyDescent="0.2">
      <c r="A312" s="6">
        <v>311</v>
      </c>
      <c r="B312" s="7">
        <v>15712287</v>
      </c>
      <c r="C312" s="6" t="s">
        <v>297</v>
      </c>
      <c r="D312" s="7">
        <v>652</v>
      </c>
      <c r="E312" s="6" t="s">
        <v>15</v>
      </c>
      <c r="F312" s="6" t="s">
        <v>16</v>
      </c>
      <c r="G312" s="7">
        <v>80</v>
      </c>
      <c r="H312" s="7">
        <v>4</v>
      </c>
      <c r="I312" s="51">
        <v>0</v>
      </c>
      <c r="J312" s="7">
        <v>2</v>
      </c>
      <c r="K312" s="7">
        <v>1</v>
      </c>
      <c r="L312" s="7">
        <v>1</v>
      </c>
      <c r="M312" s="53">
        <v>188603.07</v>
      </c>
      <c r="N312" s="7">
        <v>0</v>
      </c>
      <c r="O312" s="68" t="str">
        <f t="shared" si="16"/>
        <v>Fair</v>
      </c>
      <c r="P312" s="68" t="str">
        <f t="shared" si="17"/>
        <v>Senior adult</v>
      </c>
      <c r="Q312" s="68" t="str">
        <f t="shared" si="18"/>
        <v>Low-Balance</v>
      </c>
      <c r="R312" s="69" t="str">
        <f t="shared" si="19"/>
        <v>151,000 - 200,00</v>
      </c>
    </row>
    <row r="313" spans="1:18" ht="18" customHeight="1" x14ac:dyDescent="0.2">
      <c r="A313" s="6">
        <v>312</v>
      </c>
      <c r="B313" s="7">
        <v>15702919</v>
      </c>
      <c r="C313" s="6" t="s">
        <v>210</v>
      </c>
      <c r="D313" s="7">
        <v>729</v>
      </c>
      <c r="E313" s="6" t="s">
        <v>26</v>
      </c>
      <c r="F313" s="6" t="s">
        <v>23</v>
      </c>
      <c r="G313" s="7">
        <v>30</v>
      </c>
      <c r="H313" s="7">
        <v>6</v>
      </c>
      <c r="I313" s="51">
        <v>63669.42</v>
      </c>
      <c r="J313" s="7">
        <v>1</v>
      </c>
      <c r="K313" s="7">
        <v>1</v>
      </c>
      <c r="L313" s="7">
        <v>0</v>
      </c>
      <c r="M313" s="53">
        <v>145111.37</v>
      </c>
      <c r="N313" s="7">
        <v>0</v>
      </c>
      <c r="O313" s="68" t="str">
        <f t="shared" si="16"/>
        <v>Good</v>
      </c>
      <c r="P313" s="68" t="str">
        <f t="shared" si="17"/>
        <v>Young adult</v>
      </c>
      <c r="Q313" s="68" t="str">
        <f t="shared" si="18"/>
        <v>Low-Balance</v>
      </c>
      <c r="R313" s="69" t="str">
        <f t="shared" si="19"/>
        <v>101,000 - 150,000</v>
      </c>
    </row>
    <row r="314" spans="1:18" ht="18" customHeight="1" x14ac:dyDescent="0.2">
      <c r="A314" s="6">
        <v>313</v>
      </c>
      <c r="B314" s="7">
        <v>15674398</v>
      </c>
      <c r="C314" s="6" t="s">
        <v>298</v>
      </c>
      <c r="D314" s="7">
        <v>642</v>
      </c>
      <c r="E314" s="6" t="s">
        <v>15</v>
      </c>
      <c r="F314" s="6" t="s">
        <v>23</v>
      </c>
      <c r="G314" s="7">
        <v>38</v>
      </c>
      <c r="H314" s="7">
        <v>3</v>
      </c>
      <c r="I314" s="51">
        <v>0</v>
      </c>
      <c r="J314" s="7">
        <v>2</v>
      </c>
      <c r="K314" s="7">
        <v>0</v>
      </c>
      <c r="L314" s="7">
        <v>0</v>
      </c>
      <c r="M314" s="53">
        <v>171463.83</v>
      </c>
      <c r="N314" s="7">
        <v>0</v>
      </c>
      <c r="O314" s="68" t="str">
        <f t="shared" si="16"/>
        <v>Fair</v>
      </c>
      <c r="P314" s="68" t="str">
        <f t="shared" si="17"/>
        <v>Young adult</v>
      </c>
      <c r="Q314" s="68" t="str">
        <f t="shared" si="18"/>
        <v>Low-Balance</v>
      </c>
      <c r="R314" s="69" t="str">
        <f t="shared" si="19"/>
        <v>151,000 - 200,00</v>
      </c>
    </row>
    <row r="315" spans="1:18" ht="18" customHeight="1" x14ac:dyDescent="0.2">
      <c r="A315" s="6">
        <v>314</v>
      </c>
      <c r="B315" s="7">
        <v>15797960</v>
      </c>
      <c r="C315" s="6" t="s">
        <v>299</v>
      </c>
      <c r="D315" s="7">
        <v>806</v>
      </c>
      <c r="E315" s="6" t="s">
        <v>26</v>
      </c>
      <c r="F315" s="6" t="s">
        <v>16</v>
      </c>
      <c r="G315" s="7">
        <v>59</v>
      </c>
      <c r="H315" s="7">
        <v>0</v>
      </c>
      <c r="I315" s="51">
        <v>135296.32999999999</v>
      </c>
      <c r="J315" s="7">
        <v>1</v>
      </c>
      <c r="K315" s="7">
        <v>1</v>
      </c>
      <c r="L315" s="7">
        <v>0</v>
      </c>
      <c r="M315" s="53">
        <v>182822.5</v>
      </c>
      <c r="N315" s="7">
        <v>0</v>
      </c>
      <c r="O315" s="68" t="str">
        <f t="shared" si="16"/>
        <v>Good</v>
      </c>
      <c r="P315" s="68" t="str">
        <f t="shared" si="17"/>
        <v>Middle-aged adult</v>
      </c>
      <c r="Q315" s="68" t="str">
        <f t="shared" si="18"/>
        <v>High-Balance</v>
      </c>
      <c r="R315" s="69" t="str">
        <f t="shared" si="19"/>
        <v>151,000 - 200,00</v>
      </c>
    </row>
    <row r="316" spans="1:18" ht="18" customHeight="1" x14ac:dyDescent="0.2">
      <c r="A316" s="6">
        <v>315</v>
      </c>
      <c r="B316" s="7">
        <v>15631868</v>
      </c>
      <c r="C316" s="6" t="s">
        <v>300</v>
      </c>
      <c r="D316" s="7">
        <v>744</v>
      </c>
      <c r="E316" s="6" t="s">
        <v>18</v>
      </c>
      <c r="F316" s="6" t="s">
        <v>23</v>
      </c>
      <c r="G316" s="7">
        <v>36</v>
      </c>
      <c r="H316" s="7">
        <v>2</v>
      </c>
      <c r="I316" s="51">
        <v>153804.44</v>
      </c>
      <c r="J316" s="7">
        <v>1</v>
      </c>
      <c r="K316" s="7">
        <v>1</v>
      </c>
      <c r="L316" s="7">
        <v>1</v>
      </c>
      <c r="M316" s="53">
        <v>87213.33</v>
      </c>
      <c r="N316" s="7">
        <v>0</v>
      </c>
      <c r="O316" s="68" t="str">
        <f t="shared" si="16"/>
        <v>Good</v>
      </c>
      <c r="P316" s="68" t="str">
        <f t="shared" si="17"/>
        <v>Young adult</v>
      </c>
      <c r="Q316" s="68" t="str">
        <f t="shared" si="18"/>
        <v>High-Balance</v>
      </c>
      <c r="R316" s="69" t="str">
        <f t="shared" si="19"/>
        <v>51,000 - 100,000</v>
      </c>
    </row>
    <row r="317" spans="1:18" ht="18" customHeight="1" x14ac:dyDescent="0.2">
      <c r="A317" s="6">
        <v>316</v>
      </c>
      <c r="B317" s="7">
        <v>15581539</v>
      </c>
      <c r="C317" s="6" t="s">
        <v>301</v>
      </c>
      <c r="D317" s="7">
        <v>474</v>
      </c>
      <c r="E317" s="6" t="s">
        <v>18</v>
      </c>
      <c r="F317" s="6" t="s">
        <v>23</v>
      </c>
      <c r="G317" s="7">
        <v>37</v>
      </c>
      <c r="H317" s="7">
        <v>3</v>
      </c>
      <c r="I317" s="51">
        <v>0</v>
      </c>
      <c r="J317" s="7">
        <v>2</v>
      </c>
      <c r="K317" s="7">
        <v>0</v>
      </c>
      <c r="L317" s="7">
        <v>0</v>
      </c>
      <c r="M317" s="53">
        <v>57175.32</v>
      </c>
      <c r="N317" s="7">
        <v>0</v>
      </c>
      <c r="O317" s="68" t="str">
        <f t="shared" si="16"/>
        <v>Poor</v>
      </c>
      <c r="P317" s="68" t="str">
        <f t="shared" si="17"/>
        <v>Young adult</v>
      </c>
      <c r="Q317" s="68" t="str">
        <f t="shared" si="18"/>
        <v>Low-Balance</v>
      </c>
      <c r="R317" s="69" t="str">
        <f t="shared" si="19"/>
        <v>51,000 - 100,000</v>
      </c>
    </row>
    <row r="318" spans="1:18" ht="18" customHeight="1" x14ac:dyDescent="0.2">
      <c r="A318" s="6">
        <v>317</v>
      </c>
      <c r="B318" s="7">
        <v>15662736</v>
      </c>
      <c r="C318" s="6" t="s">
        <v>296</v>
      </c>
      <c r="D318" s="7">
        <v>559</v>
      </c>
      <c r="E318" s="6" t="s">
        <v>15</v>
      </c>
      <c r="F318" s="6" t="s">
        <v>23</v>
      </c>
      <c r="G318" s="7">
        <v>49</v>
      </c>
      <c r="H318" s="7">
        <v>2</v>
      </c>
      <c r="I318" s="51">
        <v>147069.78</v>
      </c>
      <c r="J318" s="7">
        <v>1</v>
      </c>
      <c r="K318" s="7">
        <v>1</v>
      </c>
      <c r="L318" s="7">
        <v>0</v>
      </c>
      <c r="M318" s="53">
        <v>120540.83</v>
      </c>
      <c r="N318" s="7">
        <v>1</v>
      </c>
      <c r="O318" s="68" t="str">
        <f t="shared" si="16"/>
        <v>Fair</v>
      </c>
      <c r="P318" s="68" t="str">
        <f t="shared" si="17"/>
        <v>Middle-aged adult</v>
      </c>
      <c r="Q318" s="68" t="str">
        <f t="shared" si="18"/>
        <v>High-Balance</v>
      </c>
      <c r="R318" s="69" t="str">
        <f t="shared" si="19"/>
        <v>101,000 - 150,000</v>
      </c>
    </row>
    <row r="319" spans="1:18" ht="18" customHeight="1" x14ac:dyDescent="0.2">
      <c r="A319" s="6">
        <v>318</v>
      </c>
      <c r="B319" s="7">
        <v>15666252</v>
      </c>
      <c r="C319" s="6" t="s">
        <v>109</v>
      </c>
      <c r="D319" s="7">
        <v>706</v>
      </c>
      <c r="E319" s="6" t="s">
        <v>18</v>
      </c>
      <c r="F319" s="6" t="s">
        <v>23</v>
      </c>
      <c r="G319" s="7">
        <v>42</v>
      </c>
      <c r="H319" s="7">
        <v>9</v>
      </c>
      <c r="I319" s="51">
        <v>0</v>
      </c>
      <c r="J319" s="7">
        <v>2</v>
      </c>
      <c r="K319" s="7">
        <v>1</v>
      </c>
      <c r="L319" s="7">
        <v>1</v>
      </c>
      <c r="M319" s="53">
        <v>28714.34</v>
      </c>
      <c r="N319" s="7">
        <v>0</v>
      </c>
      <c r="O319" s="68" t="str">
        <f t="shared" si="16"/>
        <v>Fair</v>
      </c>
      <c r="P319" s="68" t="str">
        <f t="shared" si="17"/>
        <v>Middle-aged adult</v>
      </c>
      <c r="Q319" s="68" t="str">
        <f t="shared" si="18"/>
        <v>Low-Balance</v>
      </c>
      <c r="R319" s="69" t="str">
        <f t="shared" si="19"/>
        <v xml:space="preserve"> 0 - 50,000</v>
      </c>
    </row>
    <row r="320" spans="1:18" ht="18" customHeight="1" x14ac:dyDescent="0.2">
      <c r="A320" s="6">
        <v>319</v>
      </c>
      <c r="B320" s="7">
        <v>15677512</v>
      </c>
      <c r="C320" s="6" t="s">
        <v>302</v>
      </c>
      <c r="D320" s="7">
        <v>628</v>
      </c>
      <c r="E320" s="6" t="s">
        <v>18</v>
      </c>
      <c r="F320" s="6" t="s">
        <v>16</v>
      </c>
      <c r="G320" s="7">
        <v>22</v>
      </c>
      <c r="H320" s="7">
        <v>3</v>
      </c>
      <c r="I320" s="51">
        <v>0</v>
      </c>
      <c r="J320" s="7">
        <v>1</v>
      </c>
      <c r="K320" s="7">
        <v>1</v>
      </c>
      <c r="L320" s="7">
        <v>0</v>
      </c>
      <c r="M320" s="53">
        <v>85426.28</v>
      </c>
      <c r="N320" s="7">
        <v>0</v>
      </c>
      <c r="O320" s="68" t="str">
        <f t="shared" si="16"/>
        <v>Fair</v>
      </c>
      <c r="P320" s="68" t="str">
        <f t="shared" si="17"/>
        <v>Young adult</v>
      </c>
      <c r="Q320" s="68" t="str">
        <f t="shared" si="18"/>
        <v>Low-Balance</v>
      </c>
      <c r="R320" s="69" t="str">
        <f t="shared" si="19"/>
        <v>51,000 - 100,000</v>
      </c>
    </row>
    <row r="321" spans="1:18" ht="18" customHeight="1" x14ac:dyDescent="0.2">
      <c r="A321" s="6">
        <v>320</v>
      </c>
      <c r="B321" s="7">
        <v>15626114</v>
      </c>
      <c r="C321" s="6" t="s">
        <v>303</v>
      </c>
      <c r="D321" s="7">
        <v>429</v>
      </c>
      <c r="E321" s="6" t="s">
        <v>15</v>
      </c>
      <c r="F321" s="6" t="s">
        <v>23</v>
      </c>
      <c r="G321" s="7">
        <v>24</v>
      </c>
      <c r="H321" s="7">
        <v>4</v>
      </c>
      <c r="I321" s="51">
        <v>95741.75</v>
      </c>
      <c r="J321" s="7">
        <v>1</v>
      </c>
      <c r="K321" s="7">
        <v>1</v>
      </c>
      <c r="L321" s="7">
        <v>0</v>
      </c>
      <c r="M321" s="53">
        <v>46170.75</v>
      </c>
      <c r="N321" s="7">
        <v>0</v>
      </c>
      <c r="O321" s="68" t="str">
        <f t="shared" si="16"/>
        <v>Poor</v>
      </c>
      <c r="P321" s="68" t="str">
        <f t="shared" si="17"/>
        <v>Young adult</v>
      </c>
      <c r="Q321" s="68" t="str">
        <f t="shared" si="18"/>
        <v>Mid-Balance</v>
      </c>
      <c r="R321" s="69" t="str">
        <f t="shared" si="19"/>
        <v xml:space="preserve"> 0 - 50,000</v>
      </c>
    </row>
    <row r="322" spans="1:18" ht="18" customHeight="1" x14ac:dyDescent="0.2">
      <c r="A322" s="6">
        <v>321</v>
      </c>
      <c r="B322" s="7">
        <v>15810834</v>
      </c>
      <c r="C322" s="6" t="s">
        <v>304</v>
      </c>
      <c r="D322" s="7">
        <v>525</v>
      </c>
      <c r="E322" s="6" t="s">
        <v>18</v>
      </c>
      <c r="F322" s="6" t="s">
        <v>16</v>
      </c>
      <c r="G322" s="7">
        <v>57</v>
      </c>
      <c r="H322" s="7">
        <v>2</v>
      </c>
      <c r="I322" s="51">
        <v>145965.32999999999</v>
      </c>
      <c r="J322" s="7">
        <v>1</v>
      </c>
      <c r="K322" s="7">
        <v>1</v>
      </c>
      <c r="L322" s="7">
        <v>1</v>
      </c>
      <c r="M322" s="53">
        <v>64448.36</v>
      </c>
      <c r="N322" s="7">
        <v>0</v>
      </c>
      <c r="O322" s="68" t="str">
        <f t="shared" si="16"/>
        <v>Fair</v>
      </c>
      <c r="P322" s="68" t="str">
        <f t="shared" si="17"/>
        <v>Middle-aged adult</v>
      </c>
      <c r="Q322" s="68" t="str">
        <f t="shared" si="18"/>
        <v>High-Balance</v>
      </c>
      <c r="R322" s="69" t="str">
        <f t="shared" si="19"/>
        <v>51,000 - 100,000</v>
      </c>
    </row>
    <row r="323" spans="1:18" ht="18" customHeight="1" x14ac:dyDescent="0.2">
      <c r="A323" s="6">
        <v>322</v>
      </c>
      <c r="B323" s="7">
        <v>15678910</v>
      </c>
      <c r="C323" s="6" t="s">
        <v>305</v>
      </c>
      <c r="D323" s="7">
        <v>680</v>
      </c>
      <c r="E323" s="6" t="s">
        <v>15</v>
      </c>
      <c r="F323" s="6" t="s">
        <v>16</v>
      </c>
      <c r="G323" s="7">
        <v>30</v>
      </c>
      <c r="H323" s="7">
        <v>8</v>
      </c>
      <c r="I323" s="51">
        <v>141441.75</v>
      </c>
      <c r="J323" s="7">
        <v>1</v>
      </c>
      <c r="K323" s="7">
        <v>1</v>
      </c>
      <c r="L323" s="7">
        <v>1</v>
      </c>
      <c r="M323" s="53">
        <v>16278.97</v>
      </c>
      <c r="N323" s="7">
        <v>0</v>
      </c>
      <c r="O323" s="68" t="str">
        <f t="shared" ref="O323:O386" si="20">IF(D323&gt;=721, "Good", IF(D323&gt;=521, "Fair", "Poor"))</f>
        <v>Fair</v>
      </c>
      <c r="P323" s="68" t="str">
        <f t="shared" ref="P323:P386" si="21">IF(G323&gt;=60, "Senior adult", IF(G323&gt;=40, "Middle-aged adult", "Young adult"))</f>
        <v>Young adult</v>
      </c>
      <c r="Q323" s="68" t="str">
        <f t="shared" ref="Q323:Q386" si="22">IF(I323&gt;=126000, "High-Balance", IF(I323&gt;=76000, "Mid-Balance", "Low-Balance"))</f>
        <v>High-Balance</v>
      </c>
      <c r="R323" s="69" t="str">
        <f t="shared" ref="R323:R386" si="23">IF(M323&gt;=151000,"151,000 - 200,00",IF(M323&gt;=101000,"101,000 - 150,000",IF(M323&gt;=51000,"51,000 - 100,000"," 0 - 50,000")))</f>
        <v xml:space="preserve"> 0 - 50,000</v>
      </c>
    </row>
    <row r="324" spans="1:18" ht="18" customHeight="1" x14ac:dyDescent="0.2">
      <c r="A324" s="6">
        <v>323</v>
      </c>
      <c r="B324" s="7">
        <v>15694408</v>
      </c>
      <c r="C324" s="6" t="s">
        <v>306</v>
      </c>
      <c r="D324" s="7">
        <v>749</v>
      </c>
      <c r="E324" s="6" t="s">
        <v>15</v>
      </c>
      <c r="F324" s="6" t="s">
        <v>23</v>
      </c>
      <c r="G324" s="7">
        <v>40</v>
      </c>
      <c r="H324" s="7">
        <v>1</v>
      </c>
      <c r="I324" s="51">
        <v>139290.41</v>
      </c>
      <c r="J324" s="7">
        <v>1</v>
      </c>
      <c r="K324" s="7">
        <v>1</v>
      </c>
      <c r="L324" s="7">
        <v>0</v>
      </c>
      <c r="M324" s="53">
        <v>182855.42</v>
      </c>
      <c r="N324" s="7">
        <v>1</v>
      </c>
      <c r="O324" s="68" t="str">
        <f t="shared" si="20"/>
        <v>Good</v>
      </c>
      <c r="P324" s="68" t="str">
        <f t="shared" si="21"/>
        <v>Middle-aged adult</v>
      </c>
      <c r="Q324" s="68" t="str">
        <f t="shared" si="22"/>
        <v>High-Balance</v>
      </c>
      <c r="R324" s="69" t="str">
        <f t="shared" si="23"/>
        <v>151,000 - 200,00</v>
      </c>
    </row>
    <row r="325" spans="1:18" ht="18" customHeight="1" x14ac:dyDescent="0.2">
      <c r="A325" s="6">
        <v>324</v>
      </c>
      <c r="B325" s="7">
        <v>15585215</v>
      </c>
      <c r="C325" s="6" t="s">
        <v>307</v>
      </c>
      <c r="D325" s="7">
        <v>763</v>
      </c>
      <c r="E325" s="6" t="s">
        <v>15</v>
      </c>
      <c r="F325" s="6" t="s">
        <v>16</v>
      </c>
      <c r="G325" s="7">
        <v>31</v>
      </c>
      <c r="H325" s="7">
        <v>4</v>
      </c>
      <c r="I325" s="51">
        <v>0</v>
      </c>
      <c r="J325" s="7">
        <v>2</v>
      </c>
      <c r="K325" s="7">
        <v>0</v>
      </c>
      <c r="L325" s="7">
        <v>0</v>
      </c>
      <c r="M325" s="53">
        <v>50404.72</v>
      </c>
      <c r="N325" s="7">
        <v>0</v>
      </c>
      <c r="O325" s="68" t="str">
        <f t="shared" si="20"/>
        <v>Good</v>
      </c>
      <c r="P325" s="68" t="str">
        <f t="shared" si="21"/>
        <v>Young adult</v>
      </c>
      <c r="Q325" s="68" t="str">
        <f t="shared" si="22"/>
        <v>Low-Balance</v>
      </c>
      <c r="R325" s="69" t="str">
        <f t="shared" si="23"/>
        <v xml:space="preserve"> 0 - 50,000</v>
      </c>
    </row>
    <row r="326" spans="1:18" ht="18" customHeight="1" x14ac:dyDescent="0.2">
      <c r="A326" s="6">
        <v>325</v>
      </c>
      <c r="B326" s="7">
        <v>15682757</v>
      </c>
      <c r="C326" s="6" t="s">
        <v>308</v>
      </c>
      <c r="D326" s="7">
        <v>734</v>
      </c>
      <c r="E326" s="6" t="s">
        <v>15</v>
      </c>
      <c r="F326" s="6" t="s">
        <v>23</v>
      </c>
      <c r="G326" s="7">
        <v>30</v>
      </c>
      <c r="H326" s="7">
        <v>3</v>
      </c>
      <c r="I326" s="51">
        <v>0</v>
      </c>
      <c r="J326" s="7">
        <v>2</v>
      </c>
      <c r="K326" s="7">
        <v>1</v>
      </c>
      <c r="L326" s="7">
        <v>0</v>
      </c>
      <c r="M326" s="53">
        <v>107640.25</v>
      </c>
      <c r="N326" s="7">
        <v>0</v>
      </c>
      <c r="O326" s="68" t="str">
        <f t="shared" si="20"/>
        <v>Good</v>
      </c>
      <c r="P326" s="68" t="str">
        <f t="shared" si="21"/>
        <v>Young adult</v>
      </c>
      <c r="Q326" s="68" t="str">
        <f t="shared" si="22"/>
        <v>Low-Balance</v>
      </c>
      <c r="R326" s="69" t="str">
        <f t="shared" si="23"/>
        <v>101,000 - 150,000</v>
      </c>
    </row>
    <row r="327" spans="1:18" ht="18" customHeight="1" x14ac:dyDescent="0.2">
      <c r="A327" s="6">
        <v>326</v>
      </c>
      <c r="B327" s="7">
        <v>15736601</v>
      </c>
      <c r="C327" s="6" t="s">
        <v>309</v>
      </c>
      <c r="D327" s="7">
        <v>716</v>
      </c>
      <c r="E327" s="6" t="s">
        <v>15</v>
      </c>
      <c r="F327" s="6" t="s">
        <v>23</v>
      </c>
      <c r="G327" s="7">
        <v>35</v>
      </c>
      <c r="H327" s="7">
        <v>4</v>
      </c>
      <c r="I327" s="51">
        <v>144428.87</v>
      </c>
      <c r="J327" s="7">
        <v>1</v>
      </c>
      <c r="K327" s="7">
        <v>1</v>
      </c>
      <c r="L327" s="7">
        <v>0</v>
      </c>
      <c r="M327" s="53">
        <v>134132.65</v>
      </c>
      <c r="N327" s="7">
        <v>0</v>
      </c>
      <c r="O327" s="68" t="str">
        <f t="shared" si="20"/>
        <v>Fair</v>
      </c>
      <c r="P327" s="68" t="str">
        <f t="shared" si="21"/>
        <v>Young adult</v>
      </c>
      <c r="Q327" s="68" t="str">
        <f t="shared" si="22"/>
        <v>High-Balance</v>
      </c>
      <c r="R327" s="69" t="str">
        <f t="shared" si="23"/>
        <v>101,000 - 150,000</v>
      </c>
    </row>
    <row r="328" spans="1:18" ht="18" customHeight="1" x14ac:dyDescent="0.2">
      <c r="A328" s="6">
        <v>327</v>
      </c>
      <c r="B328" s="7">
        <v>15601848</v>
      </c>
      <c r="C328" s="6" t="s">
        <v>33</v>
      </c>
      <c r="D328" s="7">
        <v>594</v>
      </c>
      <c r="E328" s="6" t="s">
        <v>15</v>
      </c>
      <c r="F328" s="6" t="s">
        <v>23</v>
      </c>
      <c r="G328" s="7">
        <v>35</v>
      </c>
      <c r="H328" s="7">
        <v>2</v>
      </c>
      <c r="I328" s="51">
        <v>0</v>
      </c>
      <c r="J328" s="7">
        <v>2</v>
      </c>
      <c r="K328" s="7">
        <v>1</v>
      </c>
      <c r="L328" s="7">
        <v>0</v>
      </c>
      <c r="M328" s="53">
        <v>103480.69</v>
      </c>
      <c r="N328" s="7">
        <v>0</v>
      </c>
      <c r="O328" s="68" t="str">
        <f t="shared" si="20"/>
        <v>Fair</v>
      </c>
      <c r="P328" s="68" t="str">
        <f t="shared" si="21"/>
        <v>Young adult</v>
      </c>
      <c r="Q328" s="68" t="str">
        <f t="shared" si="22"/>
        <v>Low-Balance</v>
      </c>
      <c r="R328" s="69" t="str">
        <f t="shared" si="23"/>
        <v>101,000 - 150,000</v>
      </c>
    </row>
    <row r="329" spans="1:18" ht="18" customHeight="1" x14ac:dyDescent="0.2">
      <c r="A329" s="6">
        <v>328</v>
      </c>
      <c r="B329" s="7">
        <v>15736008</v>
      </c>
      <c r="C329" s="6" t="s">
        <v>79</v>
      </c>
      <c r="D329" s="7">
        <v>644</v>
      </c>
      <c r="E329" s="6" t="s">
        <v>15</v>
      </c>
      <c r="F329" s="6" t="s">
        <v>16</v>
      </c>
      <c r="G329" s="7">
        <v>46</v>
      </c>
      <c r="H329" s="7">
        <v>9</v>
      </c>
      <c r="I329" s="51">
        <v>95441.27</v>
      </c>
      <c r="J329" s="7">
        <v>1</v>
      </c>
      <c r="K329" s="7">
        <v>1</v>
      </c>
      <c r="L329" s="7">
        <v>0</v>
      </c>
      <c r="M329" s="53">
        <v>108761.05</v>
      </c>
      <c r="N329" s="7">
        <v>1</v>
      </c>
      <c r="O329" s="68" t="str">
        <f t="shared" si="20"/>
        <v>Fair</v>
      </c>
      <c r="P329" s="68" t="str">
        <f t="shared" si="21"/>
        <v>Middle-aged adult</v>
      </c>
      <c r="Q329" s="68" t="str">
        <f t="shared" si="22"/>
        <v>Mid-Balance</v>
      </c>
      <c r="R329" s="69" t="str">
        <f t="shared" si="23"/>
        <v>101,000 - 150,000</v>
      </c>
    </row>
    <row r="330" spans="1:18" ht="18" customHeight="1" x14ac:dyDescent="0.2">
      <c r="A330" s="6">
        <v>329</v>
      </c>
      <c r="B330" s="7">
        <v>15669064</v>
      </c>
      <c r="C330" s="6" t="s">
        <v>310</v>
      </c>
      <c r="D330" s="7">
        <v>671</v>
      </c>
      <c r="E330" s="6" t="s">
        <v>26</v>
      </c>
      <c r="F330" s="6" t="s">
        <v>23</v>
      </c>
      <c r="G330" s="7">
        <v>35</v>
      </c>
      <c r="H330" s="7">
        <v>1</v>
      </c>
      <c r="I330" s="51">
        <v>144848.74</v>
      </c>
      <c r="J330" s="7">
        <v>1</v>
      </c>
      <c r="K330" s="7">
        <v>1</v>
      </c>
      <c r="L330" s="7">
        <v>1</v>
      </c>
      <c r="M330" s="53">
        <v>179012.3</v>
      </c>
      <c r="N330" s="7">
        <v>0</v>
      </c>
      <c r="O330" s="68" t="str">
        <f t="shared" si="20"/>
        <v>Fair</v>
      </c>
      <c r="P330" s="68" t="str">
        <f t="shared" si="21"/>
        <v>Young adult</v>
      </c>
      <c r="Q330" s="68" t="str">
        <f t="shared" si="22"/>
        <v>High-Balance</v>
      </c>
      <c r="R330" s="69" t="str">
        <f t="shared" si="23"/>
        <v>151,000 - 200,00</v>
      </c>
    </row>
    <row r="331" spans="1:18" ht="18" customHeight="1" x14ac:dyDescent="0.2">
      <c r="A331" s="6">
        <v>330</v>
      </c>
      <c r="B331" s="7">
        <v>15624528</v>
      </c>
      <c r="C331" s="6" t="s">
        <v>859</v>
      </c>
      <c r="D331" s="7">
        <v>664</v>
      </c>
      <c r="E331" s="6" t="s">
        <v>26</v>
      </c>
      <c r="F331" s="6" t="s">
        <v>23</v>
      </c>
      <c r="G331" s="7">
        <v>26</v>
      </c>
      <c r="H331" s="7">
        <v>7</v>
      </c>
      <c r="I331" s="51">
        <v>116244.14</v>
      </c>
      <c r="J331" s="7">
        <v>2</v>
      </c>
      <c r="K331" s="7">
        <v>1</v>
      </c>
      <c r="L331" s="7">
        <v>1</v>
      </c>
      <c r="M331" s="53">
        <v>95145.14</v>
      </c>
      <c r="N331" s="7">
        <v>0</v>
      </c>
      <c r="O331" s="68" t="str">
        <f t="shared" si="20"/>
        <v>Fair</v>
      </c>
      <c r="P331" s="68" t="str">
        <f t="shared" si="21"/>
        <v>Young adult</v>
      </c>
      <c r="Q331" s="68" t="str">
        <f t="shared" si="22"/>
        <v>Mid-Balance</v>
      </c>
      <c r="R331" s="69" t="str">
        <f t="shared" si="23"/>
        <v>51,000 - 100,000</v>
      </c>
    </row>
    <row r="332" spans="1:18" ht="18" customHeight="1" x14ac:dyDescent="0.2">
      <c r="A332" s="6">
        <v>331</v>
      </c>
      <c r="B332" s="7">
        <v>15598493</v>
      </c>
      <c r="C332" s="6" t="s">
        <v>312</v>
      </c>
      <c r="D332" s="7">
        <v>656</v>
      </c>
      <c r="E332" s="6" t="s">
        <v>15</v>
      </c>
      <c r="F332" s="6" t="s">
        <v>23</v>
      </c>
      <c r="G332" s="7">
        <v>50</v>
      </c>
      <c r="H332" s="7">
        <v>7</v>
      </c>
      <c r="I332" s="51">
        <v>0</v>
      </c>
      <c r="J332" s="7">
        <v>2</v>
      </c>
      <c r="K332" s="7">
        <v>0</v>
      </c>
      <c r="L332" s="7">
        <v>1</v>
      </c>
      <c r="M332" s="53">
        <v>72143.44</v>
      </c>
      <c r="N332" s="7">
        <v>0</v>
      </c>
      <c r="O332" s="68" t="str">
        <f t="shared" si="20"/>
        <v>Fair</v>
      </c>
      <c r="P332" s="68" t="str">
        <f t="shared" si="21"/>
        <v>Middle-aged adult</v>
      </c>
      <c r="Q332" s="68" t="str">
        <f t="shared" si="22"/>
        <v>Low-Balance</v>
      </c>
      <c r="R332" s="69" t="str">
        <f t="shared" si="23"/>
        <v>51,000 - 100,000</v>
      </c>
    </row>
    <row r="333" spans="1:18" ht="18" customHeight="1" x14ac:dyDescent="0.2">
      <c r="A333" s="6">
        <v>332</v>
      </c>
      <c r="B333" s="7">
        <v>15601274</v>
      </c>
      <c r="C333" s="6" t="s">
        <v>313</v>
      </c>
      <c r="D333" s="7">
        <v>667</v>
      </c>
      <c r="E333" s="6" t="s">
        <v>18</v>
      </c>
      <c r="F333" s="6" t="s">
        <v>16</v>
      </c>
      <c r="G333" s="7">
        <v>40</v>
      </c>
      <c r="H333" s="7">
        <v>1</v>
      </c>
      <c r="I333" s="51">
        <v>146502.07</v>
      </c>
      <c r="J333" s="7">
        <v>1</v>
      </c>
      <c r="K333" s="7">
        <v>1</v>
      </c>
      <c r="L333" s="7">
        <v>0</v>
      </c>
      <c r="M333" s="53">
        <v>19162.89</v>
      </c>
      <c r="N333" s="7">
        <v>0</v>
      </c>
      <c r="O333" s="68" t="str">
        <f t="shared" si="20"/>
        <v>Fair</v>
      </c>
      <c r="P333" s="68" t="str">
        <f t="shared" si="21"/>
        <v>Middle-aged adult</v>
      </c>
      <c r="Q333" s="68" t="str">
        <f t="shared" si="22"/>
        <v>High-Balance</v>
      </c>
      <c r="R333" s="69" t="str">
        <f t="shared" si="23"/>
        <v xml:space="preserve"> 0 - 50,000</v>
      </c>
    </row>
    <row r="334" spans="1:18" ht="18" customHeight="1" x14ac:dyDescent="0.2">
      <c r="A334" s="6">
        <v>333</v>
      </c>
      <c r="B334" s="7">
        <v>15702669</v>
      </c>
      <c r="C334" s="6" t="s">
        <v>314</v>
      </c>
      <c r="D334" s="7">
        <v>663</v>
      </c>
      <c r="E334" s="6" t="s">
        <v>26</v>
      </c>
      <c r="F334" s="6" t="s">
        <v>23</v>
      </c>
      <c r="G334" s="7">
        <v>44</v>
      </c>
      <c r="H334" s="7">
        <v>2</v>
      </c>
      <c r="I334" s="51">
        <v>117028.6</v>
      </c>
      <c r="J334" s="7">
        <v>2</v>
      </c>
      <c r="K334" s="7">
        <v>0</v>
      </c>
      <c r="L334" s="7">
        <v>1</v>
      </c>
      <c r="M334" s="53">
        <v>144680.18</v>
      </c>
      <c r="N334" s="7">
        <v>0</v>
      </c>
      <c r="O334" s="68" t="str">
        <f t="shared" si="20"/>
        <v>Fair</v>
      </c>
      <c r="P334" s="68" t="str">
        <f t="shared" si="21"/>
        <v>Middle-aged adult</v>
      </c>
      <c r="Q334" s="68" t="str">
        <f t="shared" si="22"/>
        <v>Mid-Balance</v>
      </c>
      <c r="R334" s="69" t="str">
        <f t="shared" si="23"/>
        <v>101,000 - 150,000</v>
      </c>
    </row>
    <row r="335" spans="1:18" ht="18" customHeight="1" x14ac:dyDescent="0.2">
      <c r="A335" s="6">
        <v>334</v>
      </c>
      <c r="B335" s="7">
        <v>15728669</v>
      </c>
      <c r="C335" s="6" t="s">
        <v>315</v>
      </c>
      <c r="D335" s="7">
        <v>584</v>
      </c>
      <c r="E335" s="6" t="s">
        <v>26</v>
      </c>
      <c r="F335" s="6" t="s">
        <v>16</v>
      </c>
      <c r="G335" s="7">
        <v>30</v>
      </c>
      <c r="H335" s="7">
        <v>8</v>
      </c>
      <c r="I335" s="51">
        <v>112013.81</v>
      </c>
      <c r="J335" s="7">
        <v>1</v>
      </c>
      <c r="K335" s="7">
        <v>1</v>
      </c>
      <c r="L335" s="7">
        <v>0</v>
      </c>
      <c r="M335" s="53">
        <v>177772.03</v>
      </c>
      <c r="N335" s="7">
        <v>1</v>
      </c>
      <c r="O335" s="68" t="str">
        <f t="shared" si="20"/>
        <v>Fair</v>
      </c>
      <c r="P335" s="68" t="str">
        <f t="shared" si="21"/>
        <v>Young adult</v>
      </c>
      <c r="Q335" s="68" t="str">
        <f t="shared" si="22"/>
        <v>Mid-Balance</v>
      </c>
      <c r="R335" s="69" t="str">
        <f t="shared" si="23"/>
        <v>151,000 - 200,00</v>
      </c>
    </row>
    <row r="336" spans="1:18" ht="18" customHeight="1" x14ac:dyDescent="0.2">
      <c r="A336" s="6">
        <v>335</v>
      </c>
      <c r="B336" s="7">
        <v>15742668</v>
      </c>
      <c r="C336" s="6" t="s">
        <v>316</v>
      </c>
      <c r="D336" s="7">
        <v>626</v>
      </c>
      <c r="E336" s="6" t="s">
        <v>18</v>
      </c>
      <c r="F336" s="6" t="s">
        <v>16</v>
      </c>
      <c r="G336" s="7">
        <v>37</v>
      </c>
      <c r="H336" s="7">
        <v>6</v>
      </c>
      <c r="I336" s="51">
        <v>108269.37</v>
      </c>
      <c r="J336" s="7">
        <v>1</v>
      </c>
      <c r="K336" s="7">
        <v>1</v>
      </c>
      <c r="L336" s="7">
        <v>0</v>
      </c>
      <c r="M336" s="53">
        <v>5597.94</v>
      </c>
      <c r="N336" s="7">
        <v>0</v>
      </c>
      <c r="O336" s="68" t="str">
        <f t="shared" si="20"/>
        <v>Fair</v>
      </c>
      <c r="P336" s="68" t="str">
        <f t="shared" si="21"/>
        <v>Young adult</v>
      </c>
      <c r="Q336" s="68" t="str">
        <f t="shared" si="22"/>
        <v>Mid-Balance</v>
      </c>
      <c r="R336" s="69" t="str">
        <f t="shared" si="23"/>
        <v xml:space="preserve"> 0 - 50,000</v>
      </c>
    </row>
    <row r="337" spans="1:18" ht="18" customHeight="1" x14ac:dyDescent="0.2">
      <c r="A337" s="6">
        <v>336</v>
      </c>
      <c r="B337" s="7">
        <v>15697441</v>
      </c>
      <c r="C337" s="6" t="s">
        <v>317</v>
      </c>
      <c r="D337" s="7">
        <v>485</v>
      </c>
      <c r="E337" s="6" t="s">
        <v>15</v>
      </c>
      <c r="F337" s="6" t="s">
        <v>23</v>
      </c>
      <c r="G337" s="7">
        <v>29</v>
      </c>
      <c r="H337" s="7">
        <v>7</v>
      </c>
      <c r="I337" s="51">
        <v>182123.79</v>
      </c>
      <c r="J337" s="7">
        <v>1</v>
      </c>
      <c r="K337" s="7">
        <v>1</v>
      </c>
      <c r="L337" s="7">
        <v>0</v>
      </c>
      <c r="M337" s="53">
        <v>116828.51</v>
      </c>
      <c r="N337" s="7">
        <v>1</v>
      </c>
      <c r="O337" s="68" t="str">
        <f t="shared" si="20"/>
        <v>Poor</v>
      </c>
      <c r="P337" s="68" t="str">
        <f t="shared" si="21"/>
        <v>Young adult</v>
      </c>
      <c r="Q337" s="68" t="str">
        <f t="shared" si="22"/>
        <v>High-Balance</v>
      </c>
      <c r="R337" s="69" t="str">
        <f t="shared" si="23"/>
        <v>101,000 - 150,000</v>
      </c>
    </row>
    <row r="338" spans="1:18" ht="18" customHeight="1" x14ac:dyDescent="0.2">
      <c r="A338" s="6">
        <v>337</v>
      </c>
      <c r="B338" s="7">
        <v>15740476</v>
      </c>
      <c r="C338" s="6" t="s">
        <v>75</v>
      </c>
      <c r="D338" s="7">
        <v>659</v>
      </c>
      <c r="E338" s="6" t="s">
        <v>26</v>
      </c>
      <c r="F338" s="6" t="s">
        <v>16</v>
      </c>
      <c r="G338" s="7">
        <v>32</v>
      </c>
      <c r="H338" s="7">
        <v>3</v>
      </c>
      <c r="I338" s="51">
        <v>150923.74</v>
      </c>
      <c r="J338" s="7">
        <v>2</v>
      </c>
      <c r="K338" s="7">
        <v>0</v>
      </c>
      <c r="L338" s="7">
        <v>1</v>
      </c>
      <c r="M338" s="53">
        <v>174652.51</v>
      </c>
      <c r="N338" s="7">
        <v>0</v>
      </c>
      <c r="O338" s="68" t="str">
        <f t="shared" si="20"/>
        <v>Fair</v>
      </c>
      <c r="P338" s="68" t="str">
        <f t="shared" si="21"/>
        <v>Young adult</v>
      </c>
      <c r="Q338" s="68" t="str">
        <f t="shared" si="22"/>
        <v>High-Balance</v>
      </c>
      <c r="R338" s="69" t="str">
        <f t="shared" si="23"/>
        <v>151,000 - 200,00</v>
      </c>
    </row>
    <row r="339" spans="1:18" ht="18" customHeight="1" x14ac:dyDescent="0.2">
      <c r="A339" s="6">
        <v>338</v>
      </c>
      <c r="B339" s="7">
        <v>15648064</v>
      </c>
      <c r="C339" s="6" t="s">
        <v>136</v>
      </c>
      <c r="D339" s="7">
        <v>649</v>
      </c>
      <c r="E339" s="6" t="s">
        <v>15</v>
      </c>
      <c r="F339" s="6" t="s">
        <v>23</v>
      </c>
      <c r="G339" s="7">
        <v>33</v>
      </c>
      <c r="H339" s="7">
        <v>2</v>
      </c>
      <c r="I339" s="51">
        <v>0</v>
      </c>
      <c r="J339" s="7">
        <v>2</v>
      </c>
      <c r="K339" s="7">
        <v>1</v>
      </c>
      <c r="L339" s="7">
        <v>0</v>
      </c>
      <c r="M339" s="53">
        <v>2010.98</v>
      </c>
      <c r="N339" s="7">
        <v>0</v>
      </c>
      <c r="O339" s="68" t="str">
        <f t="shared" si="20"/>
        <v>Fair</v>
      </c>
      <c r="P339" s="68" t="str">
        <f t="shared" si="21"/>
        <v>Young adult</v>
      </c>
      <c r="Q339" s="68" t="str">
        <f t="shared" si="22"/>
        <v>Low-Balance</v>
      </c>
      <c r="R339" s="69" t="str">
        <f t="shared" si="23"/>
        <v xml:space="preserve"> 0 - 50,000</v>
      </c>
    </row>
    <row r="340" spans="1:18" ht="18" customHeight="1" x14ac:dyDescent="0.2">
      <c r="A340" s="6">
        <v>339</v>
      </c>
      <c r="B340" s="7">
        <v>15636624</v>
      </c>
      <c r="C340" s="6" t="s">
        <v>318</v>
      </c>
      <c r="D340" s="7">
        <v>805</v>
      </c>
      <c r="E340" s="6" t="s">
        <v>18</v>
      </c>
      <c r="F340" s="6" t="s">
        <v>16</v>
      </c>
      <c r="G340" s="7">
        <v>39</v>
      </c>
      <c r="H340" s="7">
        <v>5</v>
      </c>
      <c r="I340" s="51">
        <v>165272.13</v>
      </c>
      <c r="J340" s="7">
        <v>1</v>
      </c>
      <c r="K340" s="7">
        <v>1</v>
      </c>
      <c r="L340" s="7">
        <v>0</v>
      </c>
      <c r="M340" s="53">
        <v>14109.85</v>
      </c>
      <c r="N340" s="7">
        <v>1</v>
      </c>
      <c r="O340" s="68" t="str">
        <f t="shared" si="20"/>
        <v>Good</v>
      </c>
      <c r="P340" s="68" t="str">
        <f t="shared" si="21"/>
        <v>Young adult</v>
      </c>
      <c r="Q340" s="68" t="str">
        <f t="shared" si="22"/>
        <v>High-Balance</v>
      </c>
      <c r="R340" s="69" t="str">
        <f t="shared" si="23"/>
        <v xml:space="preserve"> 0 - 50,000</v>
      </c>
    </row>
    <row r="341" spans="1:18" ht="18" customHeight="1" x14ac:dyDescent="0.2">
      <c r="A341" s="6">
        <v>340</v>
      </c>
      <c r="B341" s="7">
        <v>15807923</v>
      </c>
      <c r="C341" s="6" t="s">
        <v>45</v>
      </c>
      <c r="D341" s="7">
        <v>716</v>
      </c>
      <c r="E341" s="6" t="s">
        <v>26</v>
      </c>
      <c r="F341" s="6" t="s">
        <v>16</v>
      </c>
      <c r="G341" s="7">
        <v>39</v>
      </c>
      <c r="H341" s="7">
        <v>10</v>
      </c>
      <c r="I341" s="51">
        <v>115301.31</v>
      </c>
      <c r="J341" s="7">
        <v>1</v>
      </c>
      <c r="K341" s="7">
        <v>1</v>
      </c>
      <c r="L341" s="7">
        <v>0</v>
      </c>
      <c r="M341" s="53">
        <v>43527.4</v>
      </c>
      <c r="N341" s="7">
        <v>1</v>
      </c>
      <c r="O341" s="68" t="str">
        <f t="shared" si="20"/>
        <v>Fair</v>
      </c>
      <c r="P341" s="68" t="str">
        <f t="shared" si="21"/>
        <v>Young adult</v>
      </c>
      <c r="Q341" s="68" t="str">
        <f t="shared" si="22"/>
        <v>Mid-Balance</v>
      </c>
      <c r="R341" s="69" t="str">
        <f t="shared" si="23"/>
        <v xml:space="preserve"> 0 - 50,000</v>
      </c>
    </row>
    <row r="342" spans="1:18" ht="18" customHeight="1" x14ac:dyDescent="0.2">
      <c r="A342" s="6">
        <v>341</v>
      </c>
      <c r="B342" s="7">
        <v>15745844</v>
      </c>
      <c r="C342" s="6" t="s">
        <v>319</v>
      </c>
      <c r="D342" s="7">
        <v>642</v>
      </c>
      <c r="E342" s="6" t="s">
        <v>26</v>
      </c>
      <c r="F342" s="6" t="s">
        <v>16</v>
      </c>
      <c r="G342" s="7">
        <v>40</v>
      </c>
      <c r="H342" s="7">
        <v>6</v>
      </c>
      <c r="I342" s="51">
        <v>129502.49</v>
      </c>
      <c r="J342" s="7">
        <v>2</v>
      </c>
      <c r="K342" s="7">
        <v>0</v>
      </c>
      <c r="L342" s="7">
        <v>1</v>
      </c>
      <c r="M342" s="53">
        <v>86099.23</v>
      </c>
      <c r="N342" s="7">
        <v>1</v>
      </c>
      <c r="O342" s="68" t="str">
        <f t="shared" si="20"/>
        <v>Fair</v>
      </c>
      <c r="P342" s="68" t="str">
        <f t="shared" si="21"/>
        <v>Middle-aged adult</v>
      </c>
      <c r="Q342" s="68" t="str">
        <f t="shared" si="22"/>
        <v>High-Balance</v>
      </c>
      <c r="R342" s="69" t="str">
        <f t="shared" si="23"/>
        <v>51,000 - 100,000</v>
      </c>
    </row>
    <row r="343" spans="1:18" ht="18" customHeight="1" x14ac:dyDescent="0.2">
      <c r="A343" s="6">
        <v>342</v>
      </c>
      <c r="B343" s="7">
        <v>15786170</v>
      </c>
      <c r="C343" s="6" t="s">
        <v>153</v>
      </c>
      <c r="D343" s="7">
        <v>659</v>
      </c>
      <c r="E343" s="6" t="s">
        <v>15</v>
      </c>
      <c r="F343" s="6" t="s">
        <v>23</v>
      </c>
      <c r="G343" s="7">
        <v>31</v>
      </c>
      <c r="H343" s="7">
        <v>4</v>
      </c>
      <c r="I343" s="51">
        <v>118342.26</v>
      </c>
      <c r="J343" s="7">
        <v>1</v>
      </c>
      <c r="K343" s="7">
        <v>0</v>
      </c>
      <c r="L343" s="7">
        <v>0</v>
      </c>
      <c r="M343" s="53">
        <v>161574.19</v>
      </c>
      <c r="N343" s="7">
        <v>0</v>
      </c>
      <c r="O343" s="68" t="str">
        <f t="shared" si="20"/>
        <v>Fair</v>
      </c>
      <c r="P343" s="68" t="str">
        <f t="shared" si="21"/>
        <v>Young adult</v>
      </c>
      <c r="Q343" s="68" t="str">
        <f t="shared" si="22"/>
        <v>Mid-Balance</v>
      </c>
      <c r="R343" s="69" t="str">
        <f t="shared" si="23"/>
        <v>151,000 - 200,00</v>
      </c>
    </row>
    <row r="344" spans="1:18" ht="18" customHeight="1" x14ac:dyDescent="0.2">
      <c r="A344" s="6">
        <v>343</v>
      </c>
      <c r="B344" s="7">
        <v>15681081</v>
      </c>
      <c r="C344" s="6" t="s">
        <v>320</v>
      </c>
      <c r="D344" s="7">
        <v>545</v>
      </c>
      <c r="E344" s="6" t="s">
        <v>18</v>
      </c>
      <c r="F344" s="6" t="s">
        <v>16</v>
      </c>
      <c r="G344" s="7">
        <v>47</v>
      </c>
      <c r="H344" s="7">
        <v>5</v>
      </c>
      <c r="I344" s="51">
        <v>0</v>
      </c>
      <c r="J344" s="7">
        <v>2</v>
      </c>
      <c r="K344" s="7">
        <v>1</v>
      </c>
      <c r="L344" s="7">
        <v>1</v>
      </c>
      <c r="M344" s="53">
        <v>38970.14</v>
      </c>
      <c r="N344" s="7">
        <v>0</v>
      </c>
      <c r="O344" s="68" t="str">
        <f t="shared" si="20"/>
        <v>Fair</v>
      </c>
      <c r="P344" s="68" t="str">
        <f t="shared" si="21"/>
        <v>Middle-aged adult</v>
      </c>
      <c r="Q344" s="68" t="str">
        <f t="shared" si="22"/>
        <v>Low-Balance</v>
      </c>
      <c r="R344" s="69" t="str">
        <f t="shared" si="23"/>
        <v xml:space="preserve"> 0 - 50,000</v>
      </c>
    </row>
    <row r="345" spans="1:18" ht="18" customHeight="1" x14ac:dyDescent="0.2">
      <c r="A345" s="6">
        <v>344</v>
      </c>
      <c r="B345" s="7">
        <v>15684484</v>
      </c>
      <c r="C345" s="6" t="s">
        <v>321</v>
      </c>
      <c r="D345" s="7">
        <v>543</v>
      </c>
      <c r="E345" s="6" t="s">
        <v>15</v>
      </c>
      <c r="F345" s="6" t="s">
        <v>23</v>
      </c>
      <c r="G345" s="7">
        <v>22</v>
      </c>
      <c r="H345" s="7">
        <v>8</v>
      </c>
      <c r="I345" s="51">
        <v>0</v>
      </c>
      <c r="J345" s="7">
        <v>2</v>
      </c>
      <c r="K345" s="7">
        <v>0</v>
      </c>
      <c r="L345" s="7">
        <v>0</v>
      </c>
      <c r="M345" s="53">
        <v>127587.22</v>
      </c>
      <c r="N345" s="7">
        <v>0</v>
      </c>
      <c r="O345" s="68" t="str">
        <f t="shared" si="20"/>
        <v>Fair</v>
      </c>
      <c r="P345" s="68" t="str">
        <f t="shared" si="21"/>
        <v>Young adult</v>
      </c>
      <c r="Q345" s="68" t="str">
        <f t="shared" si="22"/>
        <v>Low-Balance</v>
      </c>
      <c r="R345" s="69" t="str">
        <f t="shared" si="23"/>
        <v>101,000 - 150,000</v>
      </c>
    </row>
    <row r="346" spans="1:18" ht="18" customHeight="1" x14ac:dyDescent="0.2">
      <c r="A346" s="6">
        <v>345</v>
      </c>
      <c r="B346" s="7">
        <v>15785869</v>
      </c>
      <c r="C346" s="6" t="s">
        <v>88</v>
      </c>
      <c r="D346" s="7">
        <v>718</v>
      </c>
      <c r="E346" s="6" t="s">
        <v>15</v>
      </c>
      <c r="F346" s="6" t="s">
        <v>16</v>
      </c>
      <c r="G346" s="7">
        <v>25</v>
      </c>
      <c r="H346" s="7">
        <v>7</v>
      </c>
      <c r="I346" s="51">
        <v>0</v>
      </c>
      <c r="J346" s="7">
        <v>2</v>
      </c>
      <c r="K346" s="7">
        <v>1</v>
      </c>
      <c r="L346" s="7">
        <v>0</v>
      </c>
      <c r="M346" s="53">
        <v>30380.12</v>
      </c>
      <c r="N346" s="7">
        <v>0</v>
      </c>
      <c r="O346" s="68" t="str">
        <f t="shared" si="20"/>
        <v>Fair</v>
      </c>
      <c r="P346" s="68" t="str">
        <f t="shared" si="21"/>
        <v>Young adult</v>
      </c>
      <c r="Q346" s="68" t="str">
        <f t="shared" si="22"/>
        <v>Low-Balance</v>
      </c>
      <c r="R346" s="69" t="str">
        <f t="shared" si="23"/>
        <v xml:space="preserve"> 0 - 50,000</v>
      </c>
    </row>
    <row r="347" spans="1:18" ht="18" customHeight="1" x14ac:dyDescent="0.2">
      <c r="A347" s="6">
        <v>346</v>
      </c>
      <c r="B347" s="7">
        <v>15763859</v>
      </c>
      <c r="C347" s="6" t="s">
        <v>322</v>
      </c>
      <c r="D347" s="7">
        <v>840</v>
      </c>
      <c r="E347" s="6" t="s">
        <v>15</v>
      </c>
      <c r="F347" s="6" t="s">
        <v>16</v>
      </c>
      <c r="G347" s="7">
        <v>43</v>
      </c>
      <c r="H347" s="7">
        <v>7</v>
      </c>
      <c r="I347" s="51">
        <v>0</v>
      </c>
      <c r="J347" s="7">
        <v>2</v>
      </c>
      <c r="K347" s="7">
        <v>1</v>
      </c>
      <c r="L347" s="7">
        <v>0</v>
      </c>
      <c r="M347" s="53">
        <v>90908.95</v>
      </c>
      <c r="N347" s="7">
        <v>0</v>
      </c>
      <c r="O347" s="68" t="str">
        <f t="shared" si="20"/>
        <v>Good</v>
      </c>
      <c r="P347" s="68" t="str">
        <f t="shared" si="21"/>
        <v>Middle-aged adult</v>
      </c>
      <c r="Q347" s="68" t="str">
        <f t="shared" si="22"/>
        <v>Low-Balance</v>
      </c>
      <c r="R347" s="69" t="str">
        <f t="shared" si="23"/>
        <v>51,000 - 100,000</v>
      </c>
    </row>
    <row r="348" spans="1:18" ht="18" customHeight="1" x14ac:dyDescent="0.2">
      <c r="A348" s="6">
        <v>347</v>
      </c>
      <c r="B348" s="7">
        <v>15658935</v>
      </c>
      <c r="C348" s="6" t="s">
        <v>231</v>
      </c>
      <c r="D348" s="7">
        <v>630</v>
      </c>
      <c r="E348" s="6" t="s">
        <v>26</v>
      </c>
      <c r="F348" s="6" t="s">
        <v>16</v>
      </c>
      <c r="G348" s="7">
        <v>34</v>
      </c>
      <c r="H348" s="7">
        <v>9</v>
      </c>
      <c r="I348" s="51">
        <v>106937.05</v>
      </c>
      <c r="J348" s="7">
        <v>2</v>
      </c>
      <c r="K348" s="7">
        <v>1</v>
      </c>
      <c r="L348" s="7">
        <v>0</v>
      </c>
      <c r="M348" s="53">
        <v>138275.01</v>
      </c>
      <c r="N348" s="7">
        <v>0</v>
      </c>
      <c r="O348" s="68" t="str">
        <f t="shared" si="20"/>
        <v>Fair</v>
      </c>
      <c r="P348" s="68" t="str">
        <f t="shared" si="21"/>
        <v>Young adult</v>
      </c>
      <c r="Q348" s="68" t="str">
        <f t="shared" si="22"/>
        <v>Mid-Balance</v>
      </c>
      <c r="R348" s="69" t="str">
        <f t="shared" si="23"/>
        <v>101,000 - 150,000</v>
      </c>
    </row>
    <row r="349" spans="1:18" ht="18" customHeight="1" x14ac:dyDescent="0.2">
      <c r="A349" s="6">
        <v>348</v>
      </c>
      <c r="B349" s="7">
        <v>15747358</v>
      </c>
      <c r="C349" s="6" t="s">
        <v>323</v>
      </c>
      <c r="D349" s="7">
        <v>643</v>
      </c>
      <c r="E349" s="6" t="s">
        <v>26</v>
      </c>
      <c r="F349" s="6" t="s">
        <v>23</v>
      </c>
      <c r="G349" s="7">
        <v>59</v>
      </c>
      <c r="H349" s="7">
        <v>3</v>
      </c>
      <c r="I349" s="51">
        <v>170331.37</v>
      </c>
      <c r="J349" s="7">
        <v>1</v>
      </c>
      <c r="K349" s="7">
        <v>1</v>
      </c>
      <c r="L349" s="7">
        <v>1</v>
      </c>
      <c r="M349" s="53">
        <v>32171.79</v>
      </c>
      <c r="N349" s="7">
        <v>0</v>
      </c>
      <c r="O349" s="68" t="str">
        <f t="shared" si="20"/>
        <v>Fair</v>
      </c>
      <c r="P349" s="68" t="str">
        <f t="shared" si="21"/>
        <v>Middle-aged adult</v>
      </c>
      <c r="Q349" s="68" t="str">
        <f t="shared" si="22"/>
        <v>High-Balance</v>
      </c>
      <c r="R349" s="69" t="str">
        <f t="shared" si="23"/>
        <v xml:space="preserve"> 0 - 50,000</v>
      </c>
    </row>
    <row r="350" spans="1:18" ht="18" customHeight="1" x14ac:dyDescent="0.2">
      <c r="A350" s="6">
        <v>349</v>
      </c>
      <c r="B350" s="7">
        <v>15735203</v>
      </c>
      <c r="C350" s="6" t="s">
        <v>324</v>
      </c>
      <c r="D350" s="7">
        <v>654</v>
      </c>
      <c r="E350" s="6" t="s">
        <v>26</v>
      </c>
      <c r="F350" s="6" t="s">
        <v>16</v>
      </c>
      <c r="G350" s="7">
        <v>32</v>
      </c>
      <c r="H350" s="7">
        <v>1</v>
      </c>
      <c r="I350" s="51">
        <v>114510.85</v>
      </c>
      <c r="J350" s="7">
        <v>1</v>
      </c>
      <c r="K350" s="7">
        <v>1</v>
      </c>
      <c r="L350" s="7">
        <v>1</v>
      </c>
      <c r="M350" s="53">
        <v>126143.23</v>
      </c>
      <c r="N350" s="7">
        <v>0</v>
      </c>
      <c r="O350" s="68" t="str">
        <f t="shared" si="20"/>
        <v>Fair</v>
      </c>
      <c r="P350" s="68" t="str">
        <f t="shared" si="21"/>
        <v>Young adult</v>
      </c>
      <c r="Q350" s="68" t="str">
        <f t="shared" si="22"/>
        <v>Mid-Balance</v>
      </c>
      <c r="R350" s="69" t="str">
        <f t="shared" si="23"/>
        <v>101,000 - 150,000</v>
      </c>
    </row>
    <row r="351" spans="1:18" ht="18" customHeight="1" x14ac:dyDescent="0.2">
      <c r="A351" s="6">
        <v>350</v>
      </c>
      <c r="B351" s="7">
        <v>15576256</v>
      </c>
      <c r="C351" s="6" t="s">
        <v>325</v>
      </c>
      <c r="D351" s="7">
        <v>582</v>
      </c>
      <c r="E351" s="6" t="s">
        <v>15</v>
      </c>
      <c r="F351" s="6" t="s">
        <v>23</v>
      </c>
      <c r="G351" s="7">
        <v>39</v>
      </c>
      <c r="H351" s="7">
        <v>5</v>
      </c>
      <c r="I351" s="51">
        <v>0</v>
      </c>
      <c r="J351" s="7">
        <v>2</v>
      </c>
      <c r="K351" s="7">
        <v>1</v>
      </c>
      <c r="L351" s="7">
        <v>1</v>
      </c>
      <c r="M351" s="53">
        <v>129892.93</v>
      </c>
      <c r="N351" s="7">
        <v>0</v>
      </c>
      <c r="O351" s="68" t="str">
        <f t="shared" si="20"/>
        <v>Fair</v>
      </c>
      <c r="P351" s="68" t="str">
        <f t="shared" si="21"/>
        <v>Young adult</v>
      </c>
      <c r="Q351" s="68" t="str">
        <f t="shared" si="22"/>
        <v>Low-Balance</v>
      </c>
      <c r="R351" s="69" t="str">
        <f t="shared" si="23"/>
        <v>101,000 - 150,000</v>
      </c>
    </row>
    <row r="352" spans="1:18" ht="18" customHeight="1" x14ac:dyDescent="0.2">
      <c r="A352" s="6">
        <v>351</v>
      </c>
      <c r="B352" s="7">
        <v>15659420</v>
      </c>
      <c r="C352" s="6" t="s">
        <v>326</v>
      </c>
      <c r="D352" s="7">
        <v>659</v>
      </c>
      <c r="E352" s="6" t="s">
        <v>18</v>
      </c>
      <c r="F352" s="6" t="s">
        <v>23</v>
      </c>
      <c r="G352" s="7">
        <v>32</v>
      </c>
      <c r="H352" s="7">
        <v>3</v>
      </c>
      <c r="I352" s="51">
        <v>107594.11</v>
      </c>
      <c r="J352" s="7">
        <v>2</v>
      </c>
      <c r="K352" s="7">
        <v>1</v>
      </c>
      <c r="L352" s="7">
        <v>1</v>
      </c>
      <c r="M352" s="53">
        <v>102416.84</v>
      </c>
      <c r="N352" s="7">
        <v>0</v>
      </c>
      <c r="O352" s="68" t="str">
        <f t="shared" si="20"/>
        <v>Fair</v>
      </c>
      <c r="P352" s="68" t="str">
        <f t="shared" si="21"/>
        <v>Young adult</v>
      </c>
      <c r="Q352" s="68" t="str">
        <f t="shared" si="22"/>
        <v>Mid-Balance</v>
      </c>
      <c r="R352" s="69" t="str">
        <f t="shared" si="23"/>
        <v>101,000 - 150,000</v>
      </c>
    </row>
    <row r="353" spans="1:18" ht="18" customHeight="1" x14ac:dyDescent="0.2">
      <c r="A353" s="6">
        <v>352</v>
      </c>
      <c r="B353" s="7">
        <v>15593365</v>
      </c>
      <c r="C353" s="6" t="s">
        <v>219</v>
      </c>
      <c r="D353" s="7">
        <v>762</v>
      </c>
      <c r="E353" s="6" t="s">
        <v>18</v>
      </c>
      <c r="F353" s="6" t="s">
        <v>23</v>
      </c>
      <c r="G353" s="7">
        <v>39</v>
      </c>
      <c r="H353" s="7">
        <v>2</v>
      </c>
      <c r="I353" s="51">
        <v>81273.13</v>
      </c>
      <c r="J353" s="7">
        <v>1</v>
      </c>
      <c r="K353" s="7">
        <v>1</v>
      </c>
      <c r="L353" s="7">
        <v>1</v>
      </c>
      <c r="M353" s="53">
        <v>18719.669999999998</v>
      </c>
      <c r="N353" s="7">
        <v>0</v>
      </c>
      <c r="O353" s="68" t="str">
        <f t="shared" si="20"/>
        <v>Good</v>
      </c>
      <c r="P353" s="68" t="str">
        <f t="shared" si="21"/>
        <v>Young adult</v>
      </c>
      <c r="Q353" s="68" t="str">
        <f t="shared" si="22"/>
        <v>Mid-Balance</v>
      </c>
      <c r="R353" s="69" t="str">
        <f t="shared" si="23"/>
        <v xml:space="preserve"> 0 - 50,000</v>
      </c>
    </row>
    <row r="354" spans="1:18" ht="18" customHeight="1" x14ac:dyDescent="0.2">
      <c r="A354" s="6">
        <v>353</v>
      </c>
      <c r="B354" s="7">
        <v>15777352</v>
      </c>
      <c r="C354" s="6" t="s">
        <v>327</v>
      </c>
      <c r="D354" s="7">
        <v>568</v>
      </c>
      <c r="E354" s="6" t="s">
        <v>18</v>
      </c>
      <c r="F354" s="6" t="s">
        <v>16</v>
      </c>
      <c r="G354" s="7">
        <v>32</v>
      </c>
      <c r="H354" s="7">
        <v>7</v>
      </c>
      <c r="I354" s="51">
        <v>169399.6</v>
      </c>
      <c r="J354" s="7">
        <v>1</v>
      </c>
      <c r="K354" s="7">
        <v>1</v>
      </c>
      <c r="L354" s="7">
        <v>0</v>
      </c>
      <c r="M354" s="53">
        <v>61936.22</v>
      </c>
      <c r="N354" s="7">
        <v>0</v>
      </c>
      <c r="O354" s="68" t="str">
        <f t="shared" si="20"/>
        <v>Fair</v>
      </c>
      <c r="P354" s="68" t="str">
        <f t="shared" si="21"/>
        <v>Young adult</v>
      </c>
      <c r="Q354" s="68" t="str">
        <f t="shared" si="22"/>
        <v>High-Balance</v>
      </c>
      <c r="R354" s="69" t="str">
        <f t="shared" si="23"/>
        <v>51,000 - 100,000</v>
      </c>
    </row>
    <row r="355" spans="1:18" ht="18" customHeight="1" x14ac:dyDescent="0.2">
      <c r="A355" s="6">
        <v>354</v>
      </c>
      <c r="B355" s="7">
        <v>15812007</v>
      </c>
      <c r="C355" s="6" t="s">
        <v>328</v>
      </c>
      <c r="D355" s="7">
        <v>670</v>
      </c>
      <c r="E355" s="6" t="s">
        <v>18</v>
      </c>
      <c r="F355" s="6" t="s">
        <v>23</v>
      </c>
      <c r="G355" s="7">
        <v>25</v>
      </c>
      <c r="H355" s="7">
        <v>6</v>
      </c>
      <c r="I355" s="51">
        <v>0</v>
      </c>
      <c r="J355" s="7">
        <v>2</v>
      </c>
      <c r="K355" s="7">
        <v>1</v>
      </c>
      <c r="L355" s="7">
        <v>1</v>
      </c>
      <c r="M355" s="53">
        <v>78358.94</v>
      </c>
      <c r="N355" s="7">
        <v>0</v>
      </c>
      <c r="O355" s="68" t="str">
        <f t="shared" si="20"/>
        <v>Fair</v>
      </c>
      <c r="P355" s="68" t="str">
        <f t="shared" si="21"/>
        <v>Young adult</v>
      </c>
      <c r="Q355" s="68" t="str">
        <f t="shared" si="22"/>
        <v>Low-Balance</v>
      </c>
      <c r="R355" s="69" t="str">
        <f t="shared" si="23"/>
        <v>51,000 - 100,000</v>
      </c>
    </row>
    <row r="356" spans="1:18" ht="18" customHeight="1" x14ac:dyDescent="0.2">
      <c r="A356" s="6">
        <v>355</v>
      </c>
      <c r="B356" s="7">
        <v>15625461</v>
      </c>
      <c r="C356" s="6" t="s">
        <v>329</v>
      </c>
      <c r="D356" s="7">
        <v>613</v>
      </c>
      <c r="E356" s="6" t="s">
        <v>15</v>
      </c>
      <c r="F356" s="6" t="s">
        <v>16</v>
      </c>
      <c r="G356" s="7">
        <v>45</v>
      </c>
      <c r="H356" s="7">
        <v>1</v>
      </c>
      <c r="I356" s="51">
        <v>187841.99</v>
      </c>
      <c r="J356" s="7">
        <v>2</v>
      </c>
      <c r="K356" s="7">
        <v>1</v>
      </c>
      <c r="L356" s="7">
        <v>1</v>
      </c>
      <c r="M356" s="53">
        <v>147224.26999999999</v>
      </c>
      <c r="N356" s="7">
        <v>0</v>
      </c>
      <c r="O356" s="68" t="str">
        <f t="shared" si="20"/>
        <v>Fair</v>
      </c>
      <c r="P356" s="68" t="str">
        <f t="shared" si="21"/>
        <v>Middle-aged adult</v>
      </c>
      <c r="Q356" s="68" t="str">
        <f t="shared" si="22"/>
        <v>High-Balance</v>
      </c>
      <c r="R356" s="69" t="str">
        <f t="shared" si="23"/>
        <v>101,000 - 150,000</v>
      </c>
    </row>
    <row r="357" spans="1:18" ht="18" customHeight="1" x14ac:dyDescent="0.2">
      <c r="A357" s="6">
        <v>356</v>
      </c>
      <c r="B357" s="7">
        <v>15739438</v>
      </c>
      <c r="C357" s="6" t="s">
        <v>330</v>
      </c>
      <c r="D357" s="7">
        <v>539</v>
      </c>
      <c r="E357" s="6" t="s">
        <v>15</v>
      </c>
      <c r="F357" s="6" t="s">
        <v>23</v>
      </c>
      <c r="G357" s="7">
        <v>30</v>
      </c>
      <c r="H357" s="7">
        <v>0</v>
      </c>
      <c r="I357" s="51">
        <v>0</v>
      </c>
      <c r="J357" s="7">
        <v>2</v>
      </c>
      <c r="K357" s="7">
        <v>1</v>
      </c>
      <c r="L357" s="7">
        <v>0</v>
      </c>
      <c r="M357" s="53">
        <v>160979.66</v>
      </c>
      <c r="N357" s="7">
        <v>0</v>
      </c>
      <c r="O357" s="68" t="str">
        <f t="shared" si="20"/>
        <v>Fair</v>
      </c>
      <c r="P357" s="68" t="str">
        <f t="shared" si="21"/>
        <v>Young adult</v>
      </c>
      <c r="Q357" s="68" t="str">
        <f t="shared" si="22"/>
        <v>Low-Balance</v>
      </c>
      <c r="R357" s="69" t="str">
        <f t="shared" si="23"/>
        <v>151,000 - 200,00</v>
      </c>
    </row>
    <row r="358" spans="1:18" ht="18" customHeight="1" x14ac:dyDescent="0.2">
      <c r="A358" s="6">
        <v>357</v>
      </c>
      <c r="B358" s="7">
        <v>15611759</v>
      </c>
      <c r="C358" s="6" t="s">
        <v>331</v>
      </c>
      <c r="D358" s="7">
        <v>850</v>
      </c>
      <c r="E358" s="6" t="s">
        <v>18</v>
      </c>
      <c r="F358" s="6" t="s">
        <v>16</v>
      </c>
      <c r="G358" s="7">
        <v>57</v>
      </c>
      <c r="H358" s="7">
        <v>8</v>
      </c>
      <c r="I358" s="51">
        <v>126776.3</v>
      </c>
      <c r="J358" s="7">
        <v>2</v>
      </c>
      <c r="K358" s="7">
        <v>1</v>
      </c>
      <c r="L358" s="7">
        <v>1</v>
      </c>
      <c r="M358" s="53">
        <v>132298.49</v>
      </c>
      <c r="N358" s="7">
        <v>0</v>
      </c>
      <c r="O358" s="68" t="str">
        <f t="shared" si="20"/>
        <v>Good</v>
      </c>
      <c r="P358" s="68" t="str">
        <f t="shared" si="21"/>
        <v>Middle-aged adult</v>
      </c>
      <c r="Q358" s="68" t="str">
        <f t="shared" si="22"/>
        <v>High-Balance</v>
      </c>
      <c r="R358" s="69" t="str">
        <f t="shared" si="23"/>
        <v>101,000 - 150,000</v>
      </c>
    </row>
    <row r="359" spans="1:18" ht="18" customHeight="1" x14ac:dyDescent="0.2">
      <c r="A359" s="6">
        <v>358</v>
      </c>
      <c r="B359" s="7">
        <v>15661629</v>
      </c>
      <c r="C359" s="6" t="s">
        <v>332</v>
      </c>
      <c r="D359" s="7">
        <v>522</v>
      </c>
      <c r="E359" s="6" t="s">
        <v>18</v>
      </c>
      <c r="F359" s="6" t="s">
        <v>23</v>
      </c>
      <c r="G359" s="7">
        <v>34</v>
      </c>
      <c r="H359" s="7">
        <v>9</v>
      </c>
      <c r="I359" s="51">
        <v>126436.29</v>
      </c>
      <c r="J359" s="7">
        <v>1</v>
      </c>
      <c r="K359" s="7">
        <v>1</v>
      </c>
      <c r="L359" s="7">
        <v>0</v>
      </c>
      <c r="M359" s="53">
        <v>174248.52</v>
      </c>
      <c r="N359" s="7">
        <v>1</v>
      </c>
      <c r="O359" s="68" t="str">
        <f t="shared" si="20"/>
        <v>Fair</v>
      </c>
      <c r="P359" s="68" t="str">
        <f t="shared" si="21"/>
        <v>Young adult</v>
      </c>
      <c r="Q359" s="68" t="str">
        <f t="shared" si="22"/>
        <v>High-Balance</v>
      </c>
      <c r="R359" s="69" t="str">
        <f t="shared" si="23"/>
        <v>151,000 - 200,00</v>
      </c>
    </row>
    <row r="360" spans="1:18" ht="18" customHeight="1" x14ac:dyDescent="0.2">
      <c r="A360" s="6">
        <v>359</v>
      </c>
      <c r="B360" s="7">
        <v>15633950</v>
      </c>
      <c r="C360" s="6" t="s">
        <v>43</v>
      </c>
      <c r="D360" s="7">
        <v>737</v>
      </c>
      <c r="E360" s="6" t="s">
        <v>15</v>
      </c>
      <c r="F360" s="6" t="s">
        <v>23</v>
      </c>
      <c r="G360" s="7">
        <v>41</v>
      </c>
      <c r="H360" s="7">
        <v>1</v>
      </c>
      <c r="I360" s="51">
        <v>101960.74</v>
      </c>
      <c r="J360" s="7">
        <v>1</v>
      </c>
      <c r="K360" s="7">
        <v>1</v>
      </c>
      <c r="L360" s="7">
        <v>1</v>
      </c>
      <c r="M360" s="53">
        <v>123547.28</v>
      </c>
      <c r="N360" s="7">
        <v>0</v>
      </c>
      <c r="O360" s="68" t="str">
        <f t="shared" si="20"/>
        <v>Good</v>
      </c>
      <c r="P360" s="68" t="str">
        <f t="shared" si="21"/>
        <v>Middle-aged adult</v>
      </c>
      <c r="Q360" s="68" t="str">
        <f t="shared" si="22"/>
        <v>Mid-Balance</v>
      </c>
      <c r="R360" s="69" t="str">
        <f t="shared" si="23"/>
        <v>101,000 - 150,000</v>
      </c>
    </row>
    <row r="361" spans="1:18" ht="18" customHeight="1" x14ac:dyDescent="0.2">
      <c r="A361" s="6">
        <v>360</v>
      </c>
      <c r="B361" s="7">
        <v>15592386</v>
      </c>
      <c r="C361" s="6" t="s">
        <v>186</v>
      </c>
      <c r="D361" s="7">
        <v>520</v>
      </c>
      <c r="E361" s="6" t="s">
        <v>15</v>
      </c>
      <c r="F361" s="6" t="s">
        <v>23</v>
      </c>
      <c r="G361" s="7">
        <v>58</v>
      </c>
      <c r="H361" s="7">
        <v>3</v>
      </c>
      <c r="I361" s="51">
        <v>0</v>
      </c>
      <c r="J361" s="7">
        <v>2</v>
      </c>
      <c r="K361" s="7">
        <v>0</v>
      </c>
      <c r="L361" s="7">
        <v>1</v>
      </c>
      <c r="M361" s="53">
        <v>32790.019999999997</v>
      </c>
      <c r="N361" s="7">
        <v>0</v>
      </c>
      <c r="O361" s="68" t="str">
        <f t="shared" si="20"/>
        <v>Poor</v>
      </c>
      <c r="P361" s="68" t="str">
        <f t="shared" si="21"/>
        <v>Middle-aged adult</v>
      </c>
      <c r="Q361" s="68" t="str">
        <f t="shared" si="22"/>
        <v>Low-Balance</v>
      </c>
      <c r="R361" s="69" t="str">
        <f t="shared" si="23"/>
        <v xml:space="preserve"> 0 - 50,000</v>
      </c>
    </row>
    <row r="362" spans="1:18" ht="18" customHeight="1" x14ac:dyDescent="0.2">
      <c r="A362" s="6">
        <v>361</v>
      </c>
      <c r="B362" s="7">
        <v>15803716</v>
      </c>
      <c r="C362" s="6" t="s">
        <v>333</v>
      </c>
      <c r="D362" s="7">
        <v>706</v>
      </c>
      <c r="E362" s="6" t="s">
        <v>18</v>
      </c>
      <c r="F362" s="6" t="s">
        <v>23</v>
      </c>
      <c r="G362" s="7">
        <v>28</v>
      </c>
      <c r="H362" s="7">
        <v>3</v>
      </c>
      <c r="I362" s="51">
        <v>0</v>
      </c>
      <c r="J362" s="7">
        <v>2</v>
      </c>
      <c r="K362" s="7">
        <v>0</v>
      </c>
      <c r="L362" s="7">
        <v>1</v>
      </c>
      <c r="M362" s="53">
        <v>181543.67</v>
      </c>
      <c r="N362" s="7">
        <v>0</v>
      </c>
      <c r="O362" s="68" t="str">
        <f t="shared" si="20"/>
        <v>Fair</v>
      </c>
      <c r="P362" s="68" t="str">
        <f t="shared" si="21"/>
        <v>Young adult</v>
      </c>
      <c r="Q362" s="68" t="str">
        <f t="shared" si="22"/>
        <v>Low-Balance</v>
      </c>
      <c r="R362" s="69" t="str">
        <f t="shared" si="23"/>
        <v>151,000 - 200,00</v>
      </c>
    </row>
    <row r="363" spans="1:18" ht="18" customHeight="1" x14ac:dyDescent="0.2">
      <c r="A363" s="6">
        <v>362</v>
      </c>
      <c r="B363" s="7">
        <v>15696674</v>
      </c>
      <c r="C363" s="6" t="s">
        <v>176</v>
      </c>
      <c r="D363" s="7">
        <v>643</v>
      </c>
      <c r="E363" s="6" t="s">
        <v>26</v>
      </c>
      <c r="F363" s="6" t="s">
        <v>16</v>
      </c>
      <c r="G363" s="7">
        <v>45</v>
      </c>
      <c r="H363" s="7">
        <v>2</v>
      </c>
      <c r="I363" s="51">
        <v>150842.93</v>
      </c>
      <c r="J363" s="7">
        <v>1</v>
      </c>
      <c r="K363" s="7">
        <v>0</v>
      </c>
      <c r="L363" s="7">
        <v>1</v>
      </c>
      <c r="M363" s="53">
        <v>2319.96</v>
      </c>
      <c r="N363" s="7">
        <v>1</v>
      </c>
      <c r="O363" s="68" t="str">
        <f t="shared" si="20"/>
        <v>Fair</v>
      </c>
      <c r="P363" s="68" t="str">
        <f t="shared" si="21"/>
        <v>Middle-aged adult</v>
      </c>
      <c r="Q363" s="68" t="str">
        <f t="shared" si="22"/>
        <v>High-Balance</v>
      </c>
      <c r="R363" s="69" t="str">
        <f t="shared" si="23"/>
        <v xml:space="preserve"> 0 - 50,000</v>
      </c>
    </row>
    <row r="364" spans="1:18" ht="18" customHeight="1" x14ac:dyDescent="0.2">
      <c r="A364" s="6">
        <v>363</v>
      </c>
      <c r="B364" s="7">
        <v>15706365</v>
      </c>
      <c r="C364" s="6" t="s">
        <v>63</v>
      </c>
      <c r="D364" s="7">
        <v>648</v>
      </c>
      <c r="E364" s="6" t="s">
        <v>15</v>
      </c>
      <c r="F364" s="6" t="s">
        <v>16</v>
      </c>
      <c r="G364" s="7">
        <v>50</v>
      </c>
      <c r="H364" s="7">
        <v>9</v>
      </c>
      <c r="I364" s="51">
        <v>102535.57</v>
      </c>
      <c r="J364" s="7">
        <v>1</v>
      </c>
      <c r="K364" s="7">
        <v>1</v>
      </c>
      <c r="L364" s="7">
        <v>1</v>
      </c>
      <c r="M364" s="53">
        <v>189543.19</v>
      </c>
      <c r="N364" s="7">
        <v>0</v>
      </c>
      <c r="O364" s="68" t="str">
        <f t="shared" si="20"/>
        <v>Fair</v>
      </c>
      <c r="P364" s="68" t="str">
        <f t="shared" si="21"/>
        <v>Middle-aged adult</v>
      </c>
      <c r="Q364" s="68" t="str">
        <f t="shared" si="22"/>
        <v>Mid-Balance</v>
      </c>
      <c r="R364" s="69" t="str">
        <f t="shared" si="23"/>
        <v>151,000 - 200,00</v>
      </c>
    </row>
    <row r="365" spans="1:18" ht="18" customHeight="1" x14ac:dyDescent="0.2">
      <c r="A365" s="6">
        <v>364</v>
      </c>
      <c r="B365" s="7">
        <v>15745088</v>
      </c>
      <c r="C365" s="6" t="s">
        <v>334</v>
      </c>
      <c r="D365" s="7">
        <v>443</v>
      </c>
      <c r="E365" s="6" t="s">
        <v>26</v>
      </c>
      <c r="F365" s="6" t="s">
        <v>16</v>
      </c>
      <c r="G365" s="7">
        <v>29</v>
      </c>
      <c r="H365" s="7">
        <v>9</v>
      </c>
      <c r="I365" s="51">
        <v>99027.61</v>
      </c>
      <c r="J365" s="7">
        <v>2</v>
      </c>
      <c r="K365" s="7">
        <v>1</v>
      </c>
      <c r="L365" s="7">
        <v>0</v>
      </c>
      <c r="M365" s="53">
        <v>10940.4</v>
      </c>
      <c r="N365" s="7">
        <v>0</v>
      </c>
      <c r="O365" s="68" t="str">
        <f t="shared" si="20"/>
        <v>Poor</v>
      </c>
      <c r="P365" s="68" t="str">
        <f t="shared" si="21"/>
        <v>Young adult</v>
      </c>
      <c r="Q365" s="68" t="str">
        <f t="shared" si="22"/>
        <v>Mid-Balance</v>
      </c>
      <c r="R365" s="69" t="str">
        <f t="shared" si="23"/>
        <v xml:space="preserve"> 0 - 50,000</v>
      </c>
    </row>
    <row r="366" spans="1:18" ht="18" customHeight="1" x14ac:dyDescent="0.2">
      <c r="A366" s="6">
        <v>365</v>
      </c>
      <c r="B366" s="7">
        <v>15676715</v>
      </c>
      <c r="C366" s="6" t="s">
        <v>335</v>
      </c>
      <c r="D366" s="7">
        <v>640</v>
      </c>
      <c r="E366" s="6" t="s">
        <v>15</v>
      </c>
      <c r="F366" s="6" t="s">
        <v>23</v>
      </c>
      <c r="G366" s="7">
        <v>68</v>
      </c>
      <c r="H366" s="7">
        <v>9</v>
      </c>
      <c r="I366" s="51">
        <v>0</v>
      </c>
      <c r="J366" s="7">
        <v>2</v>
      </c>
      <c r="K366" s="7">
        <v>1</v>
      </c>
      <c r="L366" s="7">
        <v>1</v>
      </c>
      <c r="M366" s="53">
        <v>199493.38</v>
      </c>
      <c r="N366" s="7">
        <v>0</v>
      </c>
      <c r="O366" s="68" t="str">
        <f t="shared" si="20"/>
        <v>Fair</v>
      </c>
      <c r="P366" s="68" t="str">
        <f t="shared" si="21"/>
        <v>Senior adult</v>
      </c>
      <c r="Q366" s="68" t="str">
        <f t="shared" si="22"/>
        <v>Low-Balance</v>
      </c>
      <c r="R366" s="69" t="str">
        <f t="shared" si="23"/>
        <v>151,000 - 200,00</v>
      </c>
    </row>
    <row r="367" spans="1:18" ht="18" customHeight="1" x14ac:dyDescent="0.2">
      <c r="A367" s="6">
        <v>366</v>
      </c>
      <c r="B367" s="7">
        <v>15613085</v>
      </c>
      <c r="C367" s="6" t="s">
        <v>336</v>
      </c>
      <c r="D367" s="7">
        <v>628</v>
      </c>
      <c r="E367" s="6" t="s">
        <v>18</v>
      </c>
      <c r="F367" s="6" t="s">
        <v>16</v>
      </c>
      <c r="G367" s="7">
        <v>33</v>
      </c>
      <c r="H367" s="7">
        <v>3</v>
      </c>
      <c r="I367" s="51">
        <v>0</v>
      </c>
      <c r="J367" s="7">
        <v>1</v>
      </c>
      <c r="K367" s="7">
        <v>1</v>
      </c>
      <c r="L367" s="7">
        <v>1</v>
      </c>
      <c r="M367" s="53">
        <v>188193.25</v>
      </c>
      <c r="N367" s="7">
        <v>0</v>
      </c>
      <c r="O367" s="68" t="str">
        <f t="shared" si="20"/>
        <v>Fair</v>
      </c>
      <c r="P367" s="68" t="str">
        <f t="shared" si="21"/>
        <v>Young adult</v>
      </c>
      <c r="Q367" s="68" t="str">
        <f t="shared" si="22"/>
        <v>Low-Balance</v>
      </c>
      <c r="R367" s="69" t="str">
        <f t="shared" si="23"/>
        <v>151,000 - 200,00</v>
      </c>
    </row>
    <row r="368" spans="1:18" ht="18" customHeight="1" x14ac:dyDescent="0.2">
      <c r="A368" s="6">
        <v>367</v>
      </c>
      <c r="B368" s="7">
        <v>15633537</v>
      </c>
      <c r="C368" s="6" t="s">
        <v>337</v>
      </c>
      <c r="D368" s="7">
        <v>540</v>
      </c>
      <c r="E368" s="6" t="s">
        <v>26</v>
      </c>
      <c r="F368" s="6" t="s">
        <v>16</v>
      </c>
      <c r="G368" s="7">
        <v>42</v>
      </c>
      <c r="H368" s="7">
        <v>9</v>
      </c>
      <c r="I368" s="51">
        <v>87271.41</v>
      </c>
      <c r="J368" s="7">
        <v>2</v>
      </c>
      <c r="K368" s="7">
        <v>1</v>
      </c>
      <c r="L368" s="7">
        <v>0</v>
      </c>
      <c r="M368" s="53">
        <v>172572.64</v>
      </c>
      <c r="N368" s="7">
        <v>0</v>
      </c>
      <c r="O368" s="68" t="str">
        <f t="shared" si="20"/>
        <v>Fair</v>
      </c>
      <c r="P368" s="68" t="str">
        <f t="shared" si="21"/>
        <v>Middle-aged adult</v>
      </c>
      <c r="Q368" s="68" t="str">
        <f t="shared" si="22"/>
        <v>Mid-Balance</v>
      </c>
      <c r="R368" s="69" t="str">
        <f t="shared" si="23"/>
        <v>151,000 - 200,00</v>
      </c>
    </row>
    <row r="369" spans="1:18" ht="18" customHeight="1" x14ac:dyDescent="0.2">
      <c r="A369" s="6">
        <v>368</v>
      </c>
      <c r="B369" s="7">
        <v>15594720</v>
      </c>
      <c r="C369" s="6" t="s">
        <v>33</v>
      </c>
      <c r="D369" s="7">
        <v>460</v>
      </c>
      <c r="E369" s="6" t="s">
        <v>26</v>
      </c>
      <c r="F369" s="6" t="s">
        <v>16</v>
      </c>
      <c r="G369" s="7">
        <v>35</v>
      </c>
      <c r="H369" s="7">
        <v>8</v>
      </c>
      <c r="I369" s="51">
        <v>102742.91</v>
      </c>
      <c r="J369" s="7">
        <v>2</v>
      </c>
      <c r="K369" s="7">
        <v>1</v>
      </c>
      <c r="L369" s="7">
        <v>1</v>
      </c>
      <c r="M369" s="53">
        <v>189339.6</v>
      </c>
      <c r="N369" s="7">
        <v>0</v>
      </c>
      <c r="O369" s="68" t="str">
        <f t="shared" si="20"/>
        <v>Poor</v>
      </c>
      <c r="P369" s="68" t="str">
        <f t="shared" si="21"/>
        <v>Young adult</v>
      </c>
      <c r="Q369" s="68" t="str">
        <f t="shared" si="22"/>
        <v>Mid-Balance</v>
      </c>
      <c r="R369" s="69" t="str">
        <f t="shared" si="23"/>
        <v>151,000 - 200,00</v>
      </c>
    </row>
    <row r="370" spans="1:18" ht="18" customHeight="1" x14ac:dyDescent="0.2">
      <c r="A370" s="6">
        <v>369</v>
      </c>
      <c r="B370" s="7">
        <v>15684042</v>
      </c>
      <c r="C370" s="6" t="s">
        <v>338</v>
      </c>
      <c r="D370" s="7">
        <v>636</v>
      </c>
      <c r="E370" s="6" t="s">
        <v>26</v>
      </c>
      <c r="F370" s="6" t="s">
        <v>23</v>
      </c>
      <c r="G370" s="7">
        <v>34</v>
      </c>
      <c r="H370" s="7">
        <v>2</v>
      </c>
      <c r="I370" s="51">
        <v>40105.51</v>
      </c>
      <c r="J370" s="7">
        <v>2</v>
      </c>
      <c r="K370" s="7">
        <v>0</v>
      </c>
      <c r="L370" s="7">
        <v>1</v>
      </c>
      <c r="M370" s="53">
        <v>53512.160000000003</v>
      </c>
      <c r="N370" s="7">
        <v>0</v>
      </c>
      <c r="O370" s="68" t="str">
        <f t="shared" si="20"/>
        <v>Fair</v>
      </c>
      <c r="P370" s="68" t="str">
        <f t="shared" si="21"/>
        <v>Young adult</v>
      </c>
      <c r="Q370" s="68" t="str">
        <f t="shared" si="22"/>
        <v>Low-Balance</v>
      </c>
      <c r="R370" s="69" t="str">
        <f t="shared" si="23"/>
        <v>51,000 - 100,000</v>
      </c>
    </row>
    <row r="371" spans="1:18" ht="18" customHeight="1" x14ac:dyDescent="0.2">
      <c r="A371" s="6">
        <v>370</v>
      </c>
      <c r="B371" s="7">
        <v>15583303</v>
      </c>
      <c r="C371" s="6" t="s">
        <v>339</v>
      </c>
      <c r="D371" s="7">
        <v>593</v>
      </c>
      <c r="E371" s="6" t="s">
        <v>15</v>
      </c>
      <c r="F371" s="6" t="s">
        <v>16</v>
      </c>
      <c r="G371" s="7">
        <v>29</v>
      </c>
      <c r="H371" s="7">
        <v>2</v>
      </c>
      <c r="I371" s="51">
        <v>152265.43</v>
      </c>
      <c r="J371" s="7">
        <v>1</v>
      </c>
      <c r="K371" s="7">
        <v>1</v>
      </c>
      <c r="L371" s="7">
        <v>0</v>
      </c>
      <c r="M371" s="53">
        <v>34004.44</v>
      </c>
      <c r="N371" s="7">
        <v>0</v>
      </c>
      <c r="O371" s="68" t="str">
        <f t="shared" si="20"/>
        <v>Fair</v>
      </c>
      <c r="P371" s="68" t="str">
        <f t="shared" si="21"/>
        <v>Young adult</v>
      </c>
      <c r="Q371" s="68" t="str">
        <f t="shared" si="22"/>
        <v>High-Balance</v>
      </c>
      <c r="R371" s="69" t="str">
        <f t="shared" si="23"/>
        <v xml:space="preserve"> 0 - 50,000</v>
      </c>
    </row>
    <row r="372" spans="1:18" ht="18" customHeight="1" x14ac:dyDescent="0.2">
      <c r="A372" s="6">
        <v>371</v>
      </c>
      <c r="B372" s="7">
        <v>15611579</v>
      </c>
      <c r="C372" s="6" t="s">
        <v>340</v>
      </c>
      <c r="D372" s="7">
        <v>801</v>
      </c>
      <c r="E372" s="6" t="s">
        <v>18</v>
      </c>
      <c r="F372" s="6" t="s">
        <v>23</v>
      </c>
      <c r="G372" s="7">
        <v>42</v>
      </c>
      <c r="H372" s="7">
        <v>4</v>
      </c>
      <c r="I372" s="51">
        <v>141947.67000000001</v>
      </c>
      <c r="J372" s="7">
        <v>1</v>
      </c>
      <c r="K372" s="7">
        <v>1</v>
      </c>
      <c r="L372" s="7">
        <v>1</v>
      </c>
      <c r="M372" s="53">
        <v>10598.29</v>
      </c>
      <c r="N372" s="7">
        <v>0</v>
      </c>
      <c r="O372" s="68" t="str">
        <f t="shared" si="20"/>
        <v>Good</v>
      </c>
      <c r="P372" s="68" t="str">
        <f t="shared" si="21"/>
        <v>Middle-aged adult</v>
      </c>
      <c r="Q372" s="68" t="str">
        <f t="shared" si="22"/>
        <v>High-Balance</v>
      </c>
      <c r="R372" s="69" t="str">
        <f t="shared" si="23"/>
        <v xml:space="preserve"> 0 - 50,000</v>
      </c>
    </row>
    <row r="373" spans="1:18" ht="18" customHeight="1" x14ac:dyDescent="0.2">
      <c r="A373" s="6">
        <v>372</v>
      </c>
      <c r="B373" s="7">
        <v>15774696</v>
      </c>
      <c r="C373" s="6" t="s">
        <v>110</v>
      </c>
      <c r="D373" s="7">
        <v>640</v>
      </c>
      <c r="E373" s="6" t="s">
        <v>26</v>
      </c>
      <c r="F373" s="6" t="s">
        <v>16</v>
      </c>
      <c r="G373" s="7">
        <v>75</v>
      </c>
      <c r="H373" s="7">
        <v>1</v>
      </c>
      <c r="I373" s="51">
        <v>106307.91</v>
      </c>
      <c r="J373" s="7">
        <v>2</v>
      </c>
      <c r="K373" s="7">
        <v>0</v>
      </c>
      <c r="L373" s="7">
        <v>1</v>
      </c>
      <c r="M373" s="53">
        <v>113428.77</v>
      </c>
      <c r="N373" s="7">
        <v>0</v>
      </c>
      <c r="O373" s="68" t="str">
        <f t="shared" si="20"/>
        <v>Fair</v>
      </c>
      <c r="P373" s="68" t="str">
        <f t="shared" si="21"/>
        <v>Senior adult</v>
      </c>
      <c r="Q373" s="68" t="str">
        <f t="shared" si="22"/>
        <v>Mid-Balance</v>
      </c>
      <c r="R373" s="69" t="str">
        <f t="shared" si="23"/>
        <v>101,000 - 150,000</v>
      </c>
    </row>
    <row r="374" spans="1:18" ht="18" customHeight="1" x14ac:dyDescent="0.2">
      <c r="A374" s="6">
        <v>373</v>
      </c>
      <c r="B374" s="7">
        <v>15694506</v>
      </c>
      <c r="C374" s="6" t="s">
        <v>341</v>
      </c>
      <c r="D374" s="7">
        <v>611</v>
      </c>
      <c r="E374" s="6" t="s">
        <v>26</v>
      </c>
      <c r="F374" s="6" t="s">
        <v>23</v>
      </c>
      <c r="G374" s="7">
        <v>31</v>
      </c>
      <c r="H374" s="7">
        <v>0</v>
      </c>
      <c r="I374" s="51">
        <v>107884.81</v>
      </c>
      <c r="J374" s="7">
        <v>2</v>
      </c>
      <c r="K374" s="7">
        <v>1</v>
      </c>
      <c r="L374" s="7">
        <v>1</v>
      </c>
      <c r="M374" s="53">
        <v>183487.98</v>
      </c>
      <c r="N374" s="7">
        <v>0</v>
      </c>
      <c r="O374" s="68" t="str">
        <f t="shared" si="20"/>
        <v>Fair</v>
      </c>
      <c r="P374" s="68" t="str">
        <f t="shared" si="21"/>
        <v>Young adult</v>
      </c>
      <c r="Q374" s="68" t="str">
        <f t="shared" si="22"/>
        <v>Mid-Balance</v>
      </c>
      <c r="R374" s="69" t="str">
        <f t="shared" si="23"/>
        <v>151,000 - 200,00</v>
      </c>
    </row>
    <row r="375" spans="1:18" ht="18" customHeight="1" x14ac:dyDescent="0.2">
      <c r="A375" s="6">
        <v>374</v>
      </c>
      <c r="B375" s="7">
        <v>15688074</v>
      </c>
      <c r="C375" s="6" t="s">
        <v>342</v>
      </c>
      <c r="D375" s="7">
        <v>802</v>
      </c>
      <c r="E375" s="6" t="s">
        <v>26</v>
      </c>
      <c r="F375" s="6" t="s">
        <v>23</v>
      </c>
      <c r="G375" s="7">
        <v>31</v>
      </c>
      <c r="H375" s="7">
        <v>1</v>
      </c>
      <c r="I375" s="51">
        <v>125013.72</v>
      </c>
      <c r="J375" s="7">
        <v>1</v>
      </c>
      <c r="K375" s="7">
        <v>1</v>
      </c>
      <c r="L375" s="7">
        <v>1</v>
      </c>
      <c r="M375" s="53">
        <v>187658.09</v>
      </c>
      <c r="N375" s="7">
        <v>0</v>
      </c>
      <c r="O375" s="68" t="str">
        <f t="shared" si="20"/>
        <v>Good</v>
      </c>
      <c r="P375" s="68" t="str">
        <f t="shared" si="21"/>
        <v>Young adult</v>
      </c>
      <c r="Q375" s="68" t="str">
        <f t="shared" si="22"/>
        <v>Mid-Balance</v>
      </c>
      <c r="R375" s="69" t="str">
        <f t="shared" si="23"/>
        <v>151,000 - 200,00</v>
      </c>
    </row>
    <row r="376" spans="1:18" ht="18" customHeight="1" x14ac:dyDescent="0.2">
      <c r="A376" s="6">
        <v>375</v>
      </c>
      <c r="B376" s="7">
        <v>15759537</v>
      </c>
      <c r="C376" s="6" t="s">
        <v>63</v>
      </c>
      <c r="D376" s="7">
        <v>717</v>
      </c>
      <c r="E376" s="6" t="s">
        <v>26</v>
      </c>
      <c r="F376" s="6" t="s">
        <v>23</v>
      </c>
      <c r="G376" s="7">
        <v>35</v>
      </c>
      <c r="H376" s="7">
        <v>7</v>
      </c>
      <c r="I376" s="51">
        <v>58469.37</v>
      </c>
      <c r="J376" s="7">
        <v>2</v>
      </c>
      <c r="K376" s="7">
        <v>1</v>
      </c>
      <c r="L376" s="7">
        <v>1</v>
      </c>
      <c r="M376" s="53">
        <v>172459.39</v>
      </c>
      <c r="N376" s="7">
        <v>0</v>
      </c>
      <c r="O376" s="68" t="str">
        <f t="shared" si="20"/>
        <v>Fair</v>
      </c>
      <c r="P376" s="68" t="str">
        <f t="shared" si="21"/>
        <v>Young adult</v>
      </c>
      <c r="Q376" s="68" t="str">
        <f t="shared" si="22"/>
        <v>Low-Balance</v>
      </c>
      <c r="R376" s="69" t="str">
        <f t="shared" si="23"/>
        <v>151,000 - 200,00</v>
      </c>
    </row>
    <row r="377" spans="1:18" ht="18" customHeight="1" x14ac:dyDescent="0.2">
      <c r="A377" s="6">
        <v>376</v>
      </c>
      <c r="B377" s="7">
        <v>15758449</v>
      </c>
      <c r="C377" s="6" t="s">
        <v>343</v>
      </c>
      <c r="D377" s="7">
        <v>769</v>
      </c>
      <c r="E377" s="6" t="s">
        <v>15</v>
      </c>
      <c r="F377" s="6" t="s">
        <v>16</v>
      </c>
      <c r="G377" s="7">
        <v>39</v>
      </c>
      <c r="H377" s="7">
        <v>8</v>
      </c>
      <c r="I377" s="51">
        <v>0</v>
      </c>
      <c r="J377" s="7">
        <v>1</v>
      </c>
      <c r="K377" s="7">
        <v>0</v>
      </c>
      <c r="L377" s="7">
        <v>1</v>
      </c>
      <c r="M377" s="53">
        <v>21016</v>
      </c>
      <c r="N377" s="7">
        <v>0</v>
      </c>
      <c r="O377" s="68" t="str">
        <f t="shared" si="20"/>
        <v>Good</v>
      </c>
      <c r="P377" s="68" t="str">
        <f t="shared" si="21"/>
        <v>Young adult</v>
      </c>
      <c r="Q377" s="68" t="str">
        <f t="shared" si="22"/>
        <v>Low-Balance</v>
      </c>
      <c r="R377" s="69" t="str">
        <f t="shared" si="23"/>
        <v xml:space="preserve"> 0 - 50,000</v>
      </c>
    </row>
    <row r="378" spans="1:18" ht="18" customHeight="1" x14ac:dyDescent="0.2">
      <c r="A378" s="6">
        <v>377</v>
      </c>
      <c r="B378" s="7">
        <v>15583456</v>
      </c>
      <c r="C378" s="6" t="s">
        <v>344</v>
      </c>
      <c r="D378" s="7">
        <v>745</v>
      </c>
      <c r="E378" s="6" t="s">
        <v>26</v>
      </c>
      <c r="F378" s="6" t="s">
        <v>23</v>
      </c>
      <c r="G378" s="7">
        <v>45</v>
      </c>
      <c r="H378" s="7">
        <v>10</v>
      </c>
      <c r="I378" s="51">
        <v>117231.63</v>
      </c>
      <c r="J378" s="7">
        <v>3</v>
      </c>
      <c r="K378" s="7">
        <v>1</v>
      </c>
      <c r="L378" s="7">
        <v>1</v>
      </c>
      <c r="M378" s="53">
        <v>122381.02</v>
      </c>
      <c r="N378" s="7">
        <v>1</v>
      </c>
      <c r="O378" s="68" t="str">
        <f t="shared" si="20"/>
        <v>Good</v>
      </c>
      <c r="P378" s="68" t="str">
        <f t="shared" si="21"/>
        <v>Middle-aged adult</v>
      </c>
      <c r="Q378" s="68" t="str">
        <f t="shared" si="22"/>
        <v>Mid-Balance</v>
      </c>
      <c r="R378" s="69" t="str">
        <f t="shared" si="23"/>
        <v>101,000 - 150,000</v>
      </c>
    </row>
    <row r="379" spans="1:18" ht="18" customHeight="1" x14ac:dyDescent="0.2">
      <c r="A379" s="6">
        <v>378</v>
      </c>
      <c r="B379" s="7">
        <v>15667871</v>
      </c>
      <c r="C379" s="6" t="s">
        <v>319</v>
      </c>
      <c r="D379" s="7">
        <v>572</v>
      </c>
      <c r="E379" s="6" t="s">
        <v>18</v>
      </c>
      <c r="F379" s="6" t="s">
        <v>23</v>
      </c>
      <c r="G379" s="7">
        <v>35</v>
      </c>
      <c r="H379" s="7">
        <v>4</v>
      </c>
      <c r="I379" s="51">
        <v>152390.26</v>
      </c>
      <c r="J379" s="7">
        <v>1</v>
      </c>
      <c r="K379" s="7">
        <v>1</v>
      </c>
      <c r="L379" s="7">
        <v>0</v>
      </c>
      <c r="M379" s="53">
        <v>128123.66</v>
      </c>
      <c r="N379" s="7">
        <v>0</v>
      </c>
      <c r="O379" s="68" t="str">
        <f t="shared" si="20"/>
        <v>Fair</v>
      </c>
      <c r="P379" s="68" t="str">
        <f t="shared" si="21"/>
        <v>Young adult</v>
      </c>
      <c r="Q379" s="68" t="str">
        <f t="shared" si="22"/>
        <v>High-Balance</v>
      </c>
      <c r="R379" s="69" t="str">
        <f t="shared" si="23"/>
        <v>101,000 - 150,000</v>
      </c>
    </row>
    <row r="380" spans="1:18" ht="18" customHeight="1" x14ac:dyDescent="0.2">
      <c r="A380" s="6">
        <v>379</v>
      </c>
      <c r="B380" s="7">
        <v>15677371</v>
      </c>
      <c r="C380" s="6" t="s">
        <v>130</v>
      </c>
      <c r="D380" s="7">
        <v>629</v>
      </c>
      <c r="E380" s="6" t="s">
        <v>18</v>
      </c>
      <c r="F380" s="6" t="s">
        <v>16</v>
      </c>
      <c r="G380" s="7">
        <v>30</v>
      </c>
      <c r="H380" s="7">
        <v>2</v>
      </c>
      <c r="I380" s="51">
        <v>34013.629999999997</v>
      </c>
      <c r="J380" s="7">
        <v>1</v>
      </c>
      <c r="K380" s="7">
        <v>1</v>
      </c>
      <c r="L380" s="7">
        <v>0</v>
      </c>
      <c r="M380" s="53">
        <v>19570.63</v>
      </c>
      <c r="N380" s="7">
        <v>0</v>
      </c>
      <c r="O380" s="68" t="str">
        <f t="shared" si="20"/>
        <v>Fair</v>
      </c>
      <c r="P380" s="68" t="str">
        <f t="shared" si="21"/>
        <v>Young adult</v>
      </c>
      <c r="Q380" s="68" t="str">
        <f t="shared" si="22"/>
        <v>Low-Balance</v>
      </c>
      <c r="R380" s="69" t="str">
        <f t="shared" si="23"/>
        <v xml:space="preserve"> 0 - 50,000</v>
      </c>
    </row>
    <row r="381" spans="1:18" ht="18" customHeight="1" x14ac:dyDescent="0.2">
      <c r="A381" s="6">
        <v>380</v>
      </c>
      <c r="B381" s="7">
        <v>15629677</v>
      </c>
      <c r="C381" s="6" t="s">
        <v>345</v>
      </c>
      <c r="D381" s="7">
        <v>687</v>
      </c>
      <c r="E381" s="6" t="s">
        <v>18</v>
      </c>
      <c r="F381" s="6" t="s">
        <v>16</v>
      </c>
      <c r="G381" s="7">
        <v>39</v>
      </c>
      <c r="H381" s="7">
        <v>2</v>
      </c>
      <c r="I381" s="51">
        <v>0</v>
      </c>
      <c r="J381" s="7">
        <v>3</v>
      </c>
      <c r="K381" s="7">
        <v>0</v>
      </c>
      <c r="L381" s="7">
        <v>0</v>
      </c>
      <c r="M381" s="53">
        <v>188150.6</v>
      </c>
      <c r="N381" s="7">
        <v>1</v>
      </c>
      <c r="O381" s="68" t="str">
        <f t="shared" si="20"/>
        <v>Fair</v>
      </c>
      <c r="P381" s="68" t="str">
        <f t="shared" si="21"/>
        <v>Young adult</v>
      </c>
      <c r="Q381" s="68" t="str">
        <f t="shared" si="22"/>
        <v>Low-Balance</v>
      </c>
      <c r="R381" s="69" t="str">
        <f t="shared" si="23"/>
        <v>151,000 - 200,00</v>
      </c>
    </row>
    <row r="382" spans="1:18" ht="18" customHeight="1" x14ac:dyDescent="0.2">
      <c r="A382" s="6">
        <v>381</v>
      </c>
      <c r="B382" s="7">
        <v>15713578</v>
      </c>
      <c r="C382" s="6" t="s">
        <v>346</v>
      </c>
      <c r="D382" s="7">
        <v>483</v>
      </c>
      <c r="E382" s="6" t="s">
        <v>15</v>
      </c>
      <c r="F382" s="6" t="s">
        <v>16</v>
      </c>
      <c r="G382" s="7">
        <v>50</v>
      </c>
      <c r="H382" s="7">
        <v>9</v>
      </c>
      <c r="I382" s="51">
        <v>0</v>
      </c>
      <c r="J382" s="7">
        <v>2</v>
      </c>
      <c r="K382" s="7">
        <v>1</v>
      </c>
      <c r="L382" s="7">
        <v>1</v>
      </c>
      <c r="M382" s="53">
        <v>111020.24</v>
      </c>
      <c r="N382" s="7">
        <v>0</v>
      </c>
      <c r="O382" s="68" t="str">
        <f t="shared" si="20"/>
        <v>Poor</v>
      </c>
      <c r="P382" s="68" t="str">
        <f t="shared" si="21"/>
        <v>Middle-aged adult</v>
      </c>
      <c r="Q382" s="68" t="str">
        <f t="shared" si="22"/>
        <v>Low-Balance</v>
      </c>
      <c r="R382" s="69" t="str">
        <f t="shared" si="23"/>
        <v>101,000 - 150,000</v>
      </c>
    </row>
    <row r="383" spans="1:18" ht="18" customHeight="1" x14ac:dyDescent="0.2">
      <c r="A383" s="6">
        <v>382</v>
      </c>
      <c r="B383" s="7">
        <v>15591509</v>
      </c>
      <c r="C383" s="6" t="s">
        <v>347</v>
      </c>
      <c r="D383" s="7">
        <v>690</v>
      </c>
      <c r="E383" s="6" t="s">
        <v>15</v>
      </c>
      <c r="F383" s="6" t="s">
        <v>23</v>
      </c>
      <c r="G383" s="7">
        <v>36</v>
      </c>
      <c r="H383" s="7">
        <v>7</v>
      </c>
      <c r="I383" s="51">
        <v>101583.11</v>
      </c>
      <c r="J383" s="7">
        <v>2</v>
      </c>
      <c r="K383" s="7">
        <v>1</v>
      </c>
      <c r="L383" s="7">
        <v>0</v>
      </c>
      <c r="M383" s="53">
        <v>123775.15</v>
      </c>
      <c r="N383" s="7">
        <v>0</v>
      </c>
      <c r="O383" s="68" t="str">
        <f t="shared" si="20"/>
        <v>Fair</v>
      </c>
      <c r="P383" s="68" t="str">
        <f t="shared" si="21"/>
        <v>Young adult</v>
      </c>
      <c r="Q383" s="68" t="str">
        <f t="shared" si="22"/>
        <v>Mid-Balance</v>
      </c>
      <c r="R383" s="69" t="str">
        <f t="shared" si="23"/>
        <v>101,000 - 150,000</v>
      </c>
    </row>
    <row r="384" spans="1:18" ht="18" customHeight="1" x14ac:dyDescent="0.2">
      <c r="A384" s="6">
        <v>383</v>
      </c>
      <c r="B384" s="7">
        <v>15568240</v>
      </c>
      <c r="C384" s="6" t="s">
        <v>182</v>
      </c>
      <c r="D384" s="7">
        <v>492</v>
      </c>
      <c r="E384" s="6" t="s">
        <v>26</v>
      </c>
      <c r="F384" s="6" t="s">
        <v>16</v>
      </c>
      <c r="G384" s="7">
        <v>30</v>
      </c>
      <c r="H384" s="7">
        <v>10</v>
      </c>
      <c r="I384" s="51">
        <v>77168.87</v>
      </c>
      <c r="J384" s="7">
        <v>2</v>
      </c>
      <c r="K384" s="7">
        <v>0</v>
      </c>
      <c r="L384" s="7">
        <v>1</v>
      </c>
      <c r="M384" s="53">
        <v>146700.22</v>
      </c>
      <c r="N384" s="7">
        <v>0</v>
      </c>
      <c r="O384" s="68" t="str">
        <f t="shared" si="20"/>
        <v>Poor</v>
      </c>
      <c r="P384" s="68" t="str">
        <f t="shared" si="21"/>
        <v>Young adult</v>
      </c>
      <c r="Q384" s="68" t="str">
        <f t="shared" si="22"/>
        <v>Mid-Balance</v>
      </c>
      <c r="R384" s="69" t="str">
        <f t="shared" si="23"/>
        <v>101,000 - 150,000</v>
      </c>
    </row>
    <row r="385" spans="1:18" ht="18" customHeight="1" x14ac:dyDescent="0.2">
      <c r="A385" s="6">
        <v>384</v>
      </c>
      <c r="B385" s="7">
        <v>15622993</v>
      </c>
      <c r="C385" s="6" t="s">
        <v>348</v>
      </c>
      <c r="D385" s="7">
        <v>709</v>
      </c>
      <c r="E385" s="6" t="s">
        <v>26</v>
      </c>
      <c r="F385" s="6" t="s">
        <v>23</v>
      </c>
      <c r="G385" s="7">
        <v>28</v>
      </c>
      <c r="H385" s="7">
        <v>8</v>
      </c>
      <c r="I385" s="51">
        <v>124695.72</v>
      </c>
      <c r="J385" s="7">
        <v>2</v>
      </c>
      <c r="K385" s="7">
        <v>1</v>
      </c>
      <c r="L385" s="7">
        <v>0</v>
      </c>
      <c r="M385" s="53">
        <v>145251.35</v>
      </c>
      <c r="N385" s="7">
        <v>0</v>
      </c>
      <c r="O385" s="68" t="str">
        <f t="shared" si="20"/>
        <v>Fair</v>
      </c>
      <c r="P385" s="68" t="str">
        <f t="shared" si="21"/>
        <v>Young adult</v>
      </c>
      <c r="Q385" s="68" t="str">
        <f t="shared" si="22"/>
        <v>Mid-Balance</v>
      </c>
      <c r="R385" s="69" t="str">
        <f t="shared" si="23"/>
        <v>101,000 - 150,000</v>
      </c>
    </row>
    <row r="386" spans="1:18" ht="18" customHeight="1" x14ac:dyDescent="0.2">
      <c r="A386" s="6">
        <v>385</v>
      </c>
      <c r="B386" s="7">
        <v>15689294</v>
      </c>
      <c r="C386" s="6" t="s">
        <v>349</v>
      </c>
      <c r="D386" s="7">
        <v>705</v>
      </c>
      <c r="E386" s="6" t="s">
        <v>26</v>
      </c>
      <c r="F386" s="6" t="s">
        <v>23</v>
      </c>
      <c r="G386" s="7">
        <v>44</v>
      </c>
      <c r="H386" s="7">
        <v>3</v>
      </c>
      <c r="I386" s="51">
        <v>105934.96</v>
      </c>
      <c r="J386" s="7">
        <v>1</v>
      </c>
      <c r="K386" s="7">
        <v>1</v>
      </c>
      <c r="L386" s="7">
        <v>0</v>
      </c>
      <c r="M386" s="53">
        <v>82463.69</v>
      </c>
      <c r="N386" s="7">
        <v>0</v>
      </c>
      <c r="O386" s="68" t="str">
        <f t="shared" si="20"/>
        <v>Fair</v>
      </c>
      <c r="P386" s="68" t="str">
        <f t="shared" si="21"/>
        <v>Middle-aged adult</v>
      </c>
      <c r="Q386" s="68" t="str">
        <f t="shared" si="22"/>
        <v>Mid-Balance</v>
      </c>
      <c r="R386" s="69" t="str">
        <f t="shared" si="23"/>
        <v>51,000 - 100,000</v>
      </c>
    </row>
    <row r="387" spans="1:18" ht="18" customHeight="1" x14ac:dyDescent="0.2">
      <c r="A387" s="6">
        <v>386</v>
      </c>
      <c r="B387" s="7">
        <v>15720910</v>
      </c>
      <c r="C387" s="6" t="s">
        <v>350</v>
      </c>
      <c r="D387" s="7">
        <v>560</v>
      </c>
      <c r="E387" s="6" t="s">
        <v>15</v>
      </c>
      <c r="F387" s="6" t="s">
        <v>16</v>
      </c>
      <c r="G387" s="7">
        <v>66</v>
      </c>
      <c r="H387" s="7">
        <v>9</v>
      </c>
      <c r="I387" s="51">
        <v>0</v>
      </c>
      <c r="J387" s="7">
        <v>1</v>
      </c>
      <c r="K387" s="7">
        <v>1</v>
      </c>
      <c r="L387" s="7">
        <v>1</v>
      </c>
      <c r="M387" s="53">
        <v>15928.49</v>
      </c>
      <c r="N387" s="7">
        <v>0</v>
      </c>
      <c r="O387" s="68" t="str">
        <f t="shared" ref="O387:O450" si="24">IF(D387&gt;=721, "Good", IF(D387&gt;=521, "Fair", "Poor"))</f>
        <v>Fair</v>
      </c>
      <c r="P387" s="68" t="str">
        <f t="shared" ref="P387:P450" si="25">IF(G387&gt;=60, "Senior adult", IF(G387&gt;=40, "Middle-aged adult", "Young adult"))</f>
        <v>Senior adult</v>
      </c>
      <c r="Q387" s="68" t="str">
        <f t="shared" ref="Q387:Q450" si="26">IF(I387&gt;=126000, "High-Balance", IF(I387&gt;=76000, "Mid-Balance", "Low-Balance"))</f>
        <v>Low-Balance</v>
      </c>
      <c r="R387" s="69" t="str">
        <f t="shared" ref="R387:R450" si="27">IF(M387&gt;=151000,"151,000 - 200,00",IF(M387&gt;=101000,"101,000 - 150,000",IF(M387&gt;=51000,"51,000 - 100,000"," 0 - 50,000")))</f>
        <v xml:space="preserve"> 0 - 50,000</v>
      </c>
    </row>
    <row r="388" spans="1:18" ht="18" customHeight="1" x14ac:dyDescent="0.2">
      <c r="A388" s="6">
        <v>387</v>
      </c>
      <c r="B388" s="7">
        <v>15721181</v>
      </c>
      <c r="C388" s="6" t="s">
        <v>351</v>
      </c>
      <c r="D388" s="7">
        <v>611</v>
      </c>
      <c r="E388" s="6" t="s">
        <v>18</v>
      </c>
      <c r="F388" s="6" t="s">
        <v>23</v>
      </c>
      <c r="G388" s="7">
        <v>46</v>
      </c>
      <c r="H388" s="7">
        <v>6</v>
      </c>
      <c r="I388" s="51">
        <v>0</v>
      </c>
      <c r="J388" s="7">
        <v>2</v>
      </c>
      <c r="K388" s="7">
        <v>1</v>
      </c>
      <c r="L388" s="7">
        <v>0</v>
      </c>
      <c r="M388" s="53">
        <v>45886.33</v>
      </c>
      <c r="N388" s="7">
        <v>0</v>
      </c>
      <c r="O388" s="68" t="str">
        <f t="shared" si="24"/>
        <v>Fair</v>
      </c>
      <c r="P388" s="68" t="str">
        <f t="shared" si="25"/>
        <v>Middle-aged adult</v>
      </c>
      <c r="Q388" s="68" t="str">
        <f t="shared" si="26"/>
        <v>Low-Balance</v>
      </c>
      <c r="R388" s="69" t="str">
        <f t="shared" si="27"/>
        <v xml:space="preserve"> 0 - 50,000</v>
      </c>
    </row>
    <row r="389" spans="1:18" ht="18" customHeight="1" x14ac:dyDescent="0.2">
      <c r="A389" s="6">
        <v>388</v>
      </c>
      <c r="B389" s="7">
        <v>15776433</v>
      </c>
      <c r="C389" s="6" t="s">
        <v>352</v>
      </c>
      <c r="D389" s="7">
        <v>730</v>
      </c>
      <c r="E389" s="6" t="s">
        <v>18</v>
      </c>
      <c r="F389" s="6" t="s">
        <v>23</v>
      </c>
      <c r="G389" s="7">
        <v>62</v>
      </c>
      <c r="H389" s="7">
        <v>2</v>
      </c>
      <c r="I389" s="51">
        <v>0</v>
      </c>
      <c r="J389" s="7">
        <v>2</v>
      </c>
      <c r="K389" s="7">
        <v>1</v>
      </c>
      <c r="L389" s="7">
        <v>1</v>
      </c>
      <c r="M389" s="53">
        <v>186489.95</v>
      </c>
      <c r="N389" s="7">
        <v>0</v>
      </c>
      <c r="O389" s="68" t="str">
        <f t="shared" si="24"/>
        <v>Good</v>
      </c>
      <c r="P389" s="68" t="str">
        <f t="shared" si="25"/>
        <v>Senior adult</v>
      </c>
      <c r="Q389" s="68" t="str">
        <f t="shared" si="26"/>
        <v>Low-Balance</v>
      </c>
      <c r="R389" s="69" t="str">
        <f t="shared" si="27"/>
        <v>151,000 - 200,00</v>
      </c>
    </row>
    <row r="390" spans="1:18" ht="18" customHeight="1" x14ac:dyDescent="0.2">
      <c r="A390" s="6">
        <v>389</v>
      </c>
      <c r="B390" s="7">
        <v>15748936</v>
      </c>
      <c r="C390" s="6" t="s">
        <v>353</v>
      </c>
      <c r="D390" s="7">
        <v>709</v>
      </c>
      <c r="E390" s="6" t="s">
        <v>18</v>
      </c>
      <c r="F390" s="6" t="s">
        <v>16</v>
      </c>
      <c r="G390" s="7">
        <v>45</v>
      </c>
      <c r="H390" s="7">
        <v>2</v>
      </c>
      <c r="I390" s="51">
        <v>0</v>
      </c>
      <c r="J390" s="7">
        <v>2</v>
      </c>
      <c r="K390" s="7">
        <v>0</v>
      </c>
      <c r="L390" s="7">
        <v>1</v>
      </c>
      <c r="M390" s="53">
        <v>162922.65</v>
      </c>
      <c r="N390" s="7">
        <v>0</v>
      </c>
      <c r="O390" s="68" t="str">
        <f t="shared" si="24"/>
        <v>Fair</v>
      </c>
      <c r="P390" s="68" t="str">
        <f t="shared" si="25"/>
        <v>Middle-aged adult</v>
      </c>
      <c r="Q390" s="68" t="str">
        <f t="shared" si="26"/>
        <v>Low-Balance</v>
      </c>
      <c r="R390" s="69" t="str">
        <f t="shared" si="27"/>
        <v>151,000 - 200,00</v>
      </c>
    </row>
    <row r="391" spans="1:18" ht="18" customHeight="1" x14ac:dyDescent="0.2">
      <c r="A391" s="6">
        <v>390</v>
      </c>
      <c r="B391" s="7">
        <v>15717225</v>
      </c>
      <c r="C391" s="6" t="s">
        <v>354</v>
      </c>
      <c r="D391" s="7">
        <v>544</v>
      </c>
      <c r="E391" s="6" t="s">
        <v>15</v>
      </c>
      <c r="F391" s="6" t="s">
        <v>16</v>
      </c>
      <c r="G391" s="7">
        <v>21</v>
      </c>
      <c r="H391" s="7">
        <v>10</v>
      </c>
      <c r="I391" s="51">
        <v>161525.96</v>
      </c>
      <c r="J391" s="7">
        <v>2</v>
      </c>
      <c r="K391" s="7">
        <v>1</v>
      </c>
      <c r="L391" s="7">
        <v>0</v>
      </c>
      <c r="M391" s="53">
        <v>9262.77</v>
      </c>
      <c r="N391" s="7">
        <v>0</v>
      </c>
      <c r="O391" s="68" t="str">
        <f t="shared" si="24"/>
        <v>Fair</v>
      </c>
      <c r="P391" s="68" t="str">
        <f t="shared" si="25"/>
        <v>Young adult</v>
      </c>
      <c r="Q391" s="68" t="str">
        <f t="shared" si="26"/>
        <v>High-Balance</v>
      </c>
      <c r="R391" s="69" t="str">
        <f t="shared" si="27"/>
        <v xml:space="preserve"> 0 - 50,000</v>
      </c>
    </row>
    <row r="392" spans="1:18" ht="18" customHeight="1" x14ac:dyDescent="0.2">
      <c r="A392" s="6">
        <v>391</v>
      </c>
      <c r="B392" s="7">
        <v>15685226</v>
      </c>
      <c r="C392" s="6" t="s">
        <v>250</v>
      </c>
      <c r="D392" s="7">
        <v>712</v>
      </c>
      <c r="E392" s="6" t="s">
        <v>26</v>
      </c>
      <c r="F392" s="6" t="s">
        <v>16</v>
      </c>
      <c r="G392" s="7">
        <v>29</v>
      </c>
      <c r="H392" s="7">
        <v>7</v>
      </c>
      <c r="I392" s="51">
        <v>147199.07</v>
      </c>
      <c r="J392" s="7">
        <v>1</v>
      </c>
      <c r="K392" s="7">
        <v>1</v>
      </c>
      <c r="L392" s="7">
        <v>1</v>
      </c>
      <c r="M392" s="53">
        <v>84932.4</v>
      </c>
      <c r="N392" s="7">
        <v>0</v>
      </c>
      <c r="O392" s="68" t="str">
        <f t="shared" si="24"/>
        <v>Fair</v>
      </c>
      <c r="P392" s="68" t="str">
        <f t="shared" si="25"/>
        <v>Young adult</v>
      </c>
      <c r="Q392" s="68" t="str">
        <f t="shared" si="26"/>
        <v>High-Balance</v>
      </c>
      <c r="R392" s="69" t="str">
        <f t="shared" si="27"/>
        <v>51,000 - 100,000</v>
      </c>
    </row>
    <row r="393" spans="1:18" ht="18" customHeight="1" x14ac:dyDescent="0.2">
      <c r="A393" s="6">
        <v>392</v>
      </c>
      <c r="B393" s="7">
        <v>15785611</v>
      </c>
      <c r="C393" s="6" t="s">
        <v>355</v>
      </c>
      <c r="D393" s="7">
        <v>752</v>
      </c>
      <c r="E393" s="6" t="s">
        <v>26</v>
      </c>
      <c r="F393" s="6" t="s">
        <v>23</v>
      </c>
      <c r="G393" s="7">
        <v>38</v>
      </c>
      <c r="H393" s="7">
        <v>3</v>
      </c>
      <c r="I393" s="51">
        <v>183102.29</v>
      </c>
      <c r="J393" s="7">
        <v>1</v>
      </c>
      <c r="K393" s="7">
        <v>1</v>
      </c>
      <c r="L393" s="7">
        <v>1</v>
      </c>
      <c r="M393" s="53">
        <v>71557.119999999995</v>
      </c>
      <c r="N393" s="7">
        <v>0</v>
      </c>
      <c r="O393" s="68" t="str">
        <f t="shared" si="24"/>
        <v>Good</v>
      </c>
      <c r="P393" s="68" t="str">
        <f t="shared" si="25"/>
        <v>Young adult</v>
      </c>
      <c r="Q393" s="68" t="str">
        <f t="shared" si="26"/>
        <v>High-Balance</v>
      </c>
      <c r="R393" s="69" t="str">
        <f t="shared" si="27"/>
        <v>51,000 - 100,000</v>
      </c>
    </row>
    <row r="394" spans="1:18" ht="18" customHeight="1" x14ac:dyDescent="0.2">
      <c r="A394" s="6">
        <v>393</v>
      </c>
      <c r="B394" s="7">
        <v>15573456</v>
      </c>
      <c r="C394" s="6" t="s">
        <v>356</v>
      </c>
      <c r="D394" s="7">
        <v>648</v>
      </c>
      <c r="E394" s="6" t="s">
        <v>18</v>
      </c>
      <c r="F394" s="6" t="s">
        <v>23</v>
      </c>
      <c r="G394" s="7">
        <v>46</v>
      </c>
      <c r="H394" s="7">
        <v>9</v>
      </c>
      <c r="I394" s="51">
        <v>127209</v>
      </c>
      <c r="J394" s="7">
        <v>2</v>
      </c>
      <c r="K394" s="7">
        <v>1</v>
      </c>
      <c r="L394" s="7">
        <v>0</v>
      </c>
      <c r="M394" s="53">
        <v>77405.95</v>
      </c>
      <c r="N394" s="7">
        <v>1</v>
      </c>
      <c r="O394" s="68" t="str">
        <f t="shared" si="24"/>
        <v>Fair</v>
      </c>
      <c r="P394" s="68" t="str">
        <f t="shared" si="25"/>
        <v>Middle-aged adult</v>
      </c>
      <c r="Q394" s="68" t="str">
        <f t="shared" si="26"/>
        <v>High-Balance</v>
      </c>
      <c r="R394" s="69" t="str">
        <f t="shared" si="27"/>
        <v>51,000 - 100,000</v>
      </c>
    </row>
    <row r="395" spans="1:18" ht="18" customHeight="1" x14ac:dyDescent="0.2">
      <c r="A395" s="6">
        <v>394</v>
      </c>
      <c r="B395" s="7">
        <v>15684548</v>
      </c>
      <c r="C395" s="6" t="s">
        <v>357</v>
      </c>
      <c r="D395" s="7">
        <v>556</v>
      </c>
      <c r="E395" s="6" t="s">
        <v>18</v>
      </c>
      <c r="F395" s="6" t="s">
        <v>23</v>
      </c>
      <c r="G395" s="7">
        <v>38</v>
      </c>
      <c r="H395" s="7">
        <v>8</v>
      </c>
      <c r="I395" s="51">
        <v>0</v>
      </c>
      <c r="J395" s="7">
        <v>2</v>
      </c>
      <c r="K395" s="7">
        <v>0</v>
      </c>
      <c r="L395" s="7">
        <v>0</v>
      </c>
      <c r="M395" s="53">
        <v>417.41</v>
      </c>
      <c r="N395" s="7">
        <v>1</v>
      </c>
      <c r="O395" s="68" t="str">
        <f t="shared" si="24"/>
        <v>Fair</v>
      </c>
      <c r="P395" s="68" t="str">
        <f t="shared" si="25"/>
        <v>Young adult</v>
      </c>
      <c r="Q395" s="68" t="str">
        <f t="shared" si="26"/>
        <v>Low-Balance</v>
      </c>
      <c r="R395" s="69" t="str">
        <f t="shared" si="27"/>
        <v xml:space="preserve"> 0 - 50,000</v>
      </c>
    </row>
    <row r="396" spans="1:18" ht="18" customHeight="1" x14ac:dyDescent="0.2">
      <c r="A396" s="6">
        <v>395</v>
      </c>
      <c r="B396" s="7">
        <v>15620505</v>
      </c>
      <c r="C396" s="6" t="s">
        <v>358</v>
      </c>
      <c r="D396" s="7">
        <v>594</v>
      </c>
      <c r="E396" s="6" t="s">
        <v>18</v>
      </c>
      <c r="F396" s="6" t="s">
        <v>16</v>
      </c>
      <c r="G396" s="7">
        <v>24</v>
      </c>
      <c r="H396" s="7">
        <v>0</v>
      </c>
      <c r="I396" s="51">
        <v>97378.54</v>
      </c>
      <c r="J396" s="7">
        <v>1</v>
      </c>
      <c r="K396" s="7">
        <v>1</v>
      </c>
      <c r="L396" s="7">
        <v>1</v>
      </c>
      <c r="M396" s="53">
        <v>71405.17</v>
      </c>
      <c r="N396" s="7">
        <v>0</v>
      </c>
      <c r="O396" s="68" t="str">
        <f t="shared" si="24"/>
        <v>Fair</v>
      </c>
      <c r="P396" s="68" t="str">
        <f t="shared" si="25"/>
        <v>Young adult</v>
      </c>
      <c r="Q396" s="68" t="str">
        <f t="shared" si="26"/>
        <v>Mid-Balance</v>
      </c>
      <c r="R396" s="69" t="str">
        <f t="shared" si="27"/>
        <v>51,000 - 100,000</v>
      </c>
    </row>
    <row r="397" spans="1:18" ht="18" customHeight="1" x14ac:dyDescent="0.2">
      <c r="A397" s="6">
        <v>396</v>
      </c>
      <c r="B397" s="7">
        <v>15807432</v>
      </c>
      <c r="C397" s="6" t="s">
        <v>359</v>
      </c>
      <c r="D397" s="7">
        <v>645</v>
      </c>
      <c r="E397" s="6" t="s">
        <v>26</v>
      </c>
      <c r="F397" s="6" t="s">
        <v>16</v>
      </c>
      <c r="G397" s="7">
        <v>37</v>
      </c>
      <c r="H397" s="7">
        <v>2</v>
      </c>
      <c r="I397" s="51">
        <v>136925.09</v>
      </c>
      <c r="J397" s="7">
        <v>2</v>
      </c>
      <c r="K397" s="7">
        <v>0</v>
      </c>
      <c r="L397" s="7">
        <v>1</v>
      </c>
      <c r="M397" s="53">
        <v>153400.24</v>
      </c>
      <c r="N397" s="7">
        <v>0</v>
      </c>
      <c r="O397" s="68" t="str">
        <f t="shared" si="24"/>
        <v>Fair</v>
      </c>
      <c r="P397" s="68" t="str">
        <f t="shared" si="25"/>
        <v>Young adult</v>
      </c>
      <c r="Q397" s="68" t="str">
        <f t="shared" si="26"/>
        <v>High-Balance</v>
      </c>
      <c r="R397" s="69" t="str">
        <f t="shared" si="27"/>
        <v>151,000 - 200,00</v>
      </c>
    </row>
    <row r="398" spans="1:18" ht="18" customHeight="1" x14ac:dyDescent="0.2">
      <c r="A398" s="6">
        <v>397</v>
      </c>
      <c r="B398" s="7">
        <v>15584766</v>
      </c>
      <c r="C398" s="6" t="s">
        <v>360</v>
      </c>
      <c r="D398" s="7">
        <v>557</v>
      </c>
      <c r="E398" s="6" t="s">
        <v>15</v>
      </c>
      <c r="F398" s="6" t="s">
        <v>23</v>
      </c>
      <c r="G398" s="7">
        <v>33</v>
      </c>
      <c r="H398" s="7">
        <v>3</v>
      </c>
      <c r="I398" s="51">
        <v>54503.55</v>
      </c>
      <c r="J398" s="7">
        <v>1</v>
      </c>
      <c r="K398" s="7">
        <v>1</v>
      </c>
      <c r="L398" s="7">
        <v>1</v>
      </c>
      <c r="M398" s="53">
        <v>371.05</v>
      </c>
      <c r="N398" s="7">
        <v>0</v>
      </c>
      <c r="O398" s="68" t="str">
        <f t="shared" si="24"/>
        <v>Fair</v>
      </c>
      <c r="P398" s="68" t="str">
        <f t="shared" si="25"/>
        <v>Young adult</v>
      </c>
      <c r="Q398" s="68" t="str">
        <f t="shared" si="26"/>
        <v>Low-Balance</v>
      </c>
      <c r="R398" s="69" t="str">
        <f t="shared" si="27"/>
        <v xml:space="preserve"> 0 - 50,000</v>
      </c>
    </row>
    <row r="399" spans="1:18" ht="18" customHeight="1" x14ac:dyDescent="0.2">
      <c r="A399" s="6">
        <v>398</v>
      </c>
      <c r="B399" s="7">
        <v>15612187</v>
      </c>
      <c r="C399" s="6" t="s">
        <v>361</v>
      </c>
      <c r="D399" s="7">
        <v>547</v>
      </c>
      <c r="E399" s="6" t="s">
        <v>26</v>
      </c>
      <c r="F399" s="6" t="s">
        <v>23</v>
      </c>
      <c r="G399" s="7">
        <v>32</v>
      </c>
      <c r="H399" s="7">
        <v>8</v>
      </c>
      <c r="I399" s="51">
        <v>155726.85</v>
      </c>
      <c r="J399" s="7">
        <v>1</v>
      </c>
      <c r="K399" s="7">
        <v>1</v>
      </c>
      <c r="L399" s="7">
        <v>0</v>
      </c>
      <c r="M399" s="53">
        <v>67789.990000000005</v>
      </c>
      <c r="N399" s="7">
        <v>0</v>
      </c>
      <c r="O399" s="68" t="str">
        <f t="shared" si="24"/>
        <v>Fair</v>
      </c>
      <c r="P399" s="68" t="str">
        <f t="shared" si="25"/>
        <v>Young adult</v>
      </c>
      <c r="Q399" s="68" t="str">
        <f t="shared" si="26"/>
        <v>High-Balance</v>
      </c>
      <c r="R399" s="69" t="str">
        <f t="shared" si="27"/>
        <v>51,000 - 100,000</v>
      </c>
    </row>
    <row r="400" spans="1:18" ht="18" customHeight="1" x14ac:dyDescent="0.2">
      <c r="A400" s="6">
        <v>399</v>
      </c>
      <c r="B400" s="7">
        <v>15762218</v>
      </c>
      <c r="C400" s="6" t="s">
        <v>101</v>
      </c>
      <c r="D400" s="7">
        <v>701</v>
      </c>
      <c r="E400" s="6" t="s">
        <v>15</v>
      </c>
      <c r="F400" s="6" t="s">
        <v>16</v>
      </c>
      <c r="G400" s="7">
        <v>39</v>
      </c>
      <c r="H400" s="7">
        <v>9</v>
      </c>
      <c r="I400" s="51">
        <v>0</v>
      </c>
      <c r="J400" s="7">
        <v>2</v>
      </c>
      <c r="K400" s="7">
        <v>0</v>
      </c>
      <c r="L400" s="7">
        <v>1</v>
      </c>
      <c r="M400" s="53">
        <v>145894.9</v>
      </c>
      <c r="N400" s="7">
        <v>0</v>
      </c>
      <c r="O400" s="68" t="str">
        <f t="shared" si="24"/>
        <v>Fair</v>
      </c>
      <c r="P400" s="68" t="str">
        <f t="shared" si="25"/>
        <v>Young adult</v>
      </c>
      <c r="Q400" s="68" t="str">
        <f t="shared" si="26"/>
        <v>Low-Balance</v>
      </c>
      <c r="R400" s="69" t="str">
        <f t="shared" si="27"/>
        <v>101,000 - 150,000</v>
      </c>
    </row>
    <row r="401" spans="1:18" ht="18" customHeight="1" x14ac:dyDescent="0.2">
      <c r="A401" s="6">
        <v>400</v>
      </c>
      <c r="B401" s="7">
        <v>15646372</v>
      </c>
      <c r="C401" s="6" t="s">
        <v>362</v>
      </c>
      <c r="D401" s="7">
        <v>616</v>
      </c>
      <c r="E401" s="6" t="s">
        <v>15</v>
      </c>
      <c r="F401" s="6" t="s">
        <v>16</v>
      </c>
      <c r="G401" s="7">
        <v>66</v>
      </c>
      <c r="H401" s="7">
        <v>1</v>
      </c>
      <c r="I401" s="51">
        <v>135842.41</v>
      </c>
      <c r="J401" s="7">
        <v>1</v>
      </c>
      <c r="K401" s="7">
        <v>1</v>
      </c>
      <c r="L401" s="7">
        <v>0</v>
      </c>
      <c r="M401" s="53">
        <v>183840.51</v>
      </c>
      <c r="N401" s="7">
        <v>1</v>
      </c>
      <c r="O401" s="68" t="str">
        <f t="shared" si="24"/>
        <v>Fair</v>
      </c>
      <c r="P401" s="68" t="str">
        <f t="shared" si="25"/>
        <v>Senior adult</v>
      </c>
      <c r="Q401" s="68" t="str">
        <f t="shared" si="26"/>
        <v>High-Balance</v>
      </c>
      <c r="R401" s="69" t="str">
        <f t="shared" si="27"/>
        <v>151,000 - 200,00</v>
      </c>
    </row>
    <row r="402" spans="1:18" ht="18" customHeight="1" x14ac:dyDescent="0.2">
      <c r="A402" s="6">
        <v>401</v>
      </c>
      <c r="B402" s="7">
        <v>15690452</v>
      </c>
      <c r="C402" s="6" t="s">
        <v>363</v>
      </c>
      <c r="D402" s="7">
        <v>605</v>
      </c>
      <c r="E402" s="6" t="s">
        <v>15</v>
      </c>
      <c r="F402" s="6" t="s">
        <v>23</v>
      </c>
      <c r="G402" s="7">
        <v>52</v>
      </c>
      <c r="H402" s="7">
        <v>1</v>
      </c>
      <c r="I402" s="51">
        <v>63349.75</v>
      </c>
      <c r="J402" s="7">
        <v>1</v>
      </c>
      <c r="K402" s="7">
        <v>1</v>
      </c>
      <c r="L402" s="7">
        <v>0</v>
      </c>
      <c r="M402" s="53">
        <v>108887.44</v>
      </c>
      <c r="N402" s="7">
        <v>0</v>
      </c>
      <c r="O402" s="68" t="str">
        <f t="shared" si="24"/>
        <v>Fair</v>
      </c>
      <c r="P402" s="68" t="str">
        <f t="shared" si="25"/>
        <v>Middle-aged adult</v>
      </c>
      <c r="Q402" s="68" t="str">
        <f t="shared" si="26"/>
        <v>Low-Balance</v>
      </c>
      <c r="R402" s="69" t="str">
        <f t="shared" si="27"/>
        <v>101,000 - 150,000</v>
      </c>
    </row>
    <row r="403" spans="1:18" ht="18" customHeight="1" x14ac:dyDescent="0.2">
      <c r="A403" s="6">
        <v>402</v>
      </c>
      <c r="B403" s="7">
        <v>15747795</v>
      </c>
      <c r="C403" s="6" t="s">
        <v>364</v>
      </c>
      <c r="D403" s="7">
        <v>593</v>
      </c>
      <c r="E403" s="6" t="s">
        <v>26</v>
      </c>
      <c r="F403" s="6" t="s">
        <v>16</v>
      </c>
      <c r="G403" s="7">
        <v>38</v>
      </c>
      <c r="H403" s="7">
        <v>4</v>
      </c>
      <c r="I403" s="51">
        <v>129499.42</v>
      </c>
      <c r="J403" s="7">
        <v>1</v>
      </c>
      <c r="K403" s="7">
        <v>1</v>
      </c>
      <c r="L403" s="7">
        <v>1</v>
      </c>
      <c r="M403" s="53">
        <v>154071.26999999999</v>
      </c>
      <c r="N403" s="7">
        <v>0</v>
      </c>
      <c r="O403" s="68" t="str">
        <f t="shared" si="24"/>
        <v>Fair</v>
      </c>
      <c r="P403" s="68" t="str">
        <f t="shared" si="25"/>
        <v>Young adult</v>
      </c>
      <c r="Q403" s="68" t="str">
        <f t="shared" si="26"/>
        <v>High-Balance</v>
      </c>
      <c r="R403" s="69" t="str">
        <f t="shared" si="27"/>
        <v>151,000 - 200,00</v>
      </c>
    </row>
    <row r="404" spans="1:18" ht="18" customHeight="1" x14ac:dyDescent="0.2">
      <c r="A404" s="6">
        <v>403</v>
      </c>
      <c r="B404" s="7">
        <v>15781589</v>
      </c>
      <c r="C404" s="6" t="s">
        <v>365</v>
      </c>
      <c r="D404" s="7">
        <v>751</v>
      </c>
      <c r="E404" s="6" t="s">
        <v>18</v>
      </c>
      <c r="F404" s="6" t="s">
        <v>23</v>
      </c>
      <c r="G404" s="7">
        <v>52</v>
      </c>
      <c r="H404" s="7">
        <v>8</v>
      </c>
      <c r="I404" s="51">
        <v>0</v>
      </c>
      <c r="J404" s="7">
        <v>2</v>
      </c>
      <c r="K404" s="7">
        <v>0</v>
      </c>
      <c r="L404" s="7">
        <v>1</v>
      </c>
      <c r="M404" s="53">
        <v>179291.85</v>
      </c>
      <c r="N404" s="7">
        <v>0</v>
      </c>
      <c r="O404" s="68" t="str">
        <f t="shared" si="24"/>
        <v>Good</v>
      </c>
      <c r="P404" s="68" t="str">
        <f t="shared" si="25"/>
        <v>Middle-aged adult</v>
      </c>
      <c r="Q404" s="68" t="str">
        <f t="shared" si="26"/>
        <v>Low-Balance</v>
      </c>
      <c r="R404" s="69" t="str">
        <f t="shared" si="27"/>
        <v>151,000 - 200,00</v>
      </c>
    </row>
    <row r="405" spans="1:18" ht="18" customHeight="1" x14ac:dyDescent="0.2">
      <c r="A405" s="6">
        <v>404</v>
      </c>
      <c r="B405" s="7">
        <v>15732674</v>
      </c>
      <c r="C405" s="6" t="s">
        <v>366</v>
      </c>
      <c r="D405" s="7">
        <v>443</v>
      </c>
      <c r="E405" s="6" t="s">
        <v>18</v>
      </c>
      <c r="F405" s="6" t="s">
        <v>23</v>
      </c>
      <c r="G405" s="7">
        <v>36</v>
      </c>
      <c r="H405" s="7">
        <v>6</v>
      </c>
      <c r="I405" s="51">
        <v>70438.009999999995</v>
      </c>
      <c r="J405" s="7">
        <v>2</v>
      </c>
      <c r="K405" s="7">
        <v>0</v>
      </c>
      <c r="L405" s="7">
        <v>1</v>
      </c>
      <c r="M405" s="53">
        <v>56937.43</v>
      </c>
      <c r="N405" s="7">
        <v>0</v>
      </c>
      <c r="O405" s="68" t="str">
        <f t="shared" si="24"/>
        <v>Poor</v>
      </c>
      <c r="P405" s="68" t="str">
        <f t="shared" si="25"/>
        <v>Young adult</v>
      </c>
      <c r="Q405" s="68" t="str">
        <f t="shared" si="26"/>
        <v>Low-Balance</v>
      </c>
      <c r="R405" s="69" t="str">
        <f t="shared" si="27"/>
        <v>51,000 - 100,000</v>
      </c>
    </row>
    <row r="406" spans="1:18" ht="18" customHeight="1" x14ac:dyDescent="0.2">
      <c r="A406" s="6">
        <v>405</v>
      </c>
      <c r="B406" s="7">
        <v>15642291</v>
      </c>
      <c r="C406" s="6" t="s">
        <v>367</v>
      </c>
      <c r="D406" s="7">
        <v>685</v>
      </c>
      <c r="E406" s="6" t="s">
        <v>15</v>
      </c>
      <c r="F406" s="6" t="s">
        <v>23</v>
      </c>
      <c r="G406" s="7">
        <v>23</v>
      </c>
      <c r="H406" s="7">
        <v>8</v>
      </c>
      <c r="I406" s="51">
        <v>0</v>
      </c>
      <c r="J406" s="7">
        <v>2</v>
      </c>
      <c r="K406" s="7">
        <v>1</v>
      </c>
      <c r="L406" s="7">
        <v>1</v>
      </c>
      <c r="M406" s="53">
        <v>112239.03</v>
      </c>
      <c r="N406" s="7">
        <v>0</v>
      </c>
      <c r="O406" s="68" t="str">
        <f t="shared" si="24"/>
        <v>Fair</v>
      </c>
      <c r="P406" s="68" t="str">
        <f t="shared" si="25"/>
        <v>Young adult</v>
      </c>
      <c r="Q406" s="68" t="str">
        <f t="shared" si="26"/>
        <v>Low-Balance</v>
      </c>
      <c r="R406" s="69" t="str">
        <f t="shared" si="27"/>
        <v>101,000 - 150,000</v>
      </c>
    </row>
    <row r="407" spans="1:18" ht="18" customHeight="1" x14ac:dyDescent="0.2">
      <c r="A407" s="6">
        <v>406</v>
      </c>
      <c r="B407" s="7">
        <v>15692761</v>
      </c>
      <c r="C407" s="6" t="s">
        <v>368</v>
      </c>
      <c r="D407" s="7">
        <v>718</v>
      </c>
      <c r="E407" s="6" t="s">
        <v>15</v>
      </c>
      <c r="F407" s="6" t="s">
        <v>23</v>
      </c>
      <c r="G407" s="7">
        <v>36</v>
      </c>
      <c r="H407" s="7">
        <v>9</v>
      </c>
      <c r="I407" s="51">
        <v>0</v>
      </c>
      <c r="J407" s="7">
        <v>1</v>
      </c>
      <c r="K407" s="7">
        <v>1</v>
      </c>
      <c r="L407" s="7">
        <v>0</v>
      </c>
      <c r="M407" s="53">
        <v>45909.87</v>
      </c>
      <c r="N407" s="7">
        <v>0</v>
      </c>
      <c r="O407" s="68" t="str">
        <f t="shared" si="24"/>
        <v>Fair</v>
      </c>
      <c r="P407" s="68" t="str">
        <f t="shared" si="25"/>
        <v>Young adult</v>
      </c>
      <c r="Q407" s="68" t="str">
        <f t="shared" si="26"/>
        <v>Low-Balance</v>
      </c>
      <c r="R407" s="69" t="str">
        <f t="shared" si="27"/>
        <v xml:space="preserve"> 0 - 50,000</v>
      </c>
    </row>
    <row r="408" spans="1:18" ht="18" customHeight="1" x14ac:dyDescent="0.2">
      <c r="A408" s="6">
        <v>407</v>
      </c>
      <c r="B408" s="7">
        <v>15578045</v>
      </c>
      <c r="C408" s="6" t="s">
        <v>21</v>
      </c>
      <c r="D408" s="7">
        <v>538</v>
      </c>
      <c r="E408" s="6" t="s">
        <v>18</v>
      </c>
      <c r="F408" s="6" t="s">
        <v>16</v>
      </c>
      <c r="G408" s="7">
        <v>49</v>
      </c>
      <c r="H408" s="7">
        <v>9</v>
      </c>
      <c r="I408" s="51">
        <v>141434.04</v>
      </c>
      <c r="J408" s="7">
        <v>1</v>
      </c>
      <c r="K408" s="7">
        <v>0</v>
      </c>
      <c r="L408" s="7">
        <v>0</v>
      </c>
      <c r="M408" s="53">
        <v>173779.25</v>
      </c>
      <c r="N408" s="7">
        <v>1</v>
      </c>
      <c r="O408" s="68" t="str">
        <f t="shared" si="24"/>
        <v>Fair</v>
      </c>
      <c r="P408" s="68" t="str">
        <f t="shared" si="25"/>
        <v>Middle-aged adult</v>
      </c>
      <c r="Q408" s="68" t="str">
        <f t="shared" si="26"/>
        <v>High-Balance</v>
      </c>
      <c r="R408" s="69" t="str">
        <f t="shared" si="27"/>
        <v>151,000 - 200,00</v>
      </c>
    </row>
    <row r="409" spans="1:18" ht="18" customHeight="1" x14ac:dyDescent="0.2">
      <c r="A409" s="6">
        <v>408</v>
      </c>
      <c r="B409" s="7">
        <v>15745354</v>
      </c>
      <c r="C409" s="6" t="s">
        <v>369</v>
      </c>
      <c r="D409" s="7">
        <v>611</v>
      </c>
      <c r="E409" s="6" t="s">
        <v>18</v>
      </c>
      <c r="F409" s="6" t="s">
        <v>16</v>
      </c>
      <c r="G409" s="7">
        <v>37</v>
      </c>
      <c r="H409" s="7">
        <v>4</v>
      </c>
      <c r="I409" s="51">
        <v>0</v>
      </c>
      <c r="J409" s="7">
        <v>2</v>
      </c>
      <c r="K409" s="7">
        <v>1</v>
      </c>
      <c r="L409" s="7">
        <v>0</v>
      </c>
      <c r="M409" s="53">
        <v>125696.26</v>
      </c>
      <c r="N409" s="7">
        <v>0</v>
      </c>
      <c r="O409" s="68" t="str">
        <f t="shared" si="24"/>
        <v>Fair</v>
      </c>
      <c r="P409" s="68" t="str">
        <f t="shared" si="25"/>
        <v>Young adult</v>
      </c>
      <c r="Q409" s="68" t="str">
        <f t="shared" si="26"/>
        <v>Low-Balance</v>
      </c>
      <c r="R409" s="69" t="str">
        <f t="shared" si="27"/>
        <v>101,000 - 150,000</v>
      </c>
    </row>
    <row r="410" spans="1:18" ht="18" customHeight="1" x14ac:dyDescent="0.2">
      <c r="A410" s="6">
        <v>409</v>
      </c>
      <c r="B410" s="7">
        <v>15701376</v>
      </c>
      <c r="C410" s="6" t="s">
        <v>274</v>
      </c>
      <c r="D410" s="7">
        <v>668</v>
      </c>
      <c r="E410" s="6" t="s">
        <v>26</v>
      </c>
      <c r="F410" s="6" t="s">
        <v>23</v>
      </c>
      <c r="G410" s="7">
        <v>37</v>
      </c>
      <c r="H410" s="7">
        <v>10</v>
      </c>
      <c r="I410" s="51">
        <v>152958.29</v>
      </c>
      <c r="J410" s="7">
        <v>2</v>
      </c>
      <c r="K410" s="7">
        <v>1</v>
      </c>
      <c r="L410" s="7">
        <v>1</v>
      </c>
      <c r="M410" s="53">
        <v>159585.60999999999</v>
      </c>
      <c r="N410" s="7">
        <v>0</v>
      </c>
      <c r="O410" s="68" t="str">
        <f t="shared" si="24"/>
        <v>Fair</v>
      </c>
      <c r="P410" s="68" t="str">
        <f t="shared" si="25"/>
        <v>Young adult</v>
      </c>
      <c r="Q410" s="68" t="str">
        <f t="shared" si="26"/>
        <v>High-Balance</v>
      </c>
      <c r="R410" s="69" t="str">
        <f t="shared" si="27"/>
        <v>151,000 - 200,00</v>
      </c>
    </row>
    <row r="411" spans="1:18" ht="18" customHeight="1" x14ac:dyDescent="0.2">
      <c r="A411" s="6">
        <v>410</v>
      </c>
      <c r="B411" s="7">
        <v>15691625</v>
      </c>
      <c r="C411" s="6" t="s">
        <v>130</v>
      </c>
      <c r="D411" s="7">
        <v>537</v>
      </c>
      <c r="E411" s="6" t="s">
        <v>26</v>
      </c>
      <c r="F411" s="6" t="s">
        <v>16</v>
      </c>
      <c r="G411" s="7">
        <v>41</v>
      </c>
      <c r="H411" s="7">
        <v>3</v>
      </c>
      <c r="I411" s="51">
        <v>138306.34</v>
      </c>
      <c r="J411" s="7">
        <v>1</v>
      </c>
      <c r="K411" s="7">
        <v>1</v>
      </c>
      <c r="L411" s="7">
        <v>0</v>
      </c>
      <c r="M411" s="53">
        <v>106761.47</v>
      </c>
      <c r="N411" s="7">
        <v>0</v>
      </c>
      <c r="O411" s="68" t="str">
        <f t="shared" si="24"/>
        <v>Fair</v>
      </c>
      <c r="P411" s="68" t="str">
        <f t="shared" si="25"/>
        <v>Middle-aged adult</v>
      </c>
      <c r="Q411" s="68" t="str">
        <f t="shared" si="26"/>
        <v>High-Balance</v>
      </c>
      <c r="R411" s="69" t="str">
        <f t="shared" si="27"/>
        <v>101,000 - 150,000</v>
      </c>
    </row>
    <row r="412" spans="1:18" ht="18" customHeight="1" x14ac:dyDescent="0.2">
      <c r="A412" s="6">
        <v>411</v>
      </c>
      <c r="B412" s="7">
        <v>15566594</v>
      </c>
      <c r="C412" s="6" t="s">
        <v>370</v>
      </c>
      <c r="D412" s="7">
        <v>709</v>
      </c>
      <c r="E412" s="6" t="s">
        <v>18</v>
      </c>
      <c r="F412" s="6" t="s">
        <v>23</v>
      </c>
      <c r="G412" s="7">
        <v>23</v>
      </c>
      <c r="H412" s="7">
        <v>10</v>
      </c>
      <c r="I412" s="51">
        <v>0</v>
      </c>
      <c r="J412" s="7">
        <v>2</v>
      </c>
      <c r="K412" s="7">
        <v>0</v>
      </c>
      <c r="L412" s="7">
        <v>0</v>
      </c>
      <c r="M412" s="53">
        <v>129590.18</v>
      </c>
      <c r="N412" s="7">
        <v>0</v>
      </c>
      <c r="O412" s="68" t="str">
        <f t="shared" si="24"/>
        <v>Fair</v>
      </c>
      <c r="P412" s="68" t="str">
        <f t="shared" si="25"/>
        <v>Young adult</v>
      </c>
      <c r="Q412" s="68" t="str">
        <f t="shared" si="26"/>
        <v>Low-Balance</v>
      </c>
      <c r="R412" s="69" t="str">
        <f t="shared" si="27"/>
        <v>101,000 - 150,000</v>
      </c>
    </row>
    <row r="413" spans="1:18" ht="18" customHeight="1" x14ac:dyDescent="0.2">
      <c r="A413" s="6">
        <v>412</v>
      </c>
      <c r="B413" s="7">
        <v>15760431</v>
      </c>
      <c r="C413" s="6" t="s">
        <v>371</v>
      </c>
      <c r="D413" s="7">
        <v>850</v>
      </c>
      <c r="E413" s="6" t="s">
        <v>15</v>
      </c>
      <c r="F413" s="6" t="s">
        <v>23</v>
      </c>
      <c r="G413" s="7">
        <v>38</v>
      </c>
      <c r="H413" s="7">
        <v>1</v>
      </c>
      <c r="I413" s="51">
        <v>0</v>
      </c>
      <c r="J413" s="7">
        <v>2</v>
      </c>
      <c r="K413" s="7">
        <v>1</v>
      </c>
      <c r="L413" s="7">
        <v>1</v>
      </c>
      <c r="M413" s="53">
        <v>80006.649999999994</v>
      </c>
      <c r="N413" s="7">
        <v>0</v>
      </c>
      <c r="O413" s="68" t="str">
        <f t="shared" si="24"/>
        <v>Good</v>
      </c>
      <c r="P413" s="68" t="str">
        <f t="shared" si="25"/>
        <v>Young adult</v>
      </c>
      <c r="Q413" s="68" t="str">
        <f t="shared" si="26"/>
        <v>Low-Balance</v>
      </c>
      <c r="R413" s="69" t="str">
        <f t="shared" si="27"/>
        <v>51,000 - 100,000</v>
      </c>
    </row>
    <row r="414" spans="1:18" ht="18" customHeight="1" x14ac:dyDescent="0.2">
      <c r="A414" s="6">
        <v>413</v>
      </c>
      <c r="B414" s="7">
        <v>15686302</v>
      </c>
      <c r="C414" s="6" t="s">
        <v>372</v>
      </c>
      <c r="D414" s="7">
        <v>745</v>
      </c>
      <c r="E414" s="6" t="s">
        <v>18</v>
      </c>
      <c r="F414" s="6" t="s">
        <v>16</v>
      </c>
      <c r="G414" s="7">
        <v>31</v>
      </c>
      <c r="H414" s="7">
        <v>3</v>
      </c>
      <c r="I414" s="51">
        <v>124328.84</v>
      </c>
      <c r="J414" s="7">
        <v>1</v>
      </c>
      <c r="K414" s="7">
        <v>1</v>
      </c>
      <c r="L414" s="7">
        <v>1</v>
      </c>
      <c r="M414" s="53">
        <v>140451.51999999999</v>
      </c>
      <c r="N414" s="7">
        <v>0</v>
      </c>
      <c r="O414" s="68" t="str">
        <f t="shared" si="24"/>
        <v>Good</v>
      </c>
      <c r="P414" s="68" t="str">
        <f t="shared" si="25"/>
        <v>Young adult</v>
      </c>
      <c r="Q414" s="68" t="str">
        <f t="shared" si="26"/>
        <v>Mid-Balance</v>
      </c>
      <c r="R414" s="69" t="str">
        <f t="shared" si="27"/>
        <v>101,000 - 150,000</v>
      </c>
    </row>
    <row r="415" spans="1:18" ht="18" customHeight="1" x14ac:dyDescent="0.2">
      <c r="A415" s="6">
        <v>414</v>
      </c>
      <c r="B415" s="7">
        <v>15801559</v>
      </c>
      <c r="C415" s="6" t="s">
        <v>373</v>
      </c>
      <c r="D415" s="7">
        <v>693</v>
      </c>
      <c r="E415" s="6" t="s">
        <v>26</v>
      </c>
      <c r="F415" s="6" t="s">
        <v>16</v>
      </c>
      <c r="G415" s="7">
        <v>41</v>
      </c>
      <c r="H415" s="7">
        <v>9</v>
      </c>
      <c r="I415" s="51">
        <v>181461.48</v>
      </c>
      <c r="J415" s="7">
        <v>3</v>
      </c>
      <c r="K415" s="7">
        <v>1</v>
      </c>
      <c r="L415" s="7">
        <v>1</v>
      </c>
      <c r="M415" s="53">
        <v>187929.43</v>
      </c>
      <c r="N415" s="7">
        <v>1</v>
      </c>
      <c r="O415" s="68" t="str">
        <f t="shared" si="24"/>
        <v>Fair</v>
      </c>
      <c r="P415" s="68" t="str">
        <f t="shared" si="25"/>
        <v>Middle-aged adult</v>
      </c>
      <c r="Q415" s="68" t="str">
        <f t="shared" si="26"/>
        <v>High-Balance</v>
      </c>
      <c r="R415" s="69" t="str">
        <f t="shared" si="27"/>
        <v>151,000 - 200,00</v>
      </c>
    </row>
    <row r="416" spans="1:18" ht="18" customHeight="1" x14ac:dyDescent="0.2">
      <c r="A416" s="6">
        <v>415</v>
      </c>
      <c r="B416" s="7">
        <v>15810432</v>
      </c>
      <c r="C416" s="6" t="s">
        <v>374</v>
      </c>
      <c r="D416" s="7">
        <v>795</v>
      </c>
      <c r="E416" s="6" t="s">
        <v>18</v>
      </c>
      <c r="F416" s="6" t="s">
        <v>23</v>
      </c>
      <c r="G416" s="7">
        <v>35</v>
      </c>
      <c r="H416" s="7">
        <v>8</v>
      </c>
      <c r="I416" s="51">
        <v>0</v>
      </c>
      <c r="J416" s="7">
        <v>2</v>
      </c>
      <c r="K416" s="7">
        <v>1</v>
      </c>
      <c r="L416" s="7">
        <v>0</v>
      </c>
      <c r="M416" s="53">
        <v>167155.35999999999</v>
      </c>
      <c r="N416" s="7">
        <v>0</v>
      </c>
      <c r="O416" s="68" t="str">
        <f t="shared" si="24"/>
        <v>Good</v>
      </c>
      <c r="P416" s="68" t="str">
        <f t="shared" si="25"/>
        <v>Young adult</v>
      </c>
      <c r="Q416" s="68" t="str">
        <f t="shared" si="26"/>
        <v>Low-Balance</v>
      </c>
      <c r="R416" s="69" t="str">
        <f t="shared" si="27"/>
        <v>151,000 - 200,00</v>
      </c>
    </row>
    <row r="417" spans="1:18" ht="18" customHeight="1" x14ac:dyDescent="0.2">
      <c r="A417" s="6">
        <v>416</v>
      </c>
      <c r="B417" s="7">
        <v>15809616</v>
      </c>
      <c r="C417" s="6" t="s">
        <v>375</v>
      </c>
      <c r="D417" s="7">
        <v>626</v>
      </c>
      <c r="E417" s="6" t="s">
        <v>18</v>
      </c>
      <c r="F417" s="6" t="s">
        <v>23</v>
      </c>
      <c r="G417" s="7">
        <v>26</v>
      </c>
      <c r="H417" s="7">
        <v>8</v>
      </c>
      <c r="I417" s="51">
        <v>0</v>
      </c>
      <c r="J417" s="7">
        <v>2</v>
      </c>
      <c r="K417" s="7">
        <v>0</v>
      </c>
      <c r="L417" s="7">
        <v>0</v>
      </c>
      <c r="M417" s="53">
        <v>191420.71</v>
      </c>
      <c r="N417" s="7">
        <v>0</v>
      </c>
      <c r="O417" s="68" t="str">
        <f t="shared" si="24"/>
        <v>Fair</v>
      </c>
      <c r="P417" s="68" t="str">
        <f t="shared" si="25"/>
        <v>Young adult</v>
      </c>
      <c r="Q417" s="68" t="str">
        <f t="shared" si="26"/>
        <v>Low-Balance</v>
      </c>
      <c r="R417" s="69" t="str">
        <f t="shared" si="27"/>
        <v>151,000 - 200,00</v>
      </c>
    </row>
    <row r="418" spans="1:18" ht="18" customHeight="1" x14ac:dyDescent="0.2">
      <c r="A418" s="6">
        <v>417</v>
      </c>
      <c r="B418" s="7">
        <v>15720559</v>
      </c>
      <c r="C418" s="6" t="s">
        <v>376</v>
      </c>
      <c r="D418" s="7">
        <v>487</v>
      </c>
      <c r="E418" s="6" t="s">
        <v>26</v>
      </c>
      <c r="F418" s="6" t="s">
        <v>16</v>
      </c>
      <c r="G418" s="7">
        <v>61</v>
      </c>
      <c r="H418" s="7">
        <v>5</v>
      </c>
      <c r="I418" s="51">
        <v>110368.03</v>
      </c>
      <c r="J418" s="7">
        <v>1</v>
      </c>
      <c r="K418" s="7">
        <v>0</v>
      </c>
      <c r="L418" s="7">
        <v>0</v>
      </c>
      <c r="M418" s="53">
        <v>11384.45</v>
      </c>
      <c r="N418" s="7">
        <v>1</v>
      </c>
      <c r="O418" s="68" t="str">
        <f t="shared" si="24"/>
        <v>Poor</v>
      </c>
      <c r="P418" s="68" t="str">
        <f t="shared" si="25"/>
        <v>Senior adult</v>
      </c>
      <c r="Q418" s="68" t="str">
        <f t="shared" si="26"/>
        <v>Mid-Balance</v>
      </c>
      <c r="R418" s="69" t="str">
        <f t="shared" si="27"/>
        <v xml:space="preserve"> 0 - 50,000</v>
      </c>
    </row>
    <row r="419" spans="1:18" ht="18" customHeight="1" x14ac:dyDescent="0.2">
      <c r="A419" s="6">
        <v>418</v>
      </c>
      <c r="B419" s="7">
        <v>15695632</v>
      </c>
      <c r="C419" s="6" t="s">
        <v>40</v>
      </c>
      <c r="D419" s="7">
        <v>556</v>
      </c>
      <c r="E419" s="6" t="s">
        <v>15</v>
      </c>
      <c r="F419" s="6" t="s">
        <v>16</v>
      </c>
      <c r="G419" s="7">
        <v>39</v>
      </c>
      <c r="H419" s="7">
        <v>9</v>
      </c>
      <c r="I419" s="51">
        <v>89588.35</v>
      </c>
      <c r="J419" s="7">
        <v>1</v>
      </c>
      <c r="K419" s="7">
        <v>1</v>
      </c>
      <c r="L419" s="7">
        <v>1</v>
      </c>
      <c r="M419" s="53">
        <v>94898.1</v>
      </c>
      <c r="N419" s="7">
        <v>0</v>
      </c>
      <c r="O419" s="68" t="str">
        <f t="shared" si="24"/>
        <v>Fair</v>
      </c>
      <c r="P419" s="68" t="str">
        <f t="shared" si="25"/>
        <v>Young adult</v>
      </c>
      <c r="Q419" s="68" t="str">
        <f t="shared" si="26"/>
        <v>Mid-Balance</v>
      </c>
      <c r="R419" s="69" t="str">
        <f t="shared" si="27"/>
        <v>51,000 - 100,000</v>
      </c>
    </row>
    <row r="420" spans="1:18" ht="18" customHeight="1" x14ac:dyDescent="0.2">
      <c r="A420" s="6">
        <v>419</v>
      </c>
      <c r="B420" s="7">
        <v>15659843</v>
      </c>
      <c r="C420" s="6" t="s">
        <v>148</v>
      </c>
      <c r="D420" s="7">
        <v>643</v>
      </c>
      <c r="E420" s="6" t="s">
        <v>15</v>
      </c>
      <c r="F420" s="6" t="s">
        <v>16</v>
      </c>
      <c r="G420" s="7">
        <v>46</v>
      </c>
      <c r="H420" s="7">
        <v>6</v>
      </c>
      <c r="I420" s="51">
        <v>0</v>
      </c>
      <c r="J420" s="7">
        <v>2</v>
      </c>
      <c r="K420" s="7">
        <v>0</v>
      </c>
      <c r="L420" s="7">
        <v>0</v>
      </c>
      <c r="M420" s="53">
        <v>106781.59</v>
      </c>
      <c r="N420" s="7">
        <v>0</v>
      </c>
      <c r="O420" s="68" t="str">
        <f t="shared" si="24"/>
        <v>Fair</v>
      </c>
      <c r="P420" s="68" t="str">
        <f t="shared" si="25"/>
        <v>Middle-aged adult</v>
      </c>
      <c r="Q420" s="68" t="str">
        <f t="shared" si="26"/>
        <v>Low-Balance</v>
      </c>
      <c r="R420" s="69" t="str">
        <f t="shared" si="27"/>
        <v>101,000 - 150,000</v>
      </c>
    </row>
    <row r="421" spans="1:18" ht="18" customHeight="1" x14ac:dyDescent="0.2">
      <c r="A421" s="6">
        <v>420</v>
      </c>
      <c r="B421" s="7">
        <v>15615624</v>
      </c>
      <c r="C421" s="6" t="s">
        <v>377</v>
      </c>
      <c r="D421" s="7">
        <v>605</v>
      </c>
      <c r="E421" s="6" t="s">
        <v>15</v>
      </c>
      <c r="F421" s="6" t="s">
        <v>16</v>
      </c>
      <c r="G421" s="7">
        <v>28</v>
      </c>
      <c r="H421" s="7">
        <v>6</v>
      </c>
      <c r="I421" s="51">
        <v>0</v>
      </c>
      <c r="J421" s="7">
        <v>2</v>
      </c>
      <c r="K421" s="7">
        <v>0</v>
      </c>
      <c r="L421" s="7">
        <v>0</v>
      </c>
      <c r="M421" s="53">
        <v>159508.51999999999</v>
      </c>
      <c r="N421" s="7">
        <v>0</v>
      </c>
      <c r="O421" s="68" t="str">
        <f t="shared" si="24"/>
        <v>Fair</v>
      </c>
      <c r="P421" s="68" t="str">
        <f t="shared" si="25"/>
        <v>Young adult</v>
      </c>
      <c r="Q421" s="68" t="str">
        <f t="shared" si="26"/>
        <v>Low-Balance</v>
      </c>
      <c r="R421" s="69" t="str">
        <f t="shared" si="27"/>
        <v>151,000 - 200,00</v>
      </c>
    </row>
    <row r="422" spans="1:18" ht="18" customHeight="1" x14ac:dyDescent="0.2">
      <c r="A422" s="6">
        <v>421</v>
      </c>
      <c r="B422" s="7">
        <v>15810418</v>
      </c>
      <c r="C422" s="6" t="s">
        <v>125</v>
      </c>
      <c r="D422" s="7">
        <v>756</v>
      </c>
      <c r="E422" s="6" t="s">
        <v>26</v>
      </c>
      <c r="F422" s="6" t="s">
        <v>16</v>
      </c>
      <c r="G422" s="7">
        <v>60</v>
      </c>
      <c r="H422" s="7">
        <v>3</v>
      </c>
      <c r="I422" s="51">
        <v>115924.89</v>
      </c>
      <c r="J422" s="7">
        <v>1</v>
      </c>
      <c r="K422" s="7">
        <v>1</v>
      </c>
      <c r="L422" s="7">
        <v>0</v>
      </c>
      <c r="M422" s="53">
        <v>93524.19</v>
      </c>
      <c r="N422" s="7">
        <v>1</v>
      </c>
      <c r="O422" s="68" t="str">
        <f t="shared" si="24"/>
        <v>Good</v>
      </c>
      <c r="P422" s="68" t="str">
        <f t="shared" si="25"/>
        <v>Senior adult</v>
      </c>
      <c r="Q422" s="68" t="str">
        <f t="shared" si="26"/>
        <v>Mid-Balance</v>
      </c>
      <c r="R422" s="69" t="str">
        <f t="shared" si="27"/>
        <v>51,000 - 100,000</v>
      </c>
    </row>
    <row r="423" spans="1:18" ht="18" customHeight="1" x14ac:dyDescent="0.2">
      <c r="A423" s="6">
        <v>422</v>
      </c>
      <c r="B423" s="7">
        <v>15716186</v>
      </c>
      <c r="C423" s="6" t="s">
        <v>378</v>
      </c>
      <c r="D423" s="7">
        <v>586</v>
      </c>
      <c r="E423" s="6" t="s">
        <v>15</v>
      </c>
      <c r="F423" s="6" t="s">
        <v>16</v>
      </c>
      <c r="G423" s="7">
        <v>38</v>
      </c>
      <c r="H423" s="7">
        <v>2</v>
      </c>
      <c r="I423" s="51">
        <v>0</v>
      </c>
      <c r="J423" s="7">
        <v>2</v>
      </c>
      <c r="K423" s="7">
        <v>1</v>
      </c>
      <c r="L423" s="7">
        <v>0</v>
      </c>
      <c r="M423" s="53">
        <v>87168.46</v>
      </c>
      <c r="N423" s="7">
        <v>0</v>
      </c>
      <c r="O423" s="68" t="str">
        <f t="shared" si="24"/>
        <v>Fair</v>
      </c>
      <c r="P423" s="68" t="str">
        <f t="shared" si="25"/>
        <v>Young adult</v>
      </c>
      <c r="Q423" s="68" t="str">
        <f t="shared" si="26"/>
        <v>Low-Balance</v>
      </c>
      <c r="R423" s="69" t="str">
        <f t="shared" si="27"/>
        <v>51,000 - 100,000</v>
      </c>
    </row>
    <row r="424" spans="1:18" ht="18" customHeight="1" x14ac:dyDescent="0.2">
      <c r="A424" s="6">
        <v>423</v>
      </c>
      <c r="B424" s="7">
        <v>15674551</v>
      </c>
      <c r="C424" s="6" t="s">
        <v>379</v>
      </c>
      <c r="D424" s="7">
        <v>535</v>
      </c>
      <c r="E424" s="6" t="s">
        <v>26</v>
      </c>
      <c r="F424" s="6" t="s">
        <v>23</v>
      </c>
      <c r="G424" s="7">
        <v>40</v>
      </c>
      <c r="H424" s="7">
        <v>7</v>
      </c>
      <c r="I424" s="51">
        <v>111756.5</v>
      </c>
      <c r="J424" s="7">
        <v>1</v>
      </c>
      <c r="K424" s="7">
        <v>1</v>
      </c>
      <c r="L424" s="7">
        <v>0</v>
      </c>
      <c r="M424" s="53">
        <v>8128.32</v>
      </c>
      <c r="N424" s="7">
        <v>1</v>
      </c>
      <c r="O424" s="68" t="str">
        <f t="shared" si="24"/>
        <v>Fair</v>
      </c>
      <c r="P424" s="68" t="str">
        <f t="shared" si="25"/>
        <v>Middle-aged adult</v>
      </c>
      <c r="Q424" s="68" t="str">
        <f t="shared" si="26"/>
        <v>Mid-Balance</v>
      </c>
      <c r="R424" s="69" t="str">
        <f t="shared" si="27"/>
        <v xml:space="preserve"> 0 - 50,000</v>
      </c>
    </row>
    <row r="425" spans="1:18" ht="18" customHeight="1" x14ac:dyDescent="0.2">
      <c r="A425" s="6">
        <v>424</v>
      </c>
      <c r="B425" s="7">
        <v>15622834</v>
      </c>
      <c r="C425" s="6" t="s">
        <v>223</v>
      </c>
      <c r="D425" s="7">
        <v>678</v>
      </c>
      <c r="E425" s="6" t="s">
        <v>15</v>
      </c>
      <c r="F425" s="6" t="s">
        <v>16</v>
      </c>
      <c r="G425" s="7">
        <v>35</v>
      </c>
      <c r="H425" s="7">
        <v>4</v>
      </c>
      <c r="I425" s="51">
        <v>0</v>
      </c>
      <c r="J425" s="7">
        <v>1</v>
      </c>
      <c r="K425" s="7">
        <v>1</v>
      </c>
      <c r="L425" s="7">
        <v>0</v>
      </c>
      <c r="M425" s="53">
        <v>125518.32</v>
      </c>
      <c r="N425" s="7">
        <v>0</v>
      </c>
      <c r="O425" s="68" t="str">
        <f t="shared" si="24"/>
        <v>Fair</v>
      </c>
      <c r="P425" s="68" t="str">
        <f t="shared" si="25"/>
        <v>Young adult</v>
      </c>
      <c r="Q425" s="68" t="str">
        <f t="shared" si="26"/>
        <v>Low-Balance</v>
      </c>
      <c r="R425" s="69" t="str">
        <f t="shared" si="27"/>
        <v>101,000 - 150,000</v>
      </c>
    </row>
    <row r="426" spans="1:18" ht="18" customHeight="1" x14ac:dyDescent="0.2">
      <c r="A426" s="6">
        <v>425</v>
      </c>
      <c r="B426" s="7">
        <v>15566111</v>
      </c>
      <c r="C426" s="6" t="s">
        <v>380</v>
      </c>
      <c r="D426" s="7">
        <v>596</v>
      </c>
      <c r="E426" s="6" t="s">
        <v>15</v>
      </c>
      <c r="F426" s="6" t="s">
        <v>23</v>
      </c>
      <c r="G426" s="7">
        <v>39</v>
      </c>
      <c r="H426" s="7">
        <v>9</v>
      </c>
      <c r="I426" s="51">
        <v>0</v>
      </c>
      <c r="J426" s="7">
        <v>1</v>
      </c>
      <c r="K426" s="7">
        <v>1</v>
      </c>
      <c r="L426" s="7">
        <v>0</v>
      </c>
      <c r="M426" s="53">
        <v>48963.59</v>
      </c>
      <c r="N426" s="7">
        <v>0</v>
      </c>
      <c r="O426" s="68" t="str">
        <f t="shared" si="24"/>
        <v>Fair</v>
      </c>
      <c r="P426" s="68" t="str">
        <f t="shared" si="25"/>
        <v>Young adult</v>
      </c>
      <c r="Q426" s="68" t="str">
        <f t="shared" si="26"/>
        <v>Low-Balance</v>
      </c>
      <c r="R426" s="69" t="str">
        <f t="shared" si="27"/>
        <v xml:space="preserve"> 0 - 50,000</v>
      </c>
    </row>
    <row r="427" spans="1:18" ht="18" customHeight="1" x14ac:dyDescent="0.2">
      <c r="A427" s="6">
        <v>426</v>
      </c>
      <c r="B427" s="7">
        <v>15784597</v>
      </c>
      <c r="C427" s="6" t="s">
        <v>381</v>
      </c>
      <c r="D427" s="7">
        <v>648</v>
      </c>
      <c r="E427" s="6" t="s">
        <v>15</v>
      </c>
      <c r="F427" s="6" t="s">
        <v>23</v>
      </c>
      <c r="G427" s="7">
        <v>26</v>
      </c>
      <c r="H427" s="7">
        <v>9</v>
      </c>
      <c r="I427" s="51">
        <v>162923.85</v>
      </c>
      <c r="J427" s="7">
        <v>1</v>
      </c>
      <c r="K427" s="7">
        <v>1</v>
      </c>
      <c r="L427" s="7">
        <v>0</v>
      </c>
      <c r="M427" s="53">
        <v>98368.24</v>
      </c>
      <c r="N427" s="7">
        <v>0</v>
      </c>
      <c r="O427" s="68" t="str">
        <f t="shared" si="24"/>
        <v>Fair</v>
      </c>
      <c r="P427" s="68" t="str">
        <f t="shared" si="25"/>
        <v>Young adult</v>
      </c>
      <c r="Q427" s="68" t="str">
        <f t="shared" si="26"/>
        <v>High-Balance</v>
      </c>
      <c r="R427" s="69" t="str">
        <f t="shared" si="27"/>
        <v>51,000 - 100,000</v>
      </c>
    </row>
    <row r="428" spans="1:18" ht="18" customHeight="1" x14ac:dyDescent="0.2">
      <c r="A428" s="6">
        <v>427</v>
      </c>
      <c r="B428" s="7">
        <v>15652883</v>
      </c>
      <c r="C428" s="6" t="s">
        <v>382</v>
      </c>
      <c r="D428" s="7">
        <v>492</v>
      </c>
      <c r="E428" s="6" t="s">
        <v>26</v>
      </c>
      <c r="F428" s="6" t="s">
        <v>23</v>
      </c>
      <c r="G428" s="7">
        <v>39</v>
      </c>
      <c r="H428" s="7">
        <v>10</v>
      </c>
      <c r="I428" s="51">
        <v>124576.65</v>
      </c>
      <c r="J428" s="7">
        <v>2</v>
      </c>
      <c r="K428" s="7">
        <v>1</v>
      </c>
      <c r="L428" s="7">
        <v>0</v>
      </c>
      <c r="M428" s="53">
        <v>148584.60999999999</v>
      </c>
      <c r="N428" s="7">
        <v>0</v>
      </c>
      <c r="O428" s="68" t="str">
        <f t="shared" si="24"/>
        <v>Poor</v>
      </c>
      <c r="P428" s="68" t="str">
        <f t="shared" si="25"/>
        <v>Young adult</v>
      </c>
      <c r="Q428" s="68" t="str">
        <f t="shared" si="26"/>
        <v>Mid-Balance</v>
      </c>
      <c r="R428" s="69" t="str">
        <f t="shared" si="27"/>
        <v>101,000 - 150,000</v>
      </c>
    </row>
    <row r="429" spans="1:18" ht="18" customHeight="1" x14ac:dyDescent="0.2">
      <c r="A429" s="6">
        <v>428</v>
      </c>
      <c r="B429" s="7">
        <v>15806964</v>
      </c>
      <c r="C429" s="6" t="s">
        <v>383</v>
      </c>
      <c r="D429" s="7">
        <v>702</v>
      </c>
      <c r="E429" s="6" t="s">
        <v>15</v>
      </c>
      <c r="F429" s="6" t="s">
        <v>23</v>
      </c>
      <c r="G429" s="7">
        <v>45</v>
      </c>
      <c r="H429" s="7">
        <v>0</v>
      </c>
      <c r="I429" s="51">
        <v>80793.58</v>
      </c>
      <c r="J429" s="7">
        <v>1</v>
      </c>
      <c r="K429" s="7">
        <v>1</v>
      </c>
      <c r="L429" s="7">
        <v>1</v>
      </c>
      <c r="M429" s="53">
        <v>27474.81</v>
      </c>
      <c r="N429" s="7">
        <v>0</v>
      </c>
      <c r="O429" s="68" t="str">
        <f t="shared" si="24"/>
        <v>Fair</v>
      </c>
      <c r="P429" s="68" t="str">
        <f t="shared" si="25"/>
        <v>Middle-aged adult</v>
      </c>
      <c r="Q429" s="68" t="str">
        <f t="shared" si="26"/>
        <v>Mid-Balance</v>
      </c>
      <c r="R429" s="69" t="str">
        <f t="shared" si="27"/>
        <v xml:space="preserve"> 0 - 50,000</v>
      </c>
    </row>
    <row r="430" spans="1:18" ht="18" customHeight="1" x14ac:dyDescent="0.2">
      <c r="A430" s="6">
        <v>429</v>
      </c>
      <c r="B430" s="7">
        <v>15576313</v>
      </c>
      <c r="C430" s="6" t="s">
        <v>171</v>
      </c>
      <c r="D430" s="7">
        <v>486</v>
      </c>
      <c r="E430" s="6" t="s">
        <v>26</v>
      </c>
      <c r="F430" s="6" t="s">
        <v>16</v>
      </c>
      <c r="G430" s="7">
        <v>40</v>
      </c>
      <c r="H430" s="7">
        <v>9</v>
      </c>
      <c r="I430" s="51">
        <v>71340.09</v>
      </c>
      <c r="J430" s="7">
        <v>1</v>
      </c>
      <c r="K430" s="7">
        <v>1</v>
      </c>
      <c r="L430" s="7">
        <v>0</v>
      </c>
      <c r="M430" s="53">
        <v>76192.210000000006</v>
      </c>
      <c r="N430" s="7">
        <v>0</v>
      </c>
      <c r="O430" s="68" t="str">
        <f t="shared" si="24"/>
        <v>Poor</v>
      </c>
      <c r="P430" s="68" t="str">
        <f t="shared" si="25"/>
        <v>Middle-aged adult</v>
      </c>
      <c r="Q430" s="68" t="str">
        <f t="shared" si="26"/>
        <v>Low-Balance</v>
      </c>
      <c r="R430" s="69" t="str">
        <f t="shared" si="27"/>
        <v>51,000 - 100,000</v>
      </c>
    </row>
    <row r="431" spans="1:18" ht="18" customHeight="1" x14ac:dyDescent="0.2">
      <c r="A431" s="6">
        <v>430</v>
      </c>
      <c r="B431" s="7">
        <v>15806467</v>
      </c>
      <c r="C431" s="6" t="s">
        <v>267</v>
      </c>
      <c r="D431" s="7">
        <v>568</v>
      </c>
      <c r="E431" s="6" t="s">
        <v>26</v>
      </c>
      <c r="F431" s="6" t="s">
        <v>23</v>
      </c>
      <c r="G431" s="7">
        <v>40</v>
      </c>
      <c r="H431" s="7">
        <v>1</v>
      </c>
      <c r="I431" s="51">
        <v>99282.63</v>
      </c>
      <c r="J431" s="7">
        <v>1</v>
      </c>
      <c r="K431" s="7">
        <v>0</v>
      </c>
      <c r="L431" s="7">
        <v>0</v>
      </c>
      <c r="M431" s="53">
        <v>134600.94</v>
      </c>
      <c r="N431" s="7">
        <v>1</v>
      </c>
      <c r="O431" s="68" t="str">
        <f t="shared" si="24"/>
        <v>Fair</v>
      </c>
      <c r="P431" s="68" t="str">
        <f t="shared" si="25"/>
        <v>Middle-aged adult</v>
      </c>
      <c r="Q431" s="68" t="str">
        <f t="shared" si="26"/>
        <v>Mid-Balance</v>
      </c>
      <c r="R431" s="69" t="str">
        <f t="shared" si="27"/>
        <v>101,000 - 150,000</v>
      </c>
    </row>
    <row r="432" spans="1:18" ht="18" customHeight="1" x14ac:dyDescent="0.2">
      <c r="A432" s="6">
        <v>431</v>
      </c>
      <c r="B432" s="7">
        <v>15597602</v>
      </c>
      <c r="C432" s="6" t="s">
        <v>384</v>
      </c>
      <c r="D432" s="7">
        <v>619</v>
      </c>
      <c r="E432" s="6" t="s">
        <v>26</v>
      </c>
      <c r="F432" s="6" t="s">
        <v>23</v>
      </c>
      <c r="G432" s="7">
        <v>57</v>
      </c>
      <c r="H432" s="7">
        <v>3</v>
      </c>
      <c r="I432" s="51">
        <v>137946.39000000001</v>
      </c>
      <c r="J432" s="7">
        <v>1</v>
      </c>
      <c r="K432" s="7">
        <v>1</v>
      </c>
      <c r="L432" s="7">
        <v>1</v>
      </c>
      <c r="M432" s="53">
        <v>72467.990000000005</v>
      </c>
      <c r="N432" s="7">
        <v>1</v>
      </c>
      <c r="O432" s="68" t="str">
        <f t="shared" si="24"/>
        <v>Fair</v>
      </c>
      <c r="P432" s="68" t="str">
        <f t="shared" si="25"/>
        <v>Middle-aged adult</v>
      </c>
      <c r="Q432" s="68" t="str">
        <f t="shared" si="26"/>
        <v>High-Balance</v>
      </c>
      <c r="R432" s="69" t="str">
        <f t="shared" si="27"/>
        <v>51,000 - 100,000</v>
      </c>
    </row>
    <row r="433" spans="1:18" ht="18" customHeight="1" x14ac:dyDescent="0.2">
      <c r="A433" s="6">
        <v>432</v>
      </c>
      <c r="B433" s="7">
        <v>15743040</v>
      </c>
      <c r="C433" s="6" t="s">
        <v>385</v>
      </c>
      <c r="D433" s="7">
        <v>724</v>
      </c>
      <c r="E433" s="6" t="s">
        <v>26</v>
      </c>
      <c r="F433" s="6" t="s">
        <v>23</v>
      </c>
      <c r="G433" s="7">
        <v>41</v>
      </c>
      <c r="H433" s="7">
        <v>2</v>
      </c>
      <c r="I433" s="51">
        <v>127892.57</v>
      </c>
      <c r="J433" s="7">
        <v>2</v>
      </c>
      <c r="K433" s="7">
        <v>0</v>
      </c>
      <c r="L433" s="7">
        <v>1</v>
      </c>
      <c r="M433" s="53">
        <v>199645.45</v>
      </c>
      <c r="N433" s="7">
        <v>0</v>
      </c>
      <c r="O433" s="68" t="str">
        <f t="shared" si="24"/>
        <v>Good</v>
      </c>
      <c r="P433" s="68" t="str">
        <f t="shared" si="25"/>
        <v>Middle-aged adult</v>
      </c>
      <c r="Q433" s="68" t="str">
        <f t="shared" si="26"/>
        <v>High-Balance</v>
      </c>
      <c r="R433" s="69" t="str">
        <f t="shared" si="27"/>
        <v>151,000 - 200,00</v>
      </c>
    </row>
    <row r="434" spans="1:18" ht="18" customHeight="1" x14ac:dyDescent="0.2">
      <c r="A434" s="6">
        <v>433</v>
      </c>
      <c r="B434" s="7">
        <v>15705521</v>
      </c>
      <c r="C434" s="6" t="s">
        <v>386</v>
      </c>
      <c r="D434" s="7">
        <v>548</v>
      </c>
      <c r="E434" s="6" t="s">
        <v>26</v>
      </c>
      <c r="F434" s="6" t="s">
        <v>16</v>
      </c>
      <c r="G434" s="7">
        <v>33</v>
      </c>
      <c r="H434" s="7">
        <v>0</v>
      </c>
      <c r="I434" s="51">
        <v>101084.36</v>
      </c>
      <c r="J434" s="7">
        <v>1</v>
      </c>
      <c r="K434" s="7">
        <v>1</v>
      </c>
      <c r="L434" s="7">
        <v>0</v>
      </c>
      <c r="M434" s="53">
        <v>42749.85</v>
      </c>
      <c r="N434" s="7">
        <v>0</v>
      </c>
      <c r="O434" s="68" t="str">
        <f t="shared" si="24"/>
        <v>Fair</v>
      </c>
      <c r="P434" s="68" t="str">
        <f t="shared" si="25"/>
        <v>Young adult</v>
      </c>
      <c r="Q434" s="68" t="str">
        <f t="shared" si="26"/>
        <v>Mid-Balance</v>
      </c>
      <c r="R434" s="69" t="str">
        <f t="shared" si="27"/>
        <v xml:space="preserve"> 0 - 50,000</v>
      </c>
    </row>
    <row r="435" spans="1:18" ht="18" customHeight="1" x14ac:dyDescent="0.2">
      <c r="A435" s="6">
        <v>434</v>
      </c>
      <c r="B435" s="7">
        <v>15595039</v>
      </c>
      <c r="C435" s="6" t="s">
        <v>387</v>
      </c>
      <c r="D435" s="7">
        <v>545</v>
      </c>
      <c r="E435" s="6" t="s">
        <v>26</v>
      </c>
      <c r="F435" s="6" t="s">
        <v>16</v>
      </c>
      <c r="G435" s="7">
        <v>37</v>
      </c>
      <c r="H435" s="7">
        <v>8</v>
      </c>
      <c r="I435" s="51">
        <v>114754.08</v>
      </c>
      <c r="J435" s="7">
        <v>1</v>
      </c>
      <c r="K435" s="7">
        <v>1</v>
      </c>
      <c r="L435" s="7">
        <v>0</v>
      </c>
      <c r="M435" s="53">
        <v>136050.44</v>
      </c>
      <c r="N435" s="7">
        <v>1</v>
      </c>
      <c r="O435" s="68" t="str">
        <f t="shared" si="24"/>
        <v>Fair</v>
      </c>
      <c r="P435" s="68" t="str">
        <f t="shared" si="25"/>
        <v>Young adult</v>
      </c>
      <c r="Q435" s="68" t="str">
        <f t="shared" si="26"/>
        <v>Mid-Balance</v>
      </c>
      <c r="R435" s="69" t="str">
        <f t="shared" si="27"/>
        <v>101,000 - 150,000</v>
      </c>
    </row>
    <row r="436" spans="1:18" ht="18" customHeight="1" x14ac:dyDescent="0.2">
      <c r="A436" s="6">
        <v>435</v>
      </c>
      <c r="B436" s="7">
        <v>15799384</v>
      </c>
      <c r="C436" s="6" t="s">
        <v>388</v>
      </c>
      <c r="D436" s="7">
        <v>683</v>
      </c>
      <c r="E436" s="6" t="s">
        <v>15</v>
      </c>
      <c r="F436" s="6" t="s">
        <v>23</v>
      </c>
      <c r="G436" s="7">
        <v>33</v>
      </c>
      <c r="H436" s="7">
        <v>8</v>
      </c>
      <c r="I436" s="51">
        <v>0</v>
      </c>
      <c r="J436" s="7">
        <v>1</v>
      </c>
      <c r="K436" s="7">
        <v>0</v>
      </c>
      <c r="L436" s="7">
        <v>0</v>
      </c>
      <c r="M436" s="53">
        <v>73564.44</v>
      </c>
      <c r="N436" s="7">
        <v>0</v>
      </c>
      <c r="O436" s="68" t="str">
        <f t="shared" si="24"/>
        <v>Fair</v>
      </c>
      <c r="P436" s="68" t="str">
        <f t="shared" si="25"/>
        <v>Young adult</v>
      </c>
      <c r="Q436" s="68" t="str">
        <f t="shared" si="26"/>
        <v>Low-Balance</v>
      </c>
      <c r="R436" s="69" t="str">
        <f t="shared" si="27"/>
        <v>51,000 - 100,000</v>
      </c>
    </row>
    <row r="437" spans="1:18" ht="18" customHeight="1" x14ac:dyDescent="0.2">
      <c r="A437" s="6">
        <v>436</v>
      </c>
      <c r="B437" s="7">
        <v>15581197</v>
      </c>
      <c r="C437" s="6" t="s">
        <v>332</v>
      </c>
      <c r="D437" s="7">
        <v>762</v>
      </c>
      <c r="E437" s="6" t="s">
        <v>15</v>
      </c>
      <c r="F437" s="6" t="s">
        <v>16</v>
      </c>
      <c r="G437" s="7">
        <v>51</v>
      </c>
      <c r="H437" s="7">
        <v>3</v>
      </c>
      <c r="I437" s="51">
        <v>99286.98</v>
      </c>
      <c r="J437" s="7">
        <v>1</v>
      </c>
      <c r="K437" s="7">
        <v>0</v>
      </c>
      <c r="L437" s="7">
        <v>1</v>
      </c>
      <c r="M437" s="53">
        <v>85578.63</v>
      </c>
      <c r="N437" s="7">
        <v>0</v>
      </c>
      <c r="O437" s="68" t="str">
        <f t="shared" si="24"/>
        <v>Good</v>
      </c>
      <c r="P437" s="68" t="str">
        <f t="shared" si="25"/>
        <v>Middle-aged adult</v>
      </c>
      <c r="Q437" s="68" t="str">
        <f t="shared" si="26"/>
        <v>Mid-Balance</v>
      </c>
      <c r="R437" s="69" t="str">
        <f t="shared" si="27"/>
        <v>51,000 - 100,000</v>
      </c>
    </row>
    <row r="438" spans="1:18" ht="18" customHeight="1" x14ac:dyDescent="0.2">
      <c r="A438" s="6">
        <v>437</v>
      </c>
      <c r="B438" s="7">
        <v>15693737</v>
      </c>
      <c r="C438" s="6" t="s">
        <v>389</v>
      </c>
      <c r="D438" s="7">
        <v>627</v>
      </c>
      <c r="E438" s="6" t="s">
        <v>26</v>
      </c>
      <c r="F438" s="6" t="s">
        <v>16</v>
      </c>
      <c r="G438" s="7">
        <v>30</v>
      </c>
      <c r="H438" s="7">
        <v>4</v>
      </c>
      <c r="I438" s="51">
        <v>79871.02</v>
      </c>
      <c r="J438" s="7">
        <v>2</v>
      </c>
      <c r="K438" s="7">
        <v>1</v>
      </c>
      <c r="L438" s="7">
        <v>0</v>
      </c>
      <c r="M438" s="53">
        <v>129826.89</v>
      </c>
      <c r="N438" s="7">
        <v>0</v>
      </c>
      <c r="O438" s="68" t="str">
        <f t="shared" si="24"/>
        <v>Fair</v>
      </c>
      <c r="P438" s="68" t="str">
        <f t="shared" si="25"/>
        <v>Young adult</v>
      </c>
      <c r="Q438" s="68" t="str">
        <f t="shared" si="26"/>
        <v>Mid-Balance</v>
      </c>
      <c r="R438" s="69" t="str">
        <f t="shared" si="27"/>
        <v>101,000 - 150,000</v>
      </c>
    </row>
    <row r="439" spans="1:18" ht="18" customHeight="1" x14ac:dyDescent="0.2">
      <c r="A439" s="6">
        <v>438</v>
      </c>
      <c r="B439" s="7">
        <v>15624623</v>
      </c>
      <c r="C439" s="6" t="s">
        <v>859</v>
      </c>
      <c r="D439" s="7">
        <v>516</v>
      </c>
      <c r="E439" s="6" t="s">
        <v>15</v>
      </c>
      <c r="F439" s="6" t="s">
        <v>23</v>
      </c>
      <c r="G439" s="7">
        <v>35</v>
      </c>
      <c r="H439" s="7">
        <v>10</v>
      </c>
      <c r="I439" s="51">
        <v>104088.59</v>
      </c>
      <c r="J439" s="7">
        <v>2</v>
      </c>
      <c r="K439" s="7">
        <v>0</v>
      </c>
      <c r="L439" s="7">
        <v>0</v>
      </c>
      <c r="M439" s="53">
        <v>119666</v>
      </c>
      <c r="N439" s="7">
        <v>0</v>
      </c>
      <c r="O439" s="68" t="str">
        <f t="shared" si="24"/>
        <v>Poor</v>
      </c>
      <c r="P439" s="68" t="str">
        <f t="shared" si="25"/>
        <v>Young adult</v>
      </c>
      <c r="Q439" s="68" t="str">
        <f t="shared" si="26"/>
        <v>Mid-Balance</v>
      </c>
      <c r="R439" s="69" t="str">
        <f t="shared" si="27"/>
        <v>101,000 - 150,000</v>
      </c>
    </row>
    <row r="440" spans="1:18" ht="18" customHeight="1" x14ac:dyDescent="0.2">
      <c r="A440" s="6">
        <v>439</v>
      </c>
      <c r="B440" s="7">
        <v>15783501</v>
      </c>
      <c r="C440" s="6" t="s">
        <v>391</v>
      </c>
      <c r="D440" s="7">
        <v>800</v>
      </c>
      <c r="E440" s="6" t="s">
        <v>15</v>
      </c>
      <c r="F440" s="6" t="s">
        <v>16</v>
      </c>
      <c r="G440" s="7">
        <v>38</v>
      </c>
      <c r="H440" s="7">
        <v>2</v>
      </c>
      <c r="I440" s="51">
        <v>168190.33</v>
      </c>
      <c r="J440" s="7">
        <v>2</v>
      </c>
      <c r="K440" s="7">
        <v>1</v>
      </c>
      <c r="L440" s="7">
        <v>0</v>
      </c>
      <c r="M440" s="53">
        <v>68052.08</v>
      </c>
      <c r="N440" s="7">
        <v>0</v>
      </c>
      <c r="O440" s="68" t="str">
        <f t="shared" si="24"/>
        <v>Good</v>
      </c>
      <c r="P440" s="68" t="str">
        <f t="shared" si="25"/>
        <v>Young adult</v>
      </c>
      <c r="Q440" s="68" t="str">
        <f t="shared" si="26"/>
        <v>High-Balance</v>
      </c>
      <c r="R440" s="69" t="str">
        <f t="shared" si="27"/>
        <v>51,000 - 100,000</v>
      </c>
    </row>
    <row r="441" spans="1:18" ht="18" customHeight="1" x14ac:dyDescent="0.2">
      <c r="A441" s="6">
        <v>440</v>
      </c>
      <c r="B441" s="7">
        <v>15690134</v>
      </c>
      <c r="C441" s="6" t="s">
        <v>249</v>
      </c>
      <c r="D441" s="7">
        <v>464</v>
      </c>
      <c r="E441" s="6" t="s">
        <v>26</v>
      </c>
      <c r="F441" s="6" t="s">
        <v>16</v>
      </c>
      <c r="G441" s="7">
        <v>42</v>
      </c>
      <c r="H441" s="7">
        <v>3</v>
      </c>
      <c r="I441" s="51">
        <v>85679.25</v>
      </c>
      <c r="J441" s="7">
        <v>1</v>
      </c>
      <c r="K441" s="7">
        <v>1</v>
      </c>
      <c r="L441" s="7">
        <v>1</v>
      </c>
      <c r="M441" s="53">
        <v>164104.74</v>
      </c>
      <c r="N441" s="7">
        <v>0</v>
      </c>
      <c r="O441" s="68" t="str">
        <f t="shared" si="24"/>
        <v>Poor</v>
      </c>
      <c r="P441" s="68" t="str">
        <f t="shared" si="25"/>
        <v>Middle-aged adult</v>
      </c>
      <c r="Q441" s="68" t="str">
        <f t="shared" si="26"/>
        <v>Mid-Balance</v>
      </c>
      <c r="R441" s="69" t="str">
        <f t="shared" si="27"/>
        <v>151,000 - 200,00</v>
      </c>
    </row>
    <row r="442" spans="1:18" ht="18" customHeight="1" x14ac:dyDescent="0.2">
      <c r="A442" s="6">
        <v>441</v>
      </c>
      <c r="B442" s="7">
        <v>15782735</v>
      </c>
      <c r="C442" s="6" t="s">
        <v>392</v>
      </c>
      <c r="D442" s="7">
        <v>626</v>
      </c>
      <c r="E442" s="6" t="s">
        <v>15</v>
      </c>
      <c r="F442" s="6" t="s">
        <v>16</v>
      </c>
      <c r="G442" s="7">
        <v>35</v>
      </c>
      <c r="H442" s="7">
        <v>3</v>
      </c>
      <c r="I442" s="51">
        <v>0</v>
      </c>
      <c r="J442" s="7">
        <v>1</v>
      </c>
      <c r="K442" s="7">
        <v>0</v>
      </c>
      <c r="L442" s="7">
        <v>0</v>
      </c>
      <c r="M442" s="53">
        <v>80190.36</v>
      </c>
      <c r="N442" s="7">
        <v>0</v>
      </c>
      <c r="O442" s="68" t="str">
        <f t="shared" si="24"/>
        <v>Fair</v>
      </c>
      <c r="P442" s="68" t="str">
        <f t="shared" si="25"/>
        <v>Young adult</v>
      </c>
      <c r="Q442" s="68" t="str">
        <f t="shared" si="26"/>
        <v>Low-Balance</v>
      </c>
      <c r="R442" s="69" t="str">
        <f t="shared" si="27"/>
        <v>51,000 - 100,000</v>
      </c>
    </row>
    <row r="443" spans="1:18" ht="18" customHeight="1" x14ac:dyDescent="0.2">
      <c r="A443" s="6">
        <v>442</v>
      </c>
      <c r="B443" s="7">
        <v>15611088</v>
      </c>
      <c r="C443" s="6" t="s">
        <v>393</v>
      </c>
      <c r="D443" s="7">
        <v>790</v>
      </c>
      <c r="E443" s="6" t="s">
        <v>15</v>
      </c>
      <c r="F443" s="6" t="s">
        <v>16</v>
      </c>
      <c r="G443" s="7">
        <v>31</v>
      </c>
      <c r="H443" s="7">
        <v>9</v>
      </c>
      <c r="I443" s="51">
        <v>0</v>
      </c>
      <c r="J443" s="7">
        <v>2</v>
      </c>
      <c r="K443" s="7">
        <v>1</v>
      </c>
      <c r="L443" s="7">
        <v>0</v>
      </c>
      <c r="M443" s="53">
        <v>84126.75</v>
      </c>
      <c r="N443" s="7">
        <v>0</v>
      </c>
      <c r="O443" s="68" t="str">
        <f t="shared" si="24"/>
        <v>Good</v>
      </c>
      <c r="P443" s="68" t="str">
        <f t="shared" si="25"/>
        <v>Young adult</v>
      </c>
      <c r="Q443" s="68" t="str">
        <f t="shared" si="26"/>
        <v>Low-Balance</v>
      </c>
      <c r="R443" s="69" t="str">
        <f t="shared" si="27"/>
        <v>51,000 - 100,000</v>
      </c>
    </row>
    <row r="444" spans="1:18" ht="18" customHeight="1" x14ac:dyDescent="0.2">
      <c r="A444" s="6">
        <v>443</v>
      </c>
      <c r="B444" s="7">
        <v>15672145</v>
      </c>
      <c r="C444" s="6" t="s">
        <v>394</v>
      </c>
      <c r="D444" s="7">
        <v>534</v>
      </c>
      <c r="E444" s="6" t="s">
        <v>15</v>
      </c>
      <c r="F444" s="6" t="s">
        <v>16</v>
      </c>
      <c r="G444" s="7">
        <v>34</v>
      </c>
      <c r="H444" s="7">
        <v>7</v>
      </c>
      <c r="I444" s="51">
        <v>121551.58</v>
      </c>
      <c r="J444" s="7">
        <v>2</v>
      </c>
      <c r="K444" s="7">
        <v>1</v>
      </c>
      <c r="L444" s="7">
        <v>1</v>
      </c>
      <c r="M444" s="53">
        <v>70179</v>
      </c>
      <c r="N444" s="7">
        <v>0</v>
      </c>
      <c r="O444" s="68" t="str">
        <f t="shared" si="24"/>
        <v>Fair</v>
      </c>
      <c r="P444" s="68" t="str">
        <f t="shared" si="25"/>
        <v>Young adult</v>
      </c>
      <c r="Q444" s="68" t="str">
        <f t="shared" si="26"/>
        <v>Mid-Balance</v>
      </c>
      <c r="R444" s="69" t="str">
        <f t="shared" si="27"/>
        <v>51,000 - 100,000</v>
      </c>
    </row>
    <row r="445" spans="1:18" ht="18" customHeight="1" x14ac:dyDescent="0.2">
      <c r="A445" s="6">
        <v>444</v>
      </c>
      <c r="B445" s="7">
        <v>15732628</v>
      </c>
      <c r="C445" s="6" t="s">
        <v>395</v>
      </c>
      <c r="D445" s="7">
        <v>745</v>
      </c>
      <c r="E445" s="6" t="s">
        <v>15</v>
      </c>
      <c r="F445" s="6" t="s">
        <v>23</v>
      </c>
      <c r="G445" s="7">
        <v>46</v>
      </c>
      <c r="H445" s="7">
        <v>2</v>
      </c>
      <c r="I445" s="51">
        <v>122220.19</v>
      </c>
      <c r="J445" s="7">
        <v>1</v>
      </c>
      <c r="K445" s="7">
        <v>1</v>
      </c>
      <c r="L445" s="7">
        <v>1</v>
      </c>
      <c r="M445" s="53">
        <v>118024.1</v>
      </c>
      <c r="N445" s="7">
        <v>0</v>
      </c>
      <c r="O445" s="68" t="str">
        <f t="shared" si="24"/>
        <v>Good</v>
      </c>
      <c r="P445" s="68" t="str">
        <f t="shared" si="25"/>
        <v>Middle-aged adult</v>
      </c>
      <c r="Q445" s="68" t="str">
        <f t="shared" si="26"/>
        <v>Mid-Balance</v>
      </c>
      <c r="R445" s="69" t="str">
        <f t="shared" si="27"/>
        <v>101,000 - 150,000</v>
      </c>
    </row>
    <row r="446" spans="1:18" ht="18" customHeight="1" x14ac:dyDescent="0.2">
      <c r="A446" s="6">
        <v>445</v>
      </c>
      <c r="B446" s="7">
        <v>15787470</v>
      </c>
      <c r="C446" s="6" t="s">
        <v>396</v>
      </c>
      <c r="D446" s="7">
        <v>553</v>
      </c>
      <c r="E446" s="6" t="s">
        <v>18</v>
      </c>
      <c r="F446" s="6" t="s">
        <v>23</v>
      </c>
      <c r="G446" s="7">
        <v>47</v>
      </c>
      <c r="H446" s="7">
        <v>3</v>
      </c>
      <c r="I446" s="51">
        <v>116528.15</v>
      </c>
      <c r="J446" s="7">
        <v>1</v>
      </c>
      <c r="K446" s="7">
        <v>0</v>
      </c>
      <c r="L446" s="7">
        <v>0</v>
      </c>
      <c r="M446" s="53">
        <v>145704.19</v>
      </c>
      <c r="N446" s="7">
        <v>1</v>
      </c>
      <c r="O446" s="68" t="str">
        <f t="shared" si="24"/>
        <v>Fair</v>
      </c>
      <c r="P446" s="68" t="str">
        <f t="shared" si="25"/>
        <v>Middle-aged adult</v>
      </c>
      <c r="Q446" s="68" t="str">
        <f t="shared" si="26"/>
        <v>Mid-Balance</v>
      </c>
      <c r="R446" s="69" t="str">
        <f t="shared" si="27"/>
        <v>101,000 - 150,000</v>
      </c>
    </row>
    <row r="447" spans="1:18" ht="18" customHeight="1" x14ac:dyDescent="0.2">
      <c r="A447" s="6">
        <v>446</v>
      </c>
      <c r="B447" s="7">
        <v>15803406</v>
      </c>
      <c r="C447" s="6" t="s">
        <v>397</v>
      </c>
      <c r="D447" s="7">
        <v>748</v>
      </c>
      <c r="E447" s="6" t="s">
        <v>15</v>
      </c>
      <c r="F447" s="6" t="s">
        <v>16</v>
      </c>
      <c r="G447" s="7">
        <v>26</v>
      </c>
      <c r="H447" s="7">
        <v>1</v>
      </c>
      <c r="I447" s="51">
        <v>77780.289999999994</v>
      </c>
      <c r="J447" s="7">
        <v>1</v>
      </c>
      <c r="K447" s="7">
        <v>0</v>
      </c>
      <c r="L447" s="7">
        <v>1</v>
      </c>
      <c r="M447" s="53">
        <v>183049.41</v>
      </c>
      <c r="N447" s="7">
        <v>0</v>
      </c>
      <c r="O447" s="68" t="str">
        <f t="shared" si="24"/>
        <v>Good</v>
      </c>
      <c r="P447" s="68" t="str">
        <f t="shared" si="25"/>
        <v>Young adult</v>
      </c>
      <c r="Q447" s="68" t="str">
        <f t="shared" si="26"/>
        <v>Mid-Balance</v>
      </c>
      <c r="R447" s="69" t="str">
        <f t="shared" si="27"/>
        <v>151,000 - 200,00</v>
      </c>
    </row>
    <row r="448" spans="1:18" ht="18" customHeight="1" x14ac:dyDescent="0.2">
      <c r="A448" s="6">
        <v>447</v>
      </c>
      <c r="B448" s="7">
        <v>15730460</v>
      </c>
      <c r="C448" s="6" t="s">
        <v>398</v>
      </c>
      <c r="D448" s="7">
        <v>722</v>
      </c>
      <c r="E448" s="6" t="s">
        <v>15</v>
      </c>
      <c r="F448" s="6" t="s">
        <v>23</v>
      </c>
      <c r="G448" s="7">
        <v>37</v>
      </c>
      <c r="H448" s="7">
        <v>2</v>
      </c>
      <c r="I448" s="51">
        <v>0</v>
      </c>
      <c r="J448" s="7">
        <v>1</v>
      </c>
      <c r="K448" s="7">
        <v>0</v>
      </c>
      <c r="L448" s="7">
        <v>0</v>
      </c>
      <c r="M448" s="53">
        <v>120906.83</v>
      </c>
      <c r="N448" s="7">
        <v>0</v>
      </c>
      <c r="O448" s="68" t="str">
        <f t="shared" si="24"/>
        <v>Good</v>
      </c>
      <c r="P448" s="68" t="str">
        <f t="shared" si="25"/>
        <v>Young adult</v>
      </c>
      <c r="Q448" s="68" t="str">
        <f t="shared" si="26"/>
        <v>Low-Balance</v>
      </c>
      <c r="R448" s="69" t="str">
        <f t="shared" si="27"/>
        <v>101,000 - 150,000</v>
      </c>
    </row>
    <row r="449" spans="1:18" ht="18" customHeight="1" x14ac:dyDescent="0.2">
      <c r="A449" s="6">
        <v>448</v>
      </c>
      <c r="B449" s="7">
        <v>15644572</v>
      </c>
      <c r="C449" s="6" t="s">
        <v>399</v>
      </c>
      <c r="D449" s="7">
        <v>501</v>
      </c>
      <c r="E449" s="6" t="s">
        <v>15</v>
      </c>
      <c r="F449" s="6" t="s">
        <v>23</v>
      </c>
      <c r="G449" s="7">
        <v>40</v>
      </c>
      <c r="H449" s="7">
        <v>4</v>
      </c>
      <c r="I449" s="51">
        <v>125832.2</v>
      </c>
      <c r="J449" s="7">
        <v>1</v>
      </c>
      <c r="K449" s="7">
        <v>1</v>
      </c>
      <c r="L449" s="7">
        <v>1</v>
      </c>
      <c r="M449" s="53">
        <v>100433.83</v>
      </c>
      <c r="N449" s="7">
        <v>0</v>
      </c>
      <c r="O449" s="68" t="str">
        <f t="shared" si="24"/>
        <v>Poor</v>
      </c>
      <c r="P449" s="68" t="str">
        <f t="shared" si="25"/>
        <v>Middle-aged adult</v>
      </c>
      <c r="Q449" s="68" t="str">
        <f t="shared" si="26"/>
        <v>Mid-Balance</v>
      </c>
      <c r="R449" s="69" t="str">
        <f t="shared" si="27"/>
        <v>51,000 - 100,000</v>
      </c>
    </row>
    <row r="450" spans="1:18" ht="18" customHeight="1" x14ac:dyDescent="0.2">
      <c r="A450" s="6">
        <v>449</v>
      </c>
      <c r="B450" s="7">
        <v>15694860</v>
      </c>
      <c r="C450" s="6" t="s">
        <v>400</v>
      </c>
      <c r="D450" s="7">
        <v>675</v>
      </c>
      <c r="E450" s="6" t="s">
        <v>15</v>
      </c>
      <c r="F450" s="6" t="s">
        <v>16</v>
      </c>
      <c r="G450" s="7">
        <v>38</v>
      </c>
      <c r="H450" s="7">
        <v>6</v>
      </c>
      <c r="I450" s="51">
        <v>68065.8</v>
      </c>
      <c r="J450" s="7">
        <v>1</v>
      </c>
      <c r="K450" s="7">
        <v>0</v>
      </c>
      <c r="L450" s="7">
        <v>0</v>
      </c>
      <c r="M450" s="53">
        <v>138777</v>
      </c>
      <c r="N450" s="7">
        <v>1</v>
      </c>
      <c r="O450" s="68" t="str">
        <f t="shared" si="24"/>
        <v>Fair</v>
      </c>
      <c r="P450" s="68" t="str">
        <f t="shared" si="25"/>
        <v>Young adult</v>
      </c>
      <c r="Q450" s="68" t="str">
        <f t="shared" si="26"/>
        <v>Low-Balance</v>
      </c>
      <c r="R450" s="69" t="str">
        <f t="shared" si="27"/>
        <v>101,000 - 150,000</v>
      </c>
    </row>
    <row r="451" spans="1:18" ht="18" customHeight="1" x14ac:dyDescent="0.2">
      <c r="A451" s="6">
        <v>450</v>
      </c>
      <c r="B451" s="7">
        <v>15658169</v>
      </c>
      <c r="C451" s="6" t="s">
        <v>401</v>
      </c>
      <c r="D451" s="7">
        <v>778</v>
      </c>
      <c r="E451" s="6" t="s">
        <v>18</v>
      </c>
      <c r="F451" s="6" t="s">
        <v>16</v>
      </c>
      <c r="G451" s="7">
        <v>47</v>
      </c>
      <c r="H451" s="7">
        <v>6</v>
      </c>
      <c r="I451" s="51">
        <v>127299.34</v>
      </c>
      <c r="J451" s="7">
        <v>2</v>
      </c>
      <c r="K451" s="7">
        <v>1</v>
      </c>
      <c r="L451" s="7">
        <v>0</v>
      </c>
      <c r="M451" s="53">
        <v>124694.99</v>
      </c>
      <c r="N451" s="7">
        <v>0</v>
      </c>
      <c r="O451" s="68" t="str">
        <f t="shared" ref="O451:O514" si="28">IF(D451&gt;=721, "Good", IF(D451&gt;=521, "Fair", "Poor"))</f>
        <v>Good</v>
      </c>
      <c r="P451" s="68" t="str">
        <f t="shared" ref="P451:P514" si="29">IF(G451&gt;=60, "Senior adult", IF(G451&gt;=40, "Middle-aged adult", "Young adult"))</f>
        <v>Middle-aged adult</v>
      </c>
      <c r="Q451" s="68" t="str">
        <f t="shared" ref="Q451:Q514" si="30">IF(I451&gt;=126000, "High-Balance", IF(I451&gt;=76000, "Mid-Balance", "Low-Balance"))</f>
        <v>High-Balance</v>
      </c>
      <c r="R451" s="69" t="str">
        <f t="shared" ref="R451:R514" si="31">IF(M451&gt;=151000,"151,000 - 200,00",IF(M451&gt;=101000,"101,000 - 150,000",IF(M451&gt;=51000,"51,000 - 100,000"," 0 - 50,000")))</f>
        <v>101,000 - 150,000</v>
      </c>
    </row>
    <row r="452" spans="1:18" ht="18" customHeight="1" x14ac:dyDescent="0.2">
      <c r="A452" s="6">
        <v>451</v>
      </c>
      <c r="B452" s="7">
        <v>15794396</v>
      </c>
      <c r="C452" s="6" t="s">
        <v>402</v>
      </c>
      <c r="D452" s="7">
        <v>494</v>
      </c>
      <c r="E452" s="6" t="s">
        <v>26</v>
      </c>
      <c r="F452" s="6" t="s">
        <v>16</v>
      </c>
      <c r="G452" s="7">
        <v>38</v>
      </c>
      <c r="H452" s="7">
        <v>7</v>
      </c>
      <c r="I452" s="51">
        <v>174937.64</v>
      </c>
      <c r="J452" s="7">
        <v>1</v>
      </c>
      <c r="K452" s="7">
        <v>1</v>
      </c>
      <c r="L452" s="7">
        <v>0</v>
      </c>
      <c r="M452" s="53">
        <v>40084.32</v>
      </c>
      <c r="N452" s="7">
        <v>0</v>
      </c>
      <c r="O452" s="68" t="str">
        <f t="shared" si="28"/>
        <v>Poor</v>
      </c>
      <c r="P452" s="68" t="str">
        <f t="shared" si="29"/>
        <v>Young adult</v>
      </c>
      <c r="Q452" s="68" t="str">
        <f t="shared" si="30"/>
        <v>High-Balance</v>
      </c>
      <c r="R452" s="69" t="str">
        <f t="shared" si="31"/>
        <v xml:space="preserve"> 0 - 50,000</v>
      </c>
    </row>
    <row r="453" spans="1:18" ht="18" customHeight="1" x14ac:dyDescent="0.2">
      <c r="A453" s="6">
        <v>452</v>
      </c>
      <c r="B453" s="7">
        <v>15785798</v>
      </c>
      <c r="C453" s="6" t="s">
        <v>403</v>
      </c>
      <c r="D453" s="7">
        <v>850</v>
      </c>
      <c r="E453" s="6" t="s">
        <v>15</v>
      </c>
      <c r="F453" s="6" t="s">
        <v>23</v>
      </c>
      <c r="G453" s="7">
        <v>40</v>
      </c>
      <c r="H453" s="7">
        <v>9</v>
      </c>
      <c r="I453" s="51">
        <v>0</v>
      </c>
      <c r="J453" s="7">
        <v>2</v>
      </c>
      <c r="K453" s="7">
        <v>0</v>
      </c>
      <c r="L453" s="7">
        <v>1</v>
      </c>
      <c r="M453" s="53">
        <v>119232.33</v>
      </c>
      <c r="N453" s="7">
        <v>0</v>
      </c>
      <c r="O453" s="68" t="str">
        <f t="shared" si="28"/>
        <v>Good</v>
      </c>
      <c r="P453" s="68" t="str">
        <f t="shared" si="29"/>
        <v>Middle-aged adult</v>
      </c>
      <c r="Q453" s="68" t="str">
        <f t="shared" si="30"/>
        <v>Low-Balance</v>
      </c>
      <c r="R453" s="69" t="str">
        <f t="shared" si="31"/>
        <v>101,000 - 150,000</v>
      </c>
    </row>
    <row r="454" spans="1:18" ht="18" customHeight="1" x14ac:dyDescent="0.2">
      <c r="A454" s="6">
        <v>453</v>
      </c>
      <c r="B454" s="7">
        <v>15710825</v>
      </c>
      <c r="C454" s="6" t="s">
        <v>404</v>
      </c>
      <c r="D454" s="7">
        <v>592</v>
      </c>
      <c r="E454" s="6" t="s">
        <v>18</v>
      </c>
      <c r="F454" s="6" t="s">
        <v>23</v>
      </c>
      <c r="G454" s="7">
        <v>31</v>
      </c>
      <c r="H454" s="7">
        <v>7</v>
      </c>
      <c r="I454" s="51">
        <v>110071.1</v>
      </c>
      <c r="J454" s="7">
        <v>1</v>
      </c>
      <c r="K454" s="7">
        <v>0</v>
      </c>
      <c r="L454" s="7">
        <v>0</v>
      </c>
      <c r="M454" s="53">
        <v>43921.36</v>
      </c>
      <c r="N454" s="7">
        <v>0</v>
      </c>
      <c r="O454" s="68" t="str">
        <f t="shared" si="28"/>
        <v>Fair</v>
      </c>
      <c r="P454" s="68" t="str">
        <f t="shared" si="29"/>
        <v>Young adult</v>
      </c>
      <c r="Q454" s="68" t="str">
        <f t="shared" si="30"/>
        <v>Mid-Balance</v>
      </c>
      <c r="R454" s="69" t="str">
        <f t="shared" si="31"/>
        <v xml:space="preserve"> 0 - 50,000</v>
      </c>
    </row>
    <row r="455" spans="1:18" ht="18" customHeight="1" x14ac:dyDescent="0.2">
      <c r="A455" s="6">
        <v>454</v>
      </c>
      <c r="B455" s="7">
        <v>15668444</v>
      </c>
      <c r="C455" s="6" t="s">
        <v>27</v>
      </c>
      <c r="D455" s="7">
        <v>590</v>
      </c>
      <c r="E455" s="6" t="s">
        <v>18</v>
      </c>
      <c r="F455" s="6" t="s">
        <v>16</v>
      </c>
      <c r="G455" s="7">
        <v>44</v>
      </c>
      <c r="H455" s="7">
        <v>3</v>
      </c>
      <c r="I455" s="51">
        <v>139432.37</v>
      </c>
      <c r="J455" s="7">
        <v>1</v>
      </c>
      <c r="K455" s="7">
        <v>1</v>
      </c>
      <c r="L455" s="7">
        <v>0</v>
      </c>
      <c r="M455" s="53">
        <v>62222.81</v>
      </c>
      <c r="N455" s="7">
        <v>0</v>
      </c>
      <c r="O455" s="68" t="str">
        <f t="shared" si="28"/>
        <v>Fair</v>
      </c>
      <c r="P455" s="68" t="str">
        <f t="shared" si="29"/>
        <v>Middle-aged adult</v>
      </c>
      <c r="Q455" s="68" t="str">
        <f t="shared" si="30"/>
        <v>High-Balance</v>
      </c>
      <c r="R455" s="69" t="str">
        <f t="shared" si="31"/>
        <v>51,000 - 100,000</v>
      </c>
    </row>
    <row r="456" spans="1:18" ht="18" customHeight="1" x14ac:dyDescent="0.2">
      <c r="A456" s="6">
        <v>455</v>
      </c>
      <c r="B456" s="7">
        <v>15726631</v>
      </c>
      <c r="C456" s="6" t="s">
        <v>405</v>
      </c>
      <c r="D456" s="7">
        <v>758</v>
      </c>
      <c r="E456" s="6" t="s">
        <v>15</v>
      </c>
      <c r="F456" s="6" t="s">
        <v>16</v>
      </c>
      <c r="G456" s="7">
        <v>39</v>
      </c>
      <c r="H456" s="7">
        <v>6</v>
      </c>
      <c r="I456" s="51">
        <v>127357.75999999999</v>
      </c>
      <c r="J456" s="7">
        <v>1</v>
      </c>
      <c r="K456" s="7">
        <v>0</v>
      </c>
      <c r="L456" s="7">
        <v>1</v>
      </c>
      <c r="M456" s="53">
        <v>56577</v>
      </c>
      <c r="N456" s="7">
        <v>0</v>
      </c>
      <c r="O456" s="68" t="str">
        <f t="shared" si="28"/>
        <v>Good</v>
      </c>
      <c r="P456" s="68" t="str">
        <f t="shared" si="29"/>
        <v>Young adult</v>
      </c>
      <c r="Q456" s="68" t="str">
        <f t="shared" si="30"/>
        <v>High-Balance</v>
      </c>
      <c r="R456" s="69" t="str">
        <f t="shared" si="31"/>
        <v>51,000 - 100,000</v>
      </c>
    </row>
    <row r="457" spans="1:18" ht="18" customHeight="1" x14ac:dyDescent="0.2">
      <c r="A457" s="6">
        <v>456</v>
      </c>
      <c r="B457" s="7">
        <v>15733797</v>
      </c>
      <c r="C457" s="6" t="s">
        <v>406</v>
      </c>
      <c r="D457" s="7">
        <v>506</v>
      </c>
      <c r="E457" s="6" t="s">
        <v>15</v>
      </c>
      <c r="F457" s="6" t="s">
        <v>23</v>
      </c>
      <c r="G457" s="7">
        <v>36</v>
      </c>
      <c r="H457" s="7">
        <v>5</v>
      </c>
      <c r="I457" s="51">
        <v>0</v>
      </c>
      <c r="J457" s="7">
        <v>2</v>
      </c>
      <c r="K457" s="7">
        <v>1</v>
      </c>
      <c r="L457" s="7">
        <v>0</v>
      </c>
      <c r="M457" s="53">
        <v>164253.35</v>
      </c>
      <c r="N457" s="7">
        <v>0</v>
      </c>
      <c r="O457" s="68" t="str">
        <f t="shared" si="28"/>
        <v>Poor</v>
      </c>
      <c r="P457" s="68" t="str">
        <f t="shared" si="29"/>
        <v>Young adult</v>
      </c>
      <c r="Q457" s="68" t="str">
        <f t="shared" si="30"/>
        <v>Low-Balance</v>
      </c>
      <c r="R457" s="69" t="str">
        <f t="shared" si="31"/>
        <v>151,000 - 200,00</v>
      </c>
    </row>
    <row r="458" spans="1:18" ht="18" customHeight="1" x14ac:dyDescent="0.2">
      <c r="A458" s="6">
        <v>457</v>
      </c>
      <c r="B458" s="7">
        <v>15747960</v>
      </c>
      <c r="C458" s="6" t="s">
        <v>407</v>
      </c>
      <c r="D458" s="7">
        <v>733</v>
      </c>
      <c r="E458" s="6" t="s">
        <v>15</v>
      </c>
      <c r="F458" s="6" t="s">
        <v>23</v>
      </c>
      <c r="G458" s="7">
        <v>33</v>
      </c>
      <c r="H458" s="7">
        <v>3</v>
      </c>
      <c r="I458" s="51">
        <v>0</v>
      </c>
      <c r="J458" s="7">
        <v>1</v>
      </c>
      <c r="K458" s="7">
        <v>1</v>
      </c>
      <c r="L458" s="7">
        <v>1</v>
      </c>
      <c r="M458" s="53">
        <v>7666.73</v>
      </c>
      <c r="N458" s="7">
        <v>0</v>
      </c>
      <c r="O458" s="68" t="str">
        <f t="shared" si="28"/>
        <v>Good</v>
      </c>
      <c r="P458" s="68" t="str">
        <f t="shared" si="29"/>
        <v>Young adult</v>
      </c>
      <c r="Q458" s="68" t="str">
        <f t="shared" si="30"/>
        <v>Low-Balance</v>
      </c>
      <c r="R458" s="69" t="str">
        <f t="shared" si="31"/>
        <v xml:space="preserve"> 0 - 50,000</v>
      </c>
    </row>
    <row r="459" spans="1:18" ht="18" customHeight="1" x14ac:dyDescent="0.2">
      <c r="A459" s="6">
        <v>458</v>
      </c>
      <c r="B459" s="7">
        <v>15634632</v>
      </c>
      <c r="C459" s="6" t="s">
        <v>408</v>
      </c>
      <c r="D459" s="7">
        <v>711</v>
      </c>
      <c r="E459" s="6" t="s">
        <v>15</v>
      </c>
      <c r="F459" s="6" t="s">
        <v>23</v>
      </c>
      <c r="G459" s="7">
        <v>38</v>
      </c>
      <c r="H459" s="7">
        <v>3</v>
      </c>
      <c r="I459" s="51">
        <v>0</v>
      </c>
      <c r="J459" s="7">
        <v>2</v>
      </c>
      <c r="K459" s="7">
        <v>1</v>
      </c>
      <c r="L459" s="7">
        <v>0</v>
      </c>
      <c r="M459" s="53">
        <v>68487.509999999995</v>
      </c>
      <c r="N459" s="7">
        <v>0</v>
      </c>
      <c r="O459" s="68" t="str">
        <f t="shared" si="28"/>
        <v>Fair</v>
      </c>
      <c r="P459" s="68" t="str">
        <f t="shared" si="29"/>
        <v>Young adult</v>
      </c>
      <c r="Q459" s="68" t="str">
        <f t="shared" si="30"/>
        <v>Low-Balance</v>
      </c>
      <c r="R459" s="69" t="str">
        <f t="shared" si="31"/>
        <v>51,000 - 100,000</v>
      </c>
    </row>
    <row r="460" spans="1:18" ht="18" customHeight="1" x14ac:dyDescent="0.2">
      <c r="A460" s="6">
        <v>459</v>
      </c>
      <c r="B460" s="7">
        <v>15707362</v>
      </c>
      <c r="C460" s="6" t="s">
        <v>67</v>
      </c>
      <c r="D460" s="7">
        <v>514</v>
      </c>
      <c r="E460" s="6" t="s">
        <v>26</v>
      </c>
      <c r="F460" s="6" t="s">
        <v>23</v>
      </c>
      <c r="G460" s="7">
        <v>43</v>
      </c>
      <c r="H460" s="7">
        <v>1</v>
      </c>
      <c r="I460" s="51">
        <v>95556.31</v>
      </c>
      <c r="J460" s="7">
        <v>1</v>
      </c>
      <c r="K460" s="7">
        <v>0</v>
      </c>
      <c r="L460" s="7">
        <v>1</v>
      </c>
      <c r="M460" s="53">
        <v>199273.98</v>
      </c>
      <c r="N460" s="7">
        <v>1</v>
      </c>
      <c r="O460" s="68" t="str">
        <f t="shared" si="28"/>
        <v>Poor</v>
      </c>
      <c r="P460" s="68" t="str">
        <f t="shared" si="29"/>
        <v>Middle-aged adult</v>
      </c>
      <c r="Q460" s="68" t="str">
        <f t="shared" si="30"/>
        <v>Mid-Balance</v>
      </c>
      <c r="R460" s="69" t="str">
        <f t="shared" si="31"/>
        <v>151,000 - 200,00</v>
      </c>
    </row>
    <row r="461" spans="1:18" ht="18" customHeight="1" x14ac:dyDescent="0.2">
      <c r="A461" s="6">
        <v>460</v>
      </c>
      <c r="B461" s="7">
        <v>15662976</v>
      </c>
      <c r="C461" s="6" t="s">
        <v>409</v>
      </c>
      <c r="D461" s="7">
        <v>637</v>
      </c>
      <c r="E461" s="6" t="s">
        <v>18</v>
      </c>
      <c r="F461" s="6" t="s">
        <v>23</v>
      </c>
      <c r="G461" s="7">
        <v>37</v>
      </c>
      <c r="H461" s="7">
        <v>8</v>
      </c>
      <c r="I461" s="51">
        <v>0</v>
      </c>
      <c r="J461" s="7">
        <v>1</v>
      </c>
      <c r="K461" s="7">
        <v>1</v>
      </c>
      <c r="L461" s="7">
        <v>1</v>
      </c>
      <c r="M461" s="53">
        <v>186062.36</v>
      </c>
      <c r="N461" s="7">
        <v>0</v>
      </c>
      <c r="O461" s="68" t="str">
        <f t="shared" si="28"/>
        <v>Fair</v>
      </c>
      <c r="P461" s="68" t="str">
        <f t="shared" si="29"/>
        <v>Young adult</v>
      </c>
      <c r="Q461" s="68" t="str">
        <f t="shared" si="30"/>
        <v>Low-Balance</v>
      </c>
      <c r="R461" s="69" t="str">
        <f t="shared" si="31"/>
        <v>151,000 - 200,00</v>
      </c>
    </row>
    <row r="462" spans="1:18" ht="18" customHeight="1" x14ac:dyDescent="0.2">
      <c r="A462" s="6">
        <v>461</v>
      </c>
      <c r="B462" s="7">
        <v>15732778</v>
      </c>
      <c r="C462" s="6" t="s">
        <v>410</v>
      </c>
      <c r="D462" s="7">
        <v>468</v>
      </c>
      <c r="E462" s="6" t="s">
        <v>26</v>
      </c>
      <c r="F462" s="6" t="s">
        <v>23</v>
      </c>
      <c r="G462" s="7">
        <v>29</v>
      </c>
      <c r="H462" s="7">
        <v>1</v>
      </c>
      <c r="I462" s="51">
        <v>111681.98</v>
      </c>
      <c r="J462" s="7">
        <v>2</v>
      </c>
      <c r="K462" s="7">
        <v>1</v>
      </c>
      <c r="L462" s="7">
        <v>1</v>
      </c>
      <c r="M462" s="53">
        <v>195711.16</v>
      </c>
      <c r="N462" s="7">
        <v>0</v>
      </c>
      <c r="O462" s="68" t="str">
        <f t="shared" si="28"/>
        <v>Poor</v>
      </c>
      <c r="P462" s="68" t="str">
        <f t="shared" si="29"/>
        <v>Young adult</v>
      </c>
      <c r="Q462" s="68" t="str">
        <f t="shared" si="30"/>
        <v>Mid-Balance</v>
      </c>
      <c r="R462" s="69" t="str">
        <f t="shared" si="31"/>
        <v>151,000 - 200,00</v>
      </c>
    </row>
    <row r="463" spans="1:18" ht="18" customHeight="1" x14ac:dyDescent="0.2">
      <c r="A463" s="6">
        <v>462</v>
      </c>
      <c r="B463" s="7">
        <v>15718443</v>
      </c>
      <c r="C463" s="6" t="s">
        <v>411</v>
      </c>
      <c r="D463" s="7">
        <v>539</v>
      </c>
      <c r="E463" s="6" t="s">
        <v>15</v>
      </c>
      <c r="F463" s="6" t="s">
        <v>23</v>
      </c>
      <c r="G463" s="7">
        <v>39</v>
      </c>
      <c r="H463" s="7">
        <v>3</v>
      </c>
      <c r="I463" s="51">
        <v>0</v>
      </c>
      <c r="J463" s="7">
        <v>2</v>
      </c>
      <c r="K463" s="7">
        <v>1</v>
      </c>
      <c r="L463" s="7">
        <v>0</v>
      </c>
      <c r="M463" s="53">
        <v>36692.17</v>
      </c>
      <c r="N463" s="7">
        <v>0</v>
      </c>
      <c r="O463" s="68" t="str">
        <f t="shared" si="28"/>
        <v>Fair</v>
      </c>
      <c r="P463" s="68" t="str">
        <f t="shared" si="29"/>
        <v>Young adult</v>
      </c>
      <c r="Q463" s="68" t="str">
        <f t="shared" si="30"/>
        <v>Low-Balance</v>
      </c>
      <c r="R463" s="69" t="str">
        <f t="shared" si="31"/>
        <v xml:space="preserve"> 0 - 50,000</v>
      </c>
    </row>
    <row r="464" spans="1:18" ht="18" customHeight="1" x14ac:dyDescent="0.2">
      <c r="A464" s="6">
        <v>463</v>
      </c>
      <c r="B464" s="7">
        <v>15670039</v>
      </c>
      <c r="C464" s="6" t="s">
        <v>180</v>
      </c>
      <c r="D464" s="7">
        <v>509</v>
      </c>
      <c r="E464" s="6" t="s">
        <v>18</v>
      </c>
      <c r="F464" s="6" t="s">
        <v>16</v>
      </c>
      <c r="G464" s="7">
        <v>25</v>
      </c>
      <c r="H464" s="7">
        <v>3</v>
      </c>
      <c r="I464" s="51">
        <v>108738.71</v>
      </c>
      <c r="J464" s="7">
        <v>2</v>
      </c>
      <c r="K464" s="7">
        <v>1</v>
      </c>
      <c r="L464" s="7">
        <v>0</v>
      </c>
      <c r="M464" s="53">
        <v>106920.57</v>
      </c>
      <c r="N464" s="7">
        <v>0</v>
      </c>
      <c r="O464" s="68" t="str">
        <f t="shared" si="28"/>
        <v>Poor</v>
      </c>
      <c r="P464" s="68" t="str">
        <f t="shared" si="29"/>
        <v>Young adult</v>
      </c>
      <c r="Q464" s="68" t="str">
        <f t="shared" si="30"/>
        <v>Mid-Balance</v>
      </c>
      <c r="R464" s="69" t="str">
        <f t="shared" si="31"/>
        <v>101,000 - 150,000</v>
      </c>
    </row>
    <row r="465" spans="1:18" ht="18" customHeight="1" x14ac:dyDescent="0.2">
      <c r="A465" s="6">
        <v>464</v>
      </c>
      <c r="B465" s="7">
        <v>15773792</v>
      </c>
      <c r="C465" s="6" t="s">
        <v>412</v>
      </c>
      <c r="D465" s="7">
        <v>662</v>
      </c>
      <c r="E465" s="6" t="s">
        <v>15</v>
      </c>
      <c r="F465" s="6" t="s">
        <v>16</v>
      </c>
      <c r="G465" s="7">
        <v>32</v>
      </c>
      <c r="H465" s="7">
        <v>4</v>
      </c>
      <c r="I465" s="51">
        <v>133950.37</v>
      </c>
      <c r="J465" s="7">
        <v>1</v>
      </c>
      <c r="K465" s="7">
        <v>1</v>
      </c>
      <c r="L465" s="7">
        <v>1</v>
      </c>
      <c r="M465" s="53">
        <v>48725.68</v>
      </c>
      <c r="N465" s="7">
        <v>1</v>
      </c>
      <c r="O465" s="68" t="str">
        <f t="shared" si="28"/>
        <v>Fair</v>
      </c>
      <c r="P465" s="68" t="str">
        <f t="shared" si="29"/>
        <v>Young adult</v>
      </c>
      <c r="Q465" s="68" t="str">
        <f t="shared" si="30"/>
        <v>High-Balance</v>
      </c>
      <c r="R465" s="69" t="str">
        <f t="shared" si="31"/>
        <v xml:space="preserve"> 0 - 50,000</v>
      </c>
    </row>
    <row r="466" spans="1:18" ht="18" customHeight="1" x14ac:dyDescent="0.2">
      <c r="A466" s="6">
        <v>465</v>
      </c>
      <c r="B466" s="7">
        <v>15613786</v>
      </c>
      <c r="C466" s="6" t="s">
        <v>190</v>
      </c>
      <c r="D466" s="7">
        <v>818</v>
      </c>
      <c r="E466" s="6" t="s">
        <v>18</v>
      </c>
      <c r="F466" s="6" t="s">
        <v>23</v>
      </c>
      <c r="G466" s="7">
        <v>26</v>
      </c>
      <c r="H466" s="7">
        <v>4</v>
      </c>
      <c r="I466" s="51">
        <v>0</v>
      </c>
      <c r="J466" s="7">
        <v>2</v>
      </c>
      <c r="K466" s="7">
        <v>1</v>
      </c>
      <c r="L466" s="7">
        <v>1</v>
      </c>
      <c r="M466" s="53">
        <v>167036.94</v>
      </c>
      <c r="N466" s="7">
        <v>0</v>
      </c>
      <c r="O466" s="68" t="str">
        <f t="shared" si="28"/>
        <v>Good</v>
      </c>
      <c r="P466" s="68" t="str">
        <f t="shared" si="29"/>
        <v>Young adult</v>
      </c>
      <c r="Q466" s="68" t="str">
        <f t="shared" si="30"/>
        <v>Low-Balance</v>
      </c>
      <c r="R466" s="69" t="str">
        <f t="shared" si="31"/>
        <v>151,000 - 200,00</v>
      </c>
    </row>
    <row r="467" spans="1:18" ht="18" customHeight="1" x14ac:dyDescent="0.2">
      <c r="A467" s="6">
        <v>466</v>
      </c>
      <c r="B467" s="7">
        <v>15726032</v>
      </c>
      <c r="C467" s="6" t="s">
        <v>413</v>
      </c>
      <c r="D467" s="7">
        <v>608</v>
      </c>
      <c r="E467" s="6" t="s">
        <v>15</v>
      </c>
      <c r="F467" s="6" t="s">
        <v>23</v>
      </c>
      <c r="G467" s="7">
        <v>33</v>
      </c>
      <c r="H467" s="7">
        <v>9</v>
      </c>
      <c r="I467" s="51">
        <v>89968.69</v>
      </c>
      <c r="J467" s="7">
        <v>1</v>
      </c>
      <c r="K467" s="7">
        <v>1</v>
      </c>
      <c r="L467" s="7">
        <v>0</v>
      </c>
      <c r="M467" s="53">
        <v>68777.259999999995</v>
      </c>
      <c r="N467" s="7">
        <v>0</v>
      </c>
      <c r="O467" s="68" t="str">
        <f t="shared" si="28"/>
        <v>Fair</v>
      </c>
      <c r="P467" s="68" t="str">
        <f t="shared" si="29"/>
        <v>Young adult</v>
      </c>
      <c r="Q467" s="68" t="str">
        <f t="shared" si="30"/>
        <v>Mid-Balance</v>
      </c>
      <c r="R467" s="69" t="str">
        <f t="shared" si="31"/>
        <v>51,000 - 100,000</v>
      </c>
    </row>
    <row r="468" spans="1:18" ht="18" customHeight="1" x14ac:dyDescent="0.2">
      <c r="A468" s="6">
        <v>467</v>
      </c>
      <c r="B468" s="7">
        <v>15663252</v>
      </c>
      <c r="C468" s="6" t="s">
        <v>159</v>
      </c>
      <c r="D468" s="7">
        <v>850</v>
      </c>
      <c r="E468" s="6" t="s">
        <v>18</v>
      </c>
      <c r="F468" s="6" t="s">
        <v>16</v>
      </c>
      <c r="G468" s="7">
        <v>32</v>
      </c>
      <c r="H468" s="7">
        <v>9</v>
      </c>
      <c r="I468" s="51">
        <v>0</v>
      </c>
      <c r="J468" s="7">
        <v>2</v>
      </c>
      <c r="K468" s="7">
        <v>1</v>
      </c>
      <c r="L468" s="7">
        <v>1</v>
      </c>
      <c r="M468" s="53">
        <v>18924.919999999998</v>
      </c>
      <c r="N468" s="7">
        <v>0</v>
      </c>
      <c r="O468" s="68" t="str">
        <f t="shared" si="28"/>
        <v>Good</v>
      </c>
      <c r="P468" s="68" t="str">
        <f t="shared" si="29"/>
        <v>Young adult</v>
      </c>
      <c r="Q468" s="68" t="str">
        <f t="shared" si="30"/>
        <v>Low-Balance</v>
      </c>
      <c r="R468" s="69" t="str">
        <f t="shared" si="31"/>
        <v xml:space="preserve"> 0 - 50,000</v>
      </c>
    </row>
    <row r="469" spans="1:18" ht="18" customHeight="1" x14ac:dyDescent="0.2">
      <c r="A469" s="6">
        <v>468</v>
      </c>
      <c r="B469" s="7">
        <v>15593782</v>
      </c>
      <c r="C469" s="6" t="s">
        <v>414</v>
      </c>
      <c r="D469" s="7">
        <v>816</v>
      </c>
      <c r="E469" s="6" t="s">
        <v>26</v>
      </c>
      <c r="F469" s="6" t="s">
        <v>16</v>
      </c>
      <c r="G469" s="7">
        <v>38</v>
      </c>
      <c r="H469" s="7">
        <v>5</v>
      </c>
      <c r="I469" s="51">
        <v>130878.75</v>
      </c>
      <c r="J469" s="7">
        <v>3</v>
      </c>
      <c r="K469" s="7">
        <v>1</v>
      </c>
      <c r="L469" s="7">
        <v>0</v>
      </c>
      <c r="M469" s="53">
        <v>71905.77</v>
      </c>
      <c r="N469" s="7">
        <v>1</v>
      </c>
      <c r="O469" s="68" t="str">
        <f t="shared" si="28"/>
        <v>Good</v>
      </c>
      <c r="P469" s="68" t="str">
        <f t="shared" si="29"/>
        <v>Young adult</v>
      </c>
      <c r="Q469" s="68" t="str">
        <f t="shared" si="30"/>
        <v>High-Balance</v>
      </c>
      <c r="R469" s="69" t="str">
        <f t="shared" si="31"/>
        <v>51,000 - 100,000</v>
      </c>
    </row>
    <row r="470" spans="1:18" ht="18" customHeight="1" x14ac:dyDescent="0.2">
      <c r="A470" s="6">
        <v>469</v>
      </c>
      <c r="B470" s="7">
        <v>15633283</v>
      </c>
      <c r="C470" s="6" t="s">
        <v>415</v>
      </c>
      <c r="D470" s="7">
        <v>536</v>
      </c>
      <c r="E470" s="6" t="s">
        <v>15</v>
      </c>
      <c r="F470" s="6" t="s">
        <v>23</v>
      </c>
      <c r="G470" s="7">
        <v>35</v>
      </c>
      <c r="H470" s="7">
        <v>8</v>
      </c>
      <c r="I470" s="51">
        <v>0</v>
      </c>
      <c r="J470" s="7">
        <v>2</v>
      </c>
      <c r="K470" s="7">
        <v>1</v>
      </c>
      <c r="L470" s="7">
        <v>0</v>
      </c>
      <c r="M470" s="53">
        <v>64833.279999999999</v>
      </c>
      <c r="N470" s="7">
        <v>0</v>
      </c>
      <c r="O470" s="68" t="str">
        <f t="shared" si="28"/>
        <v>Fair</v>
      </c>
      <c r="P470" s="68" t="str">
        <f t="shared" si="29"/>
        <v>Young adult</v>
      </c>
      <c r="Q470" s="68" t="str">
        <f t="shared" si="30"/>
        <v>Low-Balance</v>
      </c>
      <c r="R470" s="69" t="str">
        <f t="shared" si="31"/>
        <v>51,000 - 100,000</v>
      </c>
    </row>
    <row r="471" spans="1:18" ht="18" customHeight="1" x14ac:dyDescent="0.2">
      <c r="A471" s="6">
        <v>470</v>
      </c>
      <c r="B471" s="7">
        <v>15749167</v>
      </c>
      <c r="C471" s="6" t="s">
        <v>372</v>
      </c>
      <c r="D471" s="7">
        <v>753</v>
      </c>
      <c r="E471" s="6" t="s">
        <v>15</v>
      </c>
      <c r="F471" s="6" t="s">
        <v>23</v>
      </c>
      <c r="G471" s="7">
        <v>35</v>
      </c>
      <c r="H471" s="7">
        <v>3</v>
      </c>
      <c r="I471" s="51">
        <v>0</v>
      </c>
      <c r="J471" s="7">
        <v>2</v>
      </c>
      <c r="K471" s="7">
        <v>1</v>
      </c>
      <c r="L471" s="7">
        <v>1</v>
      </c>
      <c r="M471" s="53">
        <v>184843.77</v>
      </c>
      <c r="N471" s="7">
        <v>0</v>
      </c>
      <c r="O471" s="68" t="str">
        <f t="shared" si="28"/>
        <v>Good</v>
      </c>
      <c r="P471" s="68" t="str">
        <f t="shared" si="29"/>
        <v>Young adult</v>
      </c>
      <c r="Q471" s="68" t="str">
        <f t="shared" si="30"/>
        <v>Low-Balance</v>
      </c>
      <c r="R471" s="69" t="str">
        <f t="shared" si="31"/>
        <v>151,000 - 200,00</v>
      </c>
    </row>
    <row r="472" spans="1:18" ht="18" customHeight="1" x14ac:dyDescent="0.2">
      <c r="A472" s="6">
        <v>471</v>
      </c>
      <c r="B472" s="7">
        <v>15759298</v>
      </c>
      <c r="C472" s="6" t="s">
        <v>219</v>
      </c>
      <c r="D472" s="7">
        <v>631</v>
      </c>
      <c r="E472" s="6" t="s">
        <v>18</v>
      </c>
      <c r="F472" s="6" t="s">
        <v>23</v>
      </c>
      <c r="G472" s="7">
        <v>27</v>
      </c>
      <c r="H472" s="7">
        <v>10</v>
      </c>
      <c r="I472" s="51">
        <v>134169.62</v>
      </c>
      <c r="J472" s="7">
        <v>1</v>
      </c>
      <c r="K472" s="7">
        <v>1</v>
      </c>
      <c r="L472" s="7">
        <v>1</v>
      </c>
      <c r="M472" s="53">
        <v>176730.02</v>
      </c>
      <c r="N472" s="7">
        <v>0</v>
      </c>
      <c r="O472" s="68" t="str">
        <f t="shared" si="28"/>
        <v>Fair</v>
      </c>
      <c r="P472" s="68" t="str">
        <f t="shared" si="29"/>
        <v>Young adult</v>
      </c>
      <c r="Q472" s="68" t="str">
        <f t="shared" si="30"/>
        <v>High-Balance</v>
      </c>
      <c r="R472" s="69" t="str">
        <f t="shared" si="31"/>
        <v>151,000 - 200,00</v>
      </c>
    </row>
    <row r="473" spans="1:18" ht="18" customHeight="1" x14ac:dyDescent="0.2">
      <c r="A473" s="6">
        <v>472</v>
      </c>
      <c r="B473" s="7">
        <v>15683625</v>
      </c>
      <c r="C473" s="6" t="s">
        <v>416</v>
      </c>
      <c r="D473" s="7">
        <v>703</v>
      </c>
      <c r="E473" s="6" t="s">
        <v>15</v>
      </c>
      <c r="F473" s="6" t="s">
        <v>23</v>
      </c>
      <c r="G473" s="7">
        <v>37</v>
      </c>
      <c r="H473" s="7">
        <v>1</v>
      </c>
      <c r="I473" s="51">
        <v>149762.07999999999</v>
      </c>
      <c r="J473" s="7">
        <v>1</v>
      </c>
      <c r="K473" s="7">
        <v>1</v>
      </c>
      <c r="L473" s="7">
        <v>0</v>
      </c>
      <c r="M473" s="53">
        <v>20629.400000000001</v>
      </c>
      <c r="N473" s="7">
        <v>1</v>
      </c>
      <c r="O473" s="68" t="str">
        <f t="shared" si="28"/>
        <v>Fair</v>
      </c>
      <c r="P473" s="68" t="str">
        <f t="shared" si="29"/>
        <v>Young adult</v>
      </c>
      <c r="Q473" s="68" t="str">
        <f t="shared" si="30"/>
        <v>High-Balance</v>
      </c>
      <c r="R473" s="69" t="str">
        <f t="shared" si="31"/>
        <v xml:space="preserve"> 0 - 50,000</v>
      </c>
    </row>
    <row r="474" spans="1:18" ht="18" customHeight="1" x14ac:dyDescent="0.2">
      <c r="A474" s="6">
        <v>473</v>
      </c>
      <c r="B474" s="7">
        <v>15635367</v>
      </c>
      <c r="C474" s="6" t="s">
        <v>417</v>
      </c>
      <c r="D474" s="7">
        <v>774</v>
      </c>
      <c r="E474" s="6" t="s">
        <v>15</v>
      </c>
      <c r="F474" s="6" t="s">
        <v>23</v>
      </c>
      <c r="G474" s="7">
        <v>26</v>
      </c>
      <c r="H474" s="7">
        <v>2</v>
      </c>
      <c r="I474" s="51">
        <v>93844.69</v>
      </c>
      <c r="J474" s="7">
        <v>1</v>
      </c>
      <c r="K474" s="7">
        <v>1</v>
      </c>
      <c r="L474" s="7">
        <v>0</v>
      </c>
      <c r="M474" s="53">
        <v>28415.360000000001</v>
      </c>
      <c r="N474" s="7">
        <v>0</v>
      </c>
      <c r="O474" s="68" t="str">
        <f t="shared" si="28"/>
        <v>Good</v>
      </c>
      <c r="P474" s="68" t="str">
        <f t="shared" si="29"/>
        <v>Young adult</v>
      </c>
      <c r="Q474" s="68" t="str">
        <f t="shared" si="30"/>
        <v>Mid-Balance</v>
      </c>
      <c r="R474" s="69" t="str">
        <f t="shared" si="31"/>
        <v xml:space="preserve"> 0 - 50,000</v>
      </c>
    </row>
    <row r="475" spans="1:18" ht="18" customHeight="1" x14ac:dyDescent="0.2">
      <c r="A475" s="6">
        <v>474</v>
      </c>
      <c r="B475" s="7">
        <v>15681705</v>
      </c>
      <c r="C475" s="6" t="s">
        <v>116</v>
      </c>
      <c r="D475" s="7">
        <v>785</v>
      </c>
      <c r="E475" s="6" t="s">
        <v>15</v>
      </c>
      <c r="F475" s="6" t="s">
        <v>23</v>
      </c>
      <c r="G475" s="7">
        <v>28</v>
      </c>
      <c r="H475" s="7">
        <v>8</v>
      </c>
      <c r="I475" s="51">
        <v>0</v>
      </c>
      <c r="J475" s="7">
        <v>2</v>
      </c>
      <c r="K475" s="7">
        <v>1</v>
      </c>
      <c r="L475" s="7">
        <v>0</v>
      </c>
      <c r="M475" s="53">
        <v>77231.27</v>
      </c>
      <c r="N475" s="7">
        <v>0</v>
      </c>
      <c r="O475" s="68" t="str">
        <f t="shared" si="28"/>
        <v>Good</v>
      </c>
      <c r="P475" s="68" t="str">
        <f t="shared" si="29"/>
        <v>Young adult</v>
      </c>
      <c r="Q475" s="68" t="str">
        <f t="shared" si="30"/>
        <v>Low-Balance</v>
      </c>
      <c r="R475" s="69" t="str">
        <f t="shared" si="31"/>
        <v>51,000 - 100,000</v>
      </c>
    </row>
    <row r="476" spans="1:18" ht="18" customHeight="1" x14ac:dyDescent="0.2">
      <c r="A476" s="6">
        <v>475</v>
      </c>
      <c r="B476" s="7">
        <v>15603156</v>
      </c>
      <c r="C476" s="6" t="s">
        <v>418</v>
      </c>
      <c r="D476" s="7">
        <v>571</v>
      </c>
      <c r="E476" s="6" t="s">
        <v>15</v>
      </c>
      <c r="F476" s="6" t="s">
        <v>16</v>
      </c>
      <c r="G476" s="7">
        <v>33</v>
      </c>
      <c r="H476" s="7">
        <v>1</v>
      </c>
      <c r="I476" s="51">
        <v>0</v>
      </c>
      <c r="J476" s="7">
        <v>2</v>
      </c>
      <c r="K476" s="7">
        <v>1</v>
      </c>
      <c r="L476" s="7">
        <v>0</v>
      </c>
      <c r="M476" s="53">
        <v>102750.7</v>
      </c>
      <c r="N476" s="7">
        <v>0</v>
      </c>
      <c r="O476" s="68" t="str">
        <f t="shared" si="28"/>
        <v>Fair</v>
      </c>
      <c r="P476" s="68" t="str">
        <f t="shared" si="29"/>
        <v>Young adult</v>
      </c>
      <c r="Q476" s="68" t="str">
        <f t="shared" si="30"/>
        <v>Low-Balance</v>
      </c>
      <c r="R476" s="69" t="str">
        <f t="shared" si="31"/>
        <v>101,000 - 150,000</v>
      </c>
    </row>
    <row r="477" spans="1:18" ht="18" customHeight="1" x14ac:dyDescent="0.2">
      <c r="A477" s="6">
        <v>476</v>
      </c>
      <c r="B477" s="7">
        <v>15591986</v>
      </c>
      <c r="C477" s="6" t="s">
        <v>238</v>
      </c>
      <c r="D477" s="7">
        <v>621</v>
      </c>
      <c r="E477" s="6" t="s">
        <v>26</v>
      </c>
      <c r="F477" s="6" t="s">
        <v>23</v>
      </c>
      <c r="G477" s="7">
        <v>46</v>
      </c>
      <c r="H477" s="7">
        <v>6</v>
      </c>
      <c r="I477" s="51">
        <v>141078.37</v>
      </c>
      <c r="J477" s="7">
        <v>1</v>
      </c>
      <c r="K477" s="7">
        <v>0</v>
      </c>
      <c r="L477" s="7">
        <v>0</v>
      </c>
      <c r="M477" s="53">
        <v>34580.800000000003</v>
      </c>
      <c r="N477" s="7">
        <v>1</v>
      </c>
      <c r="O477" s="68" t="str">
        <f t="shared" si="28"/>
        <v>Fair</v>
      </c>
      <c r="P477" s="68" t="str">
        <f t="shared" si="29"/>
        <v>Middle-aged adult</v>
      </c>
      <c r="Q477" s="68" t="str">
        <f t="shared" si="30"/>
        <v>High-Balance</v>
      </c>
      <c r="R477" s="69" t="str">
        <f t="shared" si="31"/>
        <v xml:space="preserve"> 0 - 50,000</v>
      </c>
    </row>
    <row r="478" spans="1:18" ht="18" customHeight="1" x14ac:dyDescent="0.2">
      <c r="A478" s="6">
        <v>477</v>
      </c>
      <c r="B478" s="7">
        <v>15798888</v>
      </c>
      <c r="C478" s="6" t="s">
        <v>88</v>
      </c>
      <c r="D478" s="7">
        <v>605</v>
      </c>
      <c r="E478" s="6" t="s">
        <v>26</v>
      </c>
      <c r="F478" s="6" t="s">
        <v>16</v>
      </c>
      <c r="G478" s="7">
        <v>31</v>
      </c>
      <c r="H478" s="7">
        <v>1</v>
      </c>
      <c r="I478" s="51">
        <v>117992.59</v>
      </c>
      <c r="J478" s="7">
        <v>1</v>
      </c>
      <c r="K478" s="7">
        <v>1</v>
      </c>
      <c r="L478" s="7">
        <v>1</v>
      </c>
      <c r="M478" s="53">
        <v>183598.77</v>
      </c>
      <c r="N478" s="7">
        <v>0</v>
      </c>
      <c r="O478" s="68" t="str">
        <f t="shared" si="28"/>
        <v>Fair</v>
      </c>
      <c r="P478" s="68" t="str">
        <f t="shared" si="29"/>
        <v>Young adult</v>
      </c>
      <c r="Q478" s="68" t="str">
        <f t="shared" si="30"/>
        <v>Mid-Balance</v>
      </c>
      <c r="R478" s="69" t="str">
        <f t="shared" si="31"/>
        <v>151,000 - 200,00</v>
      </c>
    </row>
    <row r="479" spans="1:18" ht="18" customHeight="1" x14ac:dyDescent="0.2">
      <c r="A479" s="6">
        <v>478</v>
      </c>
      <c r="B479" s="7">
        <v>15809722</v>
      </c>
      <c r="C479" s="6" t="s">
        <v>419</v>
      </c>
      <c r="D479" s="7">
        <v>611</v>
      </c>
      <c r="E479" s="6" t="s">
        <v>15</v>
      </c>
      <c r="F479" s="6" t="s">
        <v>16</v>
      </c>
      <c r="G479" s="7">
        <v>40</v>
      </c>
      <c r="H479" s="7">
        <v>8</v>
      </c>
      <c r="I479" s="51">
        <v>100812.33</v>
      </c>
      <c r="J479" s="7">
        <v>2</v>
      </c>
      <c r="K479" s="7">
        <v>1</v>
      </c>
      <c r="L479" s="7">
        <v>0</v>
      </c>
      <c r="M479" s="53">
        <v>147358.26999999999</v>
      </c>
      <c r="N479" s="7">
        <v>0</v>
      </c>
      <c r="O479" s="68" t="str">
        <f t="shared" si="28"/>
        <v>Fair</v>
      </c>
      <c r="P479" s="68" t="str">
        <f t="shared" si="29"/>
        <v>Middle-aged adult</v>
      </c>
      <c r="Q479" s="68" t="str">
        <f t="shared" si="30"/>
        <v>Mid-Balance</v>
      </c>
      <c r="R479" s="69" t="str">
        <f t="shared" si="31"/>
        <v>101,000 - 150,000</v>
      </c>
    </row>
    <row r="480" spans="1:18" ht="18" customHeight="1" x14ac:dyDescent="0.2">
      <c r="A480" s="6">
        <v>479</v>
      </c>
      <c r="B480" s="7">
        <v>15677538</v>
      </c>
      <c r="C480" s="6" t="s">
        <v>420</v>
      </c>
      <c r="D480" s="7">
        <v>569</v>
      </c>
      <c r="E480" s="6" t="s">
        <v>15</v>
      </c>
      <c r="F480" s="6" t="s">
        <v>23</v>
      </c>
      <c r="G480" s="7">
        <v>38</v>
      </c>
      <c r="H480" s="7">
        <v>7</v>
      </c>
      <c r="I480" s="51">
        <v>0</v>
      </c>
      <c r="J480" s="7">
        <v>1</v>
      </c>
      <c r="K480" s="7">
        <v>1</v>
      </c>
      <c r="L480" s="7">
        <v>1</v>
      </c>
      <c r="M480" s="53">
        <v>108469.2</v>
      </c>
      <c r="N480" s="7">
        <v>0</v>
      </c>
      <c r="O480" s="68" t="str">
        <f t="shared" si="28"/>
        <v>Fair</v>
      </c>
      <c r="P480" s="68" t="str">
        <f t="shared" si="29"/>
        <v>Young adult</v>
      </c>
      <c r="Q480" s="68" t="str">
        <f t="shared" si="30"/>
        <v>Low-Balance</v>
      </c>
      <c r="R480" s="69" t="str">
        <f t="shared" si="31"/>
        <v>101,000 - 150,000</v>
      </c>
    </row>
    <row r="481" spans="1:18" ht="18" customHeight="1" x14ac:dyDescent="0.2">
      <c r="A481" s="6">
        <v>480</v>
      </c>
      <c r="B481" s="7">
        <v>15797736</v>
      </c>
      <c r="C481" s="6" t="s">
        <v>234</v>
      </c>
      <c r="D481" s="7">
        <v>658</v>
      </c>
      <c r="E481" s="6" t="s">
        <v>15</v>
      </c>
      <c r="F481" s="6" t="s">
        <v>23</v>
      </c>
      <c r="G481" s="7">
        <v>29</v>
      </c>
      <c r="H481" s="7">
        <v>4</v>
      </c>
      <c r="I481" s="51">
        <v>80262.600000000006</v>
      </c>
      <c r="J481" s="7">
        <v>1</v>
      </c>
      <c r="K481" s="7">
        <v>1</v>
      </c>
      <c r="L481" s="7">
        <v>1</v>
      </c>
      <c r="M481" s="53">
        <v>20612.82</v>
      </c>
      <c r="N481" s="7">
        <v>0</v>
      </c>
      <c r="O481" s="68" t="str">
        <f t="shared" si="28"/>
        <v>Fair</v>
      </c>
      <c r="P481" s="68" t="str">
        <f t="shared" si="29"/>
        <v>Young adult</v>
      </c>
      <c r="Q481" s="68" t="str">
        <f t="shared" si="30"/>
        <v>Mid-Balance</v>
      </c>
      <c r="R481" s="69" t="str">
        <f t="shared" si="31"/>
        <v xml:space="preserve"> 0 - 50,000</v>
      </c>
    </row>
    <row r="482" spans="1:18" ht="18" customHeight="1" x14ac:dyDescent="0.2">
      <c r="A482" s="6">
        <v>481</v>
      </c>
      <c r="B482" s="7">
        <v>15695585</v>
      </c>
      <c r="C482" s="6" t="s">
        <v>421</v>
      </c>
      <c r="D482" s="7">
        <v>788</v>
      </c>
      <c r="E482" s="6" t="s">
        <v>18</v>
      </c>
      <c r="F482" s="6" t="s">
        <v>23</v>
      </c>
      <c r="G482" s="7">
        <v>34</v>
      </c>
      <c r="H482" s="7">
        <v>6</v>
      </c>
      <c r="I482" s="51">
        <v>156478.62</v>
      </c>
      <c r="J482" s="7">
        <v>1</v>
      </c>
      <c r="K482" s="7">
        <v>0</v>
      </c>
      <c r="L482" s="7">
        <v>1</v>
      </c>
      <c r="M482" s="53">
        <v>181196.76</v>
      </c>
      <c r="N482" s="7">
        <v>0</v>
      </c>
      <c r="O482" s="68" t="str">
        <f t="shared" si="28"/>
        <v>Good</v>
      </c>
      <c r="P482" s="68" t="str">
        <f t="shared" si="29"/>
        <v>Young adult</v>
      </c>
      <c r="Q482" s="68" t="str">
        <f t="shared" si="30"/>
        <v>High-Balance</v>
      </c>
      <c r="R482" s="69" t="str">
        <f t="shared" si="31"/>
        <v>151,000 - 200,00</v>
      </c>
    </row>
    <row r="483" spans="1:18" ht="18" customHeight="1" x14ac:dyDescent="0.2">
      <c r="A483" s="6">
        <v>482</v>
      </c>
      <c r="B483" s="7">
        <v>15744398</v>
      </c>
      <c r="C483" s="6" t="s">
        <v>422</v>
      </c>
      <c r="D483" s="7">
        <v>525</v>
      </c>
      <c r="E483" s="6" t="s">
        <v>15</v>
      </c>
      <c r="F483" s="6" t="s">
        <v>16</v>
      </c>
      <c r="G483" s="7">
        <v>23</v>
      </c>
      <c r="H483" s="7">
        <v>5</v>
      </c>
      <c r="I483" s="51">
        <v>0</v>
      </c>
      <c r="J483" s="7">
        <v>2</v>
      </c>
      <c r="K483" s="7">
        <v>1</v>
      </c>
      <c r="L483" s="7">
        <v>0</v>
      </c>
      <c r="M483" s="53">
        <v>160249.1</v>
      </c>
      <c r="N483" s="7">
        <v>0</v>
      </c>
      <c r="O483" s="68" t="str">
        <f t="shared" si="28"/>
        <v>Fair</v>
      </c>
      <c r="P483" s="68" t="str">
        <f t="shared" si="29"/>
        <v>Young adult</v>
      </c>
      <c r="Q483" s="68" t="str">
        <f t="shared" si="30"/>
        <v>Low-Balance</v>
      </c>
      <c r="R483" s="69" t="str">
        <f t="shared" si="31"/>
        <v>151,000 - 200,00</v>
      </c>
    </row>
    <row r="484" spans="1:18" ht="18" customHeight="1" x14ac:dyDescent="0.2">
      <c r="A484" s="6">
        <v>483</v>
      </c>
      <c r="B484" s="7">
        <v>15750658</v>
      </c>
      <c r="C484" s="6" t="s">
        <v>423</v>
      </c>
      <c r="D484" s="7">
        <v>798</v>
      </c>
      <c r="E484" s="6" t="s">
        <v>15</v>
      </c>
      <c r="F484" s="6" t="s">
        <v>23</v>
      </c>
      <c r="G484" s="7">
        <v>37</v>
      </c>
      <c r="H484" s="7">
        <v>8</v>
      </c>
      <c r="I484" s="51">
        <v>0</v>
      </c>
      <c r="J484" s="7">
        <v>3</v>
      </c>
      <c r="K484" s="7">
        <v>0</v>
      </c>
      <c r="L484" s="7">
        <v>0</v>
      </c>
      <c r="M484" s="53">
        <v>110783.28</v>
      </c>
      <c r="N484" s="7">
        <v>0</v>
      </c>
      <c r="O484" s="68" t="str">
        <f t="shared" si="28"/>
        <v>Good</v>
      </c>
      <c r="P484" s="68" t="str">
        <f t="shared" si="29"/>
        <v>Young adult</v>
      </c>
      <c r="Q484" s="68" t="str">
        <f t="shared" si="30"/>
        <v>Low-Balance</v>
      </c>
      <c r="R484" s="69" t="str">
        <f t="shared" si="31"/>
        <v>101,000 - 150,000</v>
      </c>
    </row>
    <row r="485" spans="1:18" ht="18" customHeight="1" x14ac:dyDescent="0.2">
      <c r="A485" s="6">
        <v>484</v>
      </c>
      <c r="B485" s="7">
        <v>15578186</v>
      </c>
      <c r="C485" s="6" t="s">
        <v>82</v>
      </c>
      <c r="D485" s="7">
        <v>486</v>
      </c>
      <c r="E485" s="6" t="s">
        <v>26</v>
      </c>
      <c r="F485" s="6" t="s">
        <v>23</v>
      </c>
      <c r="G485" s="7">
        <v>37</v>
      </c>
      <c r="H485" s="7">
        <v>9</v>
      </c>
      <c r="I485" s="51">
        <v>115217.99</v>
      </c>
      <c r="J485" s="7">
        <v>2</v>
      </c>
      <c r="K485" s="7">
        <v>1</v>
      </c>
      <c r="L485" s="7">
        <v>0</v>
      </c>
      <c r="M485" s="53">
        <v>144995.32999999999</v>
      </c>
      <c r="N485" s="7">
        <v>0</v>
      </c>
      <c r="O485" s="68" t="str">
        <f t="shared" si="28"/>
        <v>Poor</v>
      </c>
      <c r="P485" s="68" t="str">
        <f t="shared" si="29"/>
        <v>Young adult</v>
      </c>
      <c r="Q485" s="68" t="str">
        <f t="shared" si="30"/>
        <v>Mid-Balance</v>
      </c>
      <c r="R485" s="69" t="str">
        <f t="shared" si="31"/>
        <v>101,000 - 150,000</v>
      </c>
    </row>
    <row r="486" spans="1:18" ht="18" customHeight="1" x14ac:dyDescent="0.2">
      <c r="A486" s="6">
        <v>485</v>
      </c>
      <c r="B486" s="7">
        <v>15676519</v>
      </c>
      <c r="C486" s="6" t="s">
        <v>424</v>
      </c>
      <c r="D486" s="7">
        <v>615</v>
      </c>
      <c r="E486" s="6" t="s">
        <v>18</v>
      </c>
      <c r="F486" s="6" t="s">
        <v>23</v>
      </c>
      <c r="G486" s="7">
        <v>61</v>
      </c>
      <c r="H486" s="7">
        <v>9</v>
      </c>
      <c r="I486" s="51">
        <v>0</v>
      </c>
      <c r="J486" s="7">
        <v>2</v>
      </c>
      <c r="K486" s="7">
        <v>1</v>
      </c>
      <c r="L486" s="7">
        <v>0</v>
      </c>
      <c r="M486" s="53">
        <v>150227.85</v>
      </c>
      <c r="N486" s="7">
        <v>1</v>
      </c>
      <c r="O486" s="68" t="str">
        <f t="shared" si="28"/>
        <v>Fair</v>
      </c>
      <c r="P486" s="68" t="str">
        <f t="shared" si="29"/>
        <v>Senior adult</v>
      </c>
      <c r="Q486" s="68" t="str">
        <f t="shared" si="30"/>
        <v>Low-Balance</v>
      </c>
      <c r="R486" s="69" t="str">
        <f t="shared" si="31"/>
        <v>101,000 - 150,000</v>
      </c>
    </row>
    <row r="487" spans="1:18" ht="18" customHeight="1" x14ac:dyDescent="0.2">
      <c r="A487" s="6">
        <v>486</v>
      </c>
      <c r="B487" s="7">
        <v>15637954</v>
      </c>
      <c r="C487" s="6" t="s">
        <v>425</v>
      </c>
      <c r="D487" s="7">
        <v>730</v>
      </c>
      <c r="E487" s="6" t="s">
        <v>15</v>
      </c>
      <c r="F487" s="6" t="s">
        <v>16</v>
      </c>
      <c r="G487" s="7">
        <v>35</v>
      </c>
      <c r="H487" s="7">
        <v>0</v>
      </c>
      <c r="I487" s="51">
        <v>155470.54999999999</v>
      </c>
      <c r="J487" s="7">
        <v>1</v>
      </c>
      <c r="K487" s="7">
        <v>1</v>
      </c>
      <c r="L487" s="7">
        <v>1</v>
      </c>
      <c r="M487" s="53">
        <v>53718.28</v>
      </c>
      <c r="N487" s="7">
        <v>0</v>
      </c>
      <c r="O487" s="68" t="str">
        <f t="shared" si="28"/>
        <v>Good</v>
      </c>
      <c r="P487" s="68" t="str">
        <f t="shared" si="29"/>
        <v>Young adult</v>
      </c>
      <c r="Q487" s="68" t="str">
        <f t="shared" si="30"/>
        <v>High-Balance</v>
      </c>
      <c r="R487" s="69" t="str">
        <f t="shared" si="31"/>
        <v>51,000 - 100,000</v>
      </c>
    </row>
    <row r="488" spans="1:18" ht="18" customHeight="1" x14ac:dyDescent="0.2">
      <c r="A488" s="6">
        <v>487</v>
      </c>
      <c r="B488" s="7">
        <v>15758639</v>
      </c>
      <c r="C488" s="6" t="s">
        <v>201</v>
      </c>
      <c r="D488" s="7">
        <v>641</v>
      </c>
      <c r="E488" s="6" t="s">
        <v>15</v>
      </c>
      <c r="F488" s="6" t="s">
        <v>23</v>
      </c>
      <c r="G488" s="7">
        <v>37</v>
      </c>
      <c r="H488" s="7">
        <v>7</v>
      </c>
      <c r="I488" s="51">
        <v>0</v>
      </c>
      <c r="J488" s="7">
        <v>2</v>
      </c>
      <c r="K488" s="7">
        <v>1</v>
      </c>
      <c r="L488" s="7">
        <v>0</v>
      </c>
      <c r="M488" s="53">
        <v>75248.3</v>
      </c>
      <c r="N488" s="7">
        <v>0</v>
      </c>
      <c r="O488" s="68" t="str">
        <f t="shared" si="28"/>
        <v>Fair</v>
      </c>
      <c r="P488" s="68" t="str">
        <f t="shared" si="29"/>
        <v>Young adult</v>
      </c>
      <c r="Q488" s="68" t="str">
        <f t="shared" si="30"/>
        <v>Low-Balance</v>
      </c>
      <c r="R488" s="69" t="str">
        <f t="shared" si="31"/>
        <v>51,000 - 100,000</v>
      </c>
    </row>
    <row r="489" spans="1:18" ht="18" customHeight="1" x14ac:dyDescent="0.2">
      <c r="A489" s="6">
        <v>488</v>
      </c>
      <c r="B489" s="7">
        <v>15613772</v>
      </c>
      <c r="C489" s="6" t="s">
        <v>426</v>
      </c>
      <c r="D489" s="7">
        <v>542</v>
      </c>
      <c r="E489" s="6" t="s">
        <v>15</v>
      </c>
      <c r="F489" s="6" t="s">
        <v>23</v>
      </c>
      <c r="G489" s="7">
        <v>39</v>
      </c>
      <c r="H489" s="7">
        <v>3</v>
      </c>
      <c r="I489" s="51">
        <v>135096.76999999999</v>
      </c>
      <c r="J489" s="7">
        <v>1</v>
      </c>
      <c r="K489" s="7">
        <v>1</v>
      </c>
      <c r="L489" s="7">
        <v>1</v>
      </c>
      <c r="M489" s="53">
        <v>14353.43</v>
      </c>
      <c r="N489" s="7">
        <v>1</v>
      </c>
      <c r="O489" s="68" t="str">
        <f t="shared" si="28"/>
        <v>Fair</v>
      </c>
      <c r="P489" s="68" t="str">
        <f t="shared" si="29"/>
        <v>Young adult</v>
      </c>
      <c r="Q489" s="68" t="str">
        <f t="shared" si="30"/>
        <v>High-Balance</v>
      </c>
      <c r="R489" s="69" t="str">
        <f t="shared" si="31"/>
        <v xml:space="preserve"> 0 - 50,000</v>
      </c>
    </row>
    <row r="490" spans="1:18" ht="18" customHeight="1" x14ac:dyDescent="0.2">
      <c r="A490" s="6">
        <v>489</v>
      </c>
      <c r="B490" s="7">
        <v>15731744</v>
      </c>
      <c r="C490" s="6" t="s">
        <v>427</v>
      </c>
      <c r="D490" s="7">
        <v>692</v>
      </c>
      <c r="E490" s="6" t="s">
        <v>15</v>
      </c>
      <c r="F490" s="6" t="s">
        <v>23</v>
      </c>
      <c r="G490" s="7">
        <v>30</v>
      </c>
      <c r="H490" s="7">
        <v>2</v>
      </c>
      <c r="I490" s="51">
        <v>0</v>
      </c>
      <c r="J490" s="7">
        <v>2</v>
      </c>
      <c r="K490" s="7">
        <v>0</v>
      </c>
      <c r="L490" s="7">
        <v>1</v>
      </c>
      <c r="M490" s="53">
        <v>130486.57</v>
      </c>
      <c r="N490" s="7">
        <v>0</v>
      </c>
      <c r="O490" s="68" t="str">
        <f t="shared" si="28"/>
        <v>Fair</v>
      </c>
      <c r="P490" s="68" t="str">
        <f t="shared" si="29"/>
        <v>Young adult</v>
      </c>
      <c r="Q490" s="68" t="str">
        <f t="shared" si="30"/>
        <v>Low-Balance</v>
      </c>
      <c r="R490" s="69" t="str">
        <f t="shared" si="31"/>
        <v>101,000 - 150,000</v>
      </c>
    </row>
    <row r="491" spans="1:18" ht="18" customHeight="1" x14ac:dyDescent="0.2">
      <c r="A491" s="6">
        <v>490</v>
      </c>
      <c r="B491" s="7">
        <v>15807709</v>
      </c>
      <c r="C491" s="6" t="s">
        <v>428</v>
      </c>
      <c r="D491" s="7">
        <v>714</v>
      </c>
      <c r="E491" s="6" t="s">
        <v>26</v>
      </c>
      <c r="F491" s="6" t="s">
        <v>16</v>
      </c>
      <c r="G491" s="7">
        <v>55</v>
      </c>
      <c r="H491" s="7">
        <v>9</v>
      </c>
      <c r="I491" s="51">
        <v>180075.22</v>
      </c>
      <c r="J491" s="7">
        <v>1</v>
      </c>
      <c r="K491" s="7">
        <v>1</v>
      </c>
      <c r="L491" s="7">
        <v>1</v>
      </c>
      <c r="M491" s="53">
        <v>100127.71</v>
      </c>
      <c r="N491" s="7">
        <v>0</v>
      </c>
      <c r="O491" s="68" t="str">
        <f t="shared" si="28"/>
        <v>Fair</v>
      </c>
      <c r="P491" s="68" t="str">
        <f t="shared" si="29"/>
        <v>Middle-aged adult</v>
      </c>
      <c r="Q491" s="68" t="str">
        <f t="shared" si="30"/>
        <v>High-Balance</v>
      </c>
      <c r="R491" s="69" t="str">
        <f t="shared" si="31"/>
        <v>51,000 - 100,000</v>
      </c>
    </row>
    <row r="492" spans="1:18" ht="18" customHeight="1" x14ac:dyDescent="0.2">
      <c r="A492" s="6">
        <v>491</v>
      </c>
      <c r="B492" s="7">
        <v>15714689</v>
      </c>
      <c r="C492" s="6" t="s">
        <v>429</v>
      </c>
      <c r="D492" s="7">
        <v>591</v>
      </c>
      <c r="E492" s="6" t="s">
        <v>18</v>
      </c>
      <c r="F492" s="6" t="s">
        <v>23</v>
      </c>
      <c r="G492" s="7">
        <v>29</v>
      </c>
      <c r="H492" s="7">
        <v>1</v>
      </c>
      <c r="I492" s="51">
        <v>97541.24</v>
      </c>
      <c r="J492" s="7">
        <v>1</v>
      </c>
      <c r="K492" s="7">
        <v>1</v>
      </c>
      <c r="L492" s="7">
        <v>1</v>
      </c>
      <c r="M492" s="53">
        <v>196356.17</v>
      </c>
      <c r="N492" s="7">
        <v>0</v>
      </c>
      <c r="O492" s="68" t="str">
        <f t="shared" si="28"/>
        <v>Fair</v>
      </c>
      <c r="P492" s="68" t="str">
        <f t="shared" si="29"/>
        <v>Young adult</v>
      </c>
      <c r="Q492" s="68" t="str">
        <f t="shared" si="30"/>
        <v>Mid-Balance</v>
      </c>
      <c r="R492" s="69" t="str">
        <f t="shared" si="31"/>
        <v>151,000 - 200,00</v>
      </c>
    </row>
    <row r="493" spans="1:18" ht="18" customHeight="1" x14ac:dyDescent="0.2">
      <c r="A493" s="6">
        <v>492</v>
      </c>
      <c r="B493" s="7">
        <v>15699005</v>
      </c>
      <c r="C493" s="6" t="s">
        <v>65</v>
      </c>
      <c r="D493" s="7">
        <v>710</v>
      </c>
      <c r="E493" s="6" t="s">
        <v>15</v>
      </c>
      <c r="F493" s="6" t="s">
        <v>16</v>
      </c>
      <c r="G493" s="7">
        <v>41</v>
      </c>
      <c r="H493" s="7">
        <v>2</v>
      </c>
      <c r="I493" s="51">
        <v>156067.04999999999</v>
      </c>
      <c r="J493" s="7">
        <v>1</v>
      </c>
      <c r="K493" s="7">
        <v>1</v>
      </c>
      <c r="L493" s="7">
        <v>1</v>
      </c>
      <c r="M493" s="53">
        <v>9983.8799999999992</v>
      </c>
      <c r="N493" s="7">
        <v>0</v>
      </c>
      <c r="O493" s="68" t="str">
        <f t="shared" si="28"/>
        <v>Fair</v>
      </c>
      <c r="P493" s="68" t="str">
        <f t="shared" si="29"/>
        <v>Middle-aged adult</v>
      </c>
      <c r="Q493" s="68" t="str">
        <f t="shared" si="30"/>
        <v>High-Balance</v>
      </c>
      <c r="R493" s="69" t="str">
        <f t="shared" si="31"/>
        <v xml:space="preserve"> 0 - 50,000</v>
      </c>
    </row>
    <row r="494" spans="1:18" ht="18" customHeight="1" x14ac:dyDescent="0.2">
      <c r="A494" s="6">
        <v>493</v>
      </c>
      <c r="B494" s="7">
        <v>15624170</v>
      </c>
      <c r="C494" s="6" t="s">
        <v>213</v>
      </c>
      <c r="D494" s="7">
        <v>639</v>
      </c>
      <c r="E494" s="6" t="s">
        <v>15</v>
      </c>
      <c r="F494" s="6" t="s">
        <v>16</v>
      </c>
      <c r="G494" s="7">
        <v>38</v>
      </c>
      <c r="H494" s="7">
        <v>4</v>
      </c>
      <c r="I494" s="51">
        <v>81550.94</v>
      </c>
      <c r="J494" s="7">
        <v>2</v>
      </c>
      <c r="K494" s="7">
        <v>0</v>
      </c>
      <c r="L494" s="7">
        <v>1</v>
      </c>
      <c r="M494" s="53">
        <v>118974.77</v>
      </c>
      <c r="N494" s="7">
        <v>0</v>
      </c>
      <c r="O494" s="68" t="str">
        <f t="shared" si="28"/>
        <v>Fair</v>
      </c>
      <c r="P494" s="68" t="str">
        <f t="shared" si="29"/>
        <v>Young adult</v>
      </c>
      <c r="Q494" s="68" t="str">
        <f t="shared" si="30"/>
        <v>Mid-Balance</v>
      </c>
      <c r="R494" s="69" t="str">
        <f t="shared" si="31"/>
        <v>101,000 - 150,000</v>
      </c>
    </row>
    <row r="495" spans="1:18" ht="18" customHeight="1" x14ac:dyDescent="0.2">
      <c r="A495" s="6">
        <v>494</v>
      </c>
      <c r="B495" s="7">
        <v>15725679</v>
      </c>
      <c r="C495" s="6" t="s">
        <v>189</v>
      </c>
      <c r="D495" s="7">
        <v>531</v>
      </c>
      <c r="E495" s="6" t="s">
        <v>15</v>
      </c>
      <c r="F495" s="6" t="s">
        <v>16</v>
      </c>
      <c r="G495" s="7">
        <v>47</v>
      </c>
      <c r="H495" s="7">
        <v>6</v>
      </c>
      <c r="I495" s="51">
        <v>0</v>
      </c>
      <c r="J495" s="7">
        <v>1</v>
      </c>
      <c r="K495" s="7">
        <v>0</v>
      </c>
      <c r="L495" s="7">
        <v>0</v>
      </c>
      <c r="M495" s="53">
        <v>194998.34</v>
      </c>
      <c r="N495" s="7">
        <v>1</v>
      </c>
      <c r="O495" s="68" t="str">
        <f t="shared" si="28"/>
        <v>Fair</v>
      </c>
      <c r="P495" s="68" t="str">
        <f t="shared" si="29"/>
        <v>Middle-aged adult</v>
      </c>
      <c r="Q495" s="68" t="str">
        <f t="shared" si="30"/>
        <v>Low-Balance</v>
      </c>
      <c r="R495" s="69" t="str">
        <f t="shared" si="31"/>
        <v>151,000 - 200,00</v>
      </c>
    </row>
    <row r="496" spans="1:18" ht="18" customHeight="1" x14ac:dyDescent="0.2">
      <c r="A496" s="6">
        <v>495</v>
      </c>
      <c r="B496" s="7">
        <v>15585865</v>
      </c>
      <c r="C496" s="6" t="s">
        <v>430</v>
      </c>
      <c r="D496" s="7">
        <v>673</v>
      </c>
      <c r="E496" s="6" t="s">
        <v>15</v>
      </c>
      <c r="F496" s="6" t="s">
        <v>16</v>
      </c>
      <c r="G496" s="7">
        <v>38</v>
      </c>
      <c r="H496" s="7">
        <v>2</v>
      </c>
      <c r="I496" s="51">
        <v>170061.92</v>
      </c>
      <c r="J496" s="7">
        <v>2</v>
      </c>
      <c r="K496" s="7">
        <v>0</v>
      </c>
      <c r="L496" s="7">
        <v>0</v>
      </c>
      <c r="M496" s="53">
        <v>134901.34</v>
      </c>
      <c r="N496" s="7">
        <v>1</v>
      </c>
      <c r="O496" s="68" t="str">
        <f t="shared" si="28"/>
        <v>Fair</v>
      </c>
      <c r="P496" s="68" t="str">
        <f t="shared" si="29"/>
        <v>Young adult</v>
      </c>
      <c r="Q496" s="68" t="str">
        <f t="shared" si="30"/>
        <v>High-Balance</v>
      </c>
      <c r="R496" s="69" t="str">
        <f t="shared" si="31"/>
        <v>101,000 - 150,000</v>
      </c>
    </row>
    <row r="497" spans="1:18" ht="18" customHeight="1" x14ac:dyDescent="0.2">
      <c r="A497" s="6">
        <v>496</v>
      </c>
      <c r="B497" s="7">
        <v>15804256</v>
      </c>
      <c r="C497" s="6" t="s">
        <v>431</v>
      </c>
      <c r="D497" s="7">
        <v>765</v>
      </c>
      <c r="E497" s="6" t="s">
        <v>26</v>
      </c>
      <c r="F497" s="6" t="s">
        <v>23</v>
      </c>
      <c r="G497" s="7">
        <v>36</v>
      </c>
      <c r="H497" s="7">
        <v>8</v>
      </c>
      <c r="I497" s="51">
        <v>92310.54</v>
      </c>
      <c r="J497" s="7">
        <v>2</v>
      </c>
      <c r="K497" s="7">
        <v>1</v>
      </c>
      <c r="L497" s="7">
        <v>1</v>
      </c>
      <c r="M497" s="53">
        <v>72924.56</v>
      </c>
      <c r="N497" s="7">
        <v>0</v>
      </c>
      <c r="O497" s="68" t="str">
        <f t="shared" si="28"/>
        <v>Good</v>
      </c>
      <c r="P497" s="68" t="str">
        <f t="shared" si="29"/>
        <v>Young adult</v>
      </c>
      <c r="Q497" s="68" t="str">
        <f t="shared" si="30"/>
        <v>Mid-Balance</v>
      </c>
      <c r="R497" s="69" t="str">
        <f t="shared" si="31"/>
        <v>51,000 - 100,000</v>
      </c>
    </row>
    <row r="498" spans="1:18" ht="18" customHeight="1" x14ac:dyDescent="0.2">
      <c r="A498" s="6">
        <v>497</v>
      </c>
      <c r="B498" s="7">
        <v>15662403</v>
      </c>
      <c r="C498" s="6" t="s">
        <v>432</v>
      </c>
      <c r="D498" s="7">
        <v>622</v>
      </c>
      <c r="E498" s="6" t="s">
        <v>15</v>
      </c>
      <c r="F498" s="6" t="s">
        <v>16</v>
      </c>
      <c r="G498" s="7">
        <v>32</v>
      </c>
      <c r="H498" s="7">
        <v>6</v>
      </c>
      <c r="I498" s="51">
        <v>169089.38</v>
      </c>
      <c r="J498" s="7">
        <v>2</v>
      </c>
      <c r="K498" s="7">
        <v>1</v>
      </c>
      <c r="L498" s="7">
        <v>0</v>
      </c>
      <c r="M498" s="53">
        <v>101057.95</v>
      </c>
      <c r="N498" s="7">
        <v>0</v>
      </c>
      <c r="O498" s="68" t="str">
        <f t="shared" si="28"/>
        <v>Fair</v>
      </c>
      <c r="P498" s="68" t="str">
        <f t="shared" si="29"/>
        <v>Young adult</v>
      </c>
      <c r="Q498" s="68" t="str">
        <f t="shared" si="30"/>
        <v>High-Balance</v>
      </c>
      <c r="R498" s="69" t="str">
        <f t="shared" si="31"/>
        <v>101,000 - 150,000</v>
      </c>
    </row>
    <row r="499" spans="1:18" ht="18" customHeight="1" x14ac:dyDescent="0.2">
      <c r="A499" s="6">
        <v>498</v>
      </c>
      <c r="B499" s="7">
        <v>15733616</v>
      </c>
      <c r="C499" s="6" t="s">
        <v>433</v>
      </c>
      <c r="D499" s="7">
        <v>806</v>
      </c>
      <c r="E499" s="6" t="s">
        <v>15</v>
      </c>
      <c r="F499" s="6" t="s">
        <v>23</v>
      </c>
      <c r="G499" s="7">
        <v>40</v>
      </c>
      <c r="H499" s="7">
        <v>5</v>
      </c>
      <c r="I499" s="51">
        <v>80613.929999999993</v>
      </c>
      <c r="J499" s="7">
        <v>1</v>
      </c>
      <c r="K499" s="7">
        <v>1</v>
      </c>
      <c r="L499" s="7">
        <v>1</v>
      </c>
      <c r="M499" s="53">
        <v>142838.64000000001</v>
      </c>
      <c r="N499" s="7">
        <v>0</v>
      </c>
      <c r="O499" s="68" t="str">
        <f t="shared" si="28"/>
        <v>Good</v>
      </c>
      <c r="P499" s="68" t="str">
        <f t="shared" si="29"/>
        <v>Middle-aged adult</v>
      </c>
      <c r="Q499" s="68" t="str">
        <f t="shared" si="30"/>
        <v>Mid-Balance</v>
      </c>
      <c r="R499" s="69" t="str">
        <f t="shared" si="31"/>
        <v>101,000 - 150,000</v>
      </c>
    </row>
    <row r="500" spans="1:18" ht="18" customHeight="1" x14ac:dyDescent="0.2">
      <c r="A500" s="6">
        <v>499</v>
      </c>
      <c r="B500" s="7">
        <v>15591995</v>
      </c>
      <c r="C500" s="6" t="s">
        <v>434</v>
      </c>
      <c r="D500" s="7">
        <v>757</v>
      </c>
      <c r="E500" s="6" t="s">
        <v>26</v>
      </c>
      <c r="F500" s="6" t="s">
        <v>23</v>
      </c>
      <c r="G500" s="7">
        <v>26</v>
      </c>
      <c r="H500" s="7">
        <v>8</v>
      </c>
      <c r="I500" s="51">
        <v>121581.56</v>
      </c>
      <c r="J500" s="7">
        <v>2</v>
      </c>
      <c r="K500" s="7">
        <v>1</v>
      </c>
      <c r="L500" s="7">
        <v>1</v>
      </c>
      <c r="M500" s="53">
        <v>127059.04</v>
      </c>
      <c r="N500" s="7">
        <v>0</v>
      </c>
      <c r="O500" s="68" t="str">
        <f t="shared" si="28"/>
        <v>Good</v>
      </c>
      <c r="P500" s="68" t="str">
        <f t="shared" si="29"/>
        <v>Young adult</v>
      </c>
      <c r="Q500" s="68" t="str">
        <f t="shared" si="30"/>
        <v>Mid-Balance</v>
      </c>
      <c r="R500" s="69" t="str">
        <f t="shared" si="31"/>
        <v>101,000 - 150,000</v>
      </c>
    </row>
    <row r="501" spans="1:18" ht="18" customHeight="1" x14ac:dyDescent="0.2">
      <c r="A501" s="6">
        <v>500</v>
      </c>
      <c r="B501" s="7">
        <v>15677020</v>
      </c>
      <c r="C501" s="6" t="s">
        <v>435</v>
      </c>
      <c r="D501" s="7">
        <v>570</v>
      </c>
      <c r="E501" s="6" t="s">
        <v>15</v>
      </c>
      <c r="F501" s="6" t="s">
        <v>16</v>
      </c>
      <c r="G501" s="7">
        <v>58</v>
      </c>
      <c r="H501" s="7">
        <v>8</v>
      </c>
      <c r="I501" s="51">
        <v>0</v>
      </c>
      <c r="J501" s="7">
        <v>1</v>
      </c>
      <c r="K501" s="7">
        <v>0</v>
      </c>
      <c r="L501" s="7">
        <v>1</v>
      </c>
      <c r="M501" s="53">
        <v>116503.92</v>
      </c>
      <c r="N501" s="7">
        <v>1</v>
      </c>
      <c r="O501" s="68" t="str">
        <f t="shared" si="28"/>
        <v>Fair</v>
      </c>
      <c r="P501" s="68" t="str">
        <f t="shared" si="29"/>
        <v>Middle-aged adult</v>
      </c>
      <c r="Q501" s="68" t="str">
        <f t="shared" si="30"/>
        <v>Low-Balance</v>
      </c>
      <c r="R501" s="69" t="str">
        <f t="shared" si="31"/>
        <v>101,000 - 150,000</v>
      </c>
    </row>
    <row r="502" spans="1:18" ht="18" customHeight="1" x14ac:dyDescent="0.2">
      <c r="A502" s="6">
        <v>501</v>
      </c>
      <c r="B502" s="7">
        <v>15727688</v>
      </c>
      <c r="C502" s="6" t="s">
        <v>436</v>
      </c>
      <c r="D502" s="7">
        <v>555</v>
      </c>
      <c r="E502" s="6" t="s">
        <v>18</v>
      </c>
      <c r="F502" s="6" t="s">
        <v>23</v>
      </c>
      <c r="G502" s="7">
        <v>32</v>
      </c>
      <c r="H502" s="7">
        <v>4</v>
      </c>
      <c r="I502" s="51">
        <v>0</v>
      </c>
      <c r="J502" s="7">
        <v>2</v>
      </c>
      <c r="K502" s="7">
        <v>1</v>
      </c>
      <c r="L502" s="7">
        <v>1</v>
      </c>
      <c r="M502" s="53">
        <v>54405.79</v>
      </c>
      <c r="N502" s="7">
        <v>0</v>
      </c>
      <c r="O502" s="68" t="str">
        <f t="shared" si="28"/>
        <v>Fair</v>
      </c>
      <c r="P502" s="68" t="str">
        <f t="shared" si="29"/>
        <v>Young adult</v>
      </c>
      <c r="Q502" s="68" t="str">
        <f t="shared" si="30"/>
        <v>Low-Balance</v>
      </c>
      <c r="R502" s="69" t="str">
        <f t="shared" si="31"/>
        <v>51,000 - 100,000</v>
      </c>
    </row>
    <row r="503" spans="1:18" ht="18" customHeight="1" x14ac:dyDescent="0.2">
      <c r="A503" s="6">
        <v>502</v>
      </c>
      <c r="B503" s="7">
        <v>15715941</v>
      </c>
      <c r="C503" s="6" t="s">
        <v>437</v>
      </c>
      <c r="D503" s="7">
        <v>692</v>
      </c>
      <c r="E503" s="6" t="s">
        <v>15</v>
      </c>
      <c r="F503" s="6" t="s">
        <v>23</v>
      </c>
      <c r="G503" s="7">
        <v>54</v>
      </c>
      <c r="H503" s="7">
        <v>5</v>
      </c>
      <c r="I503" s="51">
        <v>0</v>
      </c>
      <c r="J503" s="7">
        <v>2</v>
      </c>
      <c r="K503" s="7">
        <v>1</v>
      </c>
      <c r="L503" s="7">
        <v>1</v>
      </c>
      <c r="M503" s="53">
        <v>88721.84</v>
      </c>
      <c r="N503" s="7">
        <v>0</v>
      </c>
      <c r="O503" s="68" t="str">
        <f t="shared" si="28"/>
        <v>Fair</v>
      </c>
      <c r="P503" s="68" t="str">
        <f t="shared" si="29"/>
        <v>Middle-aged adult</v>
      </c>
      <c r="Q503" s="68" t="str">
        <f t="shared" si="30"/>
        <v>Low-Balance</v>
      </c>
      <c r="R503" s="69" t="str">
        <f t="shared" si="31"/>
        <v>51,000 - 100,000</v>
      </c>
    </row>
    <row r="504" spans="1:18" ht="18" customHeight="1" x14ac:dyDescent="0.2">
      <c r="A504" s="6">
        <v>503</v>
      </c>
      <c r="B504" s="7">
        <v>15714485</v>
      </c>
      <c r="C504" s="6" t="s">
        <v>438</v>
      </c>
      <c r="D504" s="7">
        <v>774</v>
      </c>
      <c r="E504" s="6" t="s">
        <v>15</v>
      </c>
      <c r="F504" s="6" t="s">
        <v>23</v>
      </c>
      <c r="G504" s="7">
        <v>60</v>
      </c>
      <c r="H504" s="7">
        <v>5</v>
      </c>
      <c r="I504" s="51">
        <v>85891.55</v>
      </c>
      <c r="J504" s="7">
        <v>1</v>
      </c>
      <c r="K504" s="7">
        <v>1</v>
      </c>
      <c r="L504" s="7">
        <v>0</v>
      </c>
      <c r="M504" s="53">
        <v>74135.48</v>
      </c>
      <c r="N504" s="7">
        <v>1</v>
      </c>
      <c r="O504" s="68" t="str">
        <f t="shared" si="28"/>
        <v>Good</v>
      </c>
      <c r="P504" s="68" t="str">
        <f t="shared" si="29"/>
        <v>Senior adult</v>
      </c>
      <c r="Q504" s="68" t="str">
        <f t="shared" si="30"/>
        <v>Mid-Balance</v>
      </c>
      <c r="R504" s="69" t="str">
        <f t="shared" si="31"/>
        <v>51,000 - 100,000</v>
      </c>
    </row>
    <row r="505" spans="1:18" ht="18" customHeight="1" x14ac:dyDescent="0.2">
      <c r="A505" s="6">
        <v>504</v>
      </c>
      <c r="B505" s="7">
        <v>15730059</v>
      </c>
      <c r="C505" s="6" t="s">
        <v>439</v>
      </c>
      <c r="D505" s="7">
        <v>638</v>
      </c>
      <c r="E505" s="6" t="s">
        <v>18</v>
      </c>
      <c r="F505" s="6" t="s">
        <v>23</v>
      </c>
      <c r="G505" s="7">
        <v>44</v>
      </c>
      <c r="H505" s="7">
        <v>9</v>
      </c>
      <c r="I505" s="51">
        <v>77637.350000000006</v>
      </c>
      <c r="J505" s="7">
        <v>2</v>
      </c>
      <c r="K505" s="7">
        <v>1</v>
      </c>
      <c r="L505" s="7">
        <v>1</v>
      </c>
      <c r="M505" s="53">
        <v>111346.22</v>
      </c>
      <c r="N505" s="7">
        <v>0</v>
      </c>
      <c r="O505" s="68" t="str">
        <f t="shared" si="28"/>
        <v>Fair</v>
      </c>
      <c r="P505" s="68" t="str">
        <f t="shared" si="29"/>
        <v>Middle-aged adult</v>
      </c>
      <c r="Q505" s="68" t="str">
        <f t="shared" si="30"/>
        <v>Mid-Balance</v>
      </c>
      <c r="R505" s="69" t="str">
        <f t="shared" si="31"/>
        <v>101,000 - 150,000</v>
      </c>
    </row>
    <row r="506" spans="1:18" ht="18" customHeight="1" x14ac:dyDescent="0.2">
      <c r="A506" s="6">
        <v>505</v>
      </c>
      <c r="B506" s="7">
        <v>15715527</v>
      </c>
      <c r="C506" s="6" t="s">
        <v>231</v>
      </c>
      <c r="D506" s="7">
        <v>543</v>
      </c>
      <c r="E506" s="6" t="s">
        <v>18</v>
      </c>
      <c r="F506" s="6" t="s">
        <v>16</v>
      </c>
      <c r="G506" s="7">
        <v>41</v>
      </c>
      <c r="H506" s="7">
        <v>4</v>
      </c>
      <c r="I506" s="51">
        <v>0</v>
      </c>
      <c r="J506" s="7">
        <v>1</v>
      </c>
      <c r="K506" s="7">
        <v>0</v>
      </c>
      <c r="L506" s="7">
        <v>0</v>
      </c>
      <c r="M506" s="53">
        <v>194902.16</v>
      </c>
      <c r="N506" s="7">
        <v>0</v>
      </c>
      <c r="O506" s="68" t="str">
        <f t="shared" si="28"/>
        <v>Fair</v>
      </c>
      <c r="P506" s="68" t="str">
        <f t="shared" si="29"/>
        <v>Middle-aged adult</v>
      </c>
      <c r="Q506" s="68" t="str">
        <f t="shared" si="30"/>
        <v>Low-Balance</v>
      </c>
      <c r="R506" s="69" t="str">
        <f t="shared" si="31"/>
        <v>151,000 - 200,00</v>
      </c>
    </row>
    <row r="507" spans="1:18" ht="18" customHeight="1" x14ac:dyDescent="0.2">
      <c r="A507" s="6">
        <v>506</v>
      </c>
      <c r="B507" s="7">
        <v>15576623</v>
      </c>
      <c r="C507" s="6" t="s">
        <v>440</v>
      </c>
      <c r="D507" s="7">
        <v>584</v>
      </c>
      <c r="E507" s="6" t="s">
        <v>15</v>
      </c>
      <c r="F507" s="6" t="s">
        <v>23</v>
      </c>
      <c r="G507" s="7">
        <v>31</v>
      </c>
      <c r="H507" s="7">
        <v>5</v>
      </c>
      <c r="I507" s="51">
        <v>0</v>
      </c>
      <c r="J507" s="7">
        <v>2</v>
      </c>
      <c r="K507" s="7">
        <v>1</v>
      </c>
      <c r="L507" s="7">
        <v>0</v>
      </c>
      <c r="M507" s="53">
        <v>31474.27</v>
      </c>
      <c r="N507" s="7">
        <v>0</v>
      </c>
      <c r="O507" s="68" t="str">
        <f t="shared" si="28"/>
        <v>Fair</v>
      </c>
      <c r="P507" s="68" t="str">
        <f t="shared" si="29"/>
        <v>Young adult</v>
      </c>
      <c r="Q507" s="68" t="str">
        <f t="shared" si="30"/>
        <v>Low-Balance</v>
      </c>
      <c r="R507" s="69" t="str">
        <f t="shared" si="31"/>
        <v xml:space="preserve"> 0 - 50,000</v>
      </c>
    </row>
    <row r="508" spans="1:18" ht="18" customHeight="1" x14ac:dyDescent="0.2">
      <c r="A508" s="6">
        <v>507</v>
      </c>
      <c r="B508" s="7">
        <v>15805565</v>
      </c>
      <c r="C508" s="6" t="s">
        <v>423</v>
      </c>
      <c r="D508" s="7">
        <v>691</v>
      </c>
      <c r="E508" s="6" t="s">
        <v>26</v>
      </c>
      <c r="F508" s="6" t="s">
        <v>23</v>
      </c>
      <c r="G508" s="7">
        <v>30</v>
      </c>
      <c r="H508" s="7">
        <v>7</v>
      </c>
      <c r="I508" s="51">
        <v>116927.89</v>
      </c>
      <c r="J508" s="7">
        <v>1</v>
      </c>
      <c r="K508" s="7">
        <v>1</v>
      </c>
      <c r="L508" s="7">
        <v>0</v>
      </c>
      <c r="M508" s="53">
        <v>21198.39</v>
      </c>
      <c r="N508" s="7">
        <v>0</v>
      </c>
      <c r="O508" s="68" t="str">
        <f t="shared" si="28"/>
        <v>Fair</v>
      </c>
      <c r="P508" s="68" t="str">
        <f t="shared" si="29"/>
        <v>Young adult</v>
      </c>
      <c r="Q508" s="68" t="str">
        <f t="shared" si="30"/>
        <v>Mid-Balance</v>
      </c>
      <c r="R508" s="69" t="str">
        <f t="shared" si="31"/>
        <v xml:space="preserve"> 0 - 50,000</v>
      </c>
    </row>
    <row r="509" spans="1:18" ht="18" customHeight="1" x14ac:dyDescent="0.2">
      <c r="A509" s="6">
        <v>508</v>
      </c>
      <c r="B509" s="7">
        <v>15677307</v>
      </c>
      <c r="C509" s="6" t="s">
        <v>441</v>
      </c>
      <c r="D509" s="7">
        <v>684</v>
      </c>
      <c r="E509" s="6" t="s">
        <v>26</v>
      </c>
      <c r="F509" s="6" t="s">
        <v>16</v>
      </c>
      <c r="G509" s="7">
        <v>40</v>
      </c>
      <c r="H509" s="7">
        <v>6</v>
      </c>
      <c r="I509" s="51">
        <v>137326.65</v>
      </c>
      <c r="J509" s="7">
        <v>1</v>
      </c>
      <c r="K509" s="7">
        <v>1</v>
      </c>
      <c r="L509" s="7">
        <v>0</v>
      </c>
      <c r="M509" s="53">
        <v>186976.6</v>
      </c>
      <c r="N509" s="7">
        <v>0</v>
      </c>
      <c r="O509" s="68" t="str">
        <f t="shared" si="28"/>
        <v>Fair</v>
      </c>
      <c r="P509" s="68" t="str">
        <f t="shared" si="29"/>
        <v>Middle-aged adult</v>
      </c>
      <c r="Q509" s="68" t="str">
        <f t="shared" si="30"/>
        <v>High-Balance</v>
      </c>
      <c r="R509" s="69" t="str">
        <f t="shared" si="31"/>
        <v>151,000 - 200,00</v>
      </c>
    </row>
    <row r="510" spans="1:18" ht="18" customHeight="1" x14ac:dyDescent="0.2">
      <c r="A510" s="6">
        <v>509</v>
      </c>
      <c r="B510" s="7">
        <v>15773890</v>
      </c>
      <c r="C510" s="6" t="s">
        <v>185</v>
      </c>
      <c r="D510" s="7">
        <v>733</v>
      </c>
      <c r="E510" s="6" t="s">
        <v>15</v>
      </c>
      <c r="F510" s="6" t="s">
        <v>23</v>
      </c>
      <c r="G510" s="7">
        <v>22</v>
      </c>
      <c r="H510" s="7">
        <v>5</v>
      </c>
      <c r="I510" s="51">
        <v>0</v>
      </c>
      <c r="J510" s="7">
        <v>2</v>
      </c>
      <c r="K510" s="7">
        <v>1</v>
      </c>
      <c r="L510" s="7">
        <v>1</v>
      </c>
      <c r="M510" s="53">
        <v>117202.19</v>
      </c>
      <c r="N510" s="7">
        <v>0</v>
      </c>
      <c r="O510" s="68" t="str">
        <f t="shared" si="28"/>
        <v>Good</v>
      </c>
      <c r="P510" s="68" t="str">
        <f t="shared" si="29"/>
        <v>Young adult</v>
      </c>
      <c r="Q510" s="68" t="str">
        <f t="shared" si="30"/>
        <v>Low-Balance</v>
      </c>
      <c r="R510" s="69" t="str">
        <f t="shared" si="31"/>
        <v>101,000 - 150,000</v>
      </c>
    </row>
    <row r="511" spans="1:18" ht="18" customHeight="1" x14ac:dyDescent="0.2">
      <c r="A511" s="6">
        <v>510</v>
      </c>
      <c r="B511" s="7">
        <v>15598883</v>
      </c>
      <c r="C511" s="6" t="s">
        <v>442</v>
      </c>
      <c r="D511" s="7">
        <v>599</v>
      </c>
      <c r="E511" s="6" t="s">
        <v>18</v>
      </c>
      <c r="F511" s="6" t="s">
        <v>16</v>
      </c>
      <c r="G511" s="7">
        <v>37</v>
      </c>
      <c r="H511" s="7">
        <v>2</v>
      </c>
      <c r="I511" s="51">
        <v>0</v>
      </c>
      <c r="J511" s="7">
        <v>2</v>
      </c>
      <c r="K511" s="7">
        <v>1</v>
      </c>
      <c r="L511" s="7">
        <v>1</v>
      </c>
      <c r="M511" s="53">
        <v>143739.29</v>
      </c>
      <c r="N511" s="7">
        <v>0</v>
      </c>
      <c r="O511" s="68" t="str">
        <f t="shared" si="28"/>
        <v>Fair</v>
      </c>
      <c r="P511" s="68" t="str">
        <f t="shared" si="29"/>
        <v>Young adult</v>
      </c>
      <c r="Q511" s="68" t="str">
        <f t="shared" si="30"/>
        <v>Low-Balance</v>
      </c>
      <c r="R511" s="69" t="str">
        <f t="shared" si="31"/>
        <v>101,000 - 150,000</v>
      </c>
    </row>
    <row r="512" spans="1:18" ht="18" customHeight="1" x14ac:dyDescent="0.2">
      <c r="A512" s="6">
        <v>511</v>
      </c>
      <c r="B512" s="7">
        <v>15568506</v>
      </c>
      <c r="C512" s="6" t="s">
        <v>443</v>
      </c>
      <c r="D512" s="7">
        <v>524</v>
      </c>
      <c r="E512" s="6" t="s">
        <v>26</v>
      </c>
      <c r="F512" s="6" t="s">
        <v>16</v>
      </c>
      <c r="G512" s="7">
        <v>31</v>
      </c>
      <c r="H512" s="7">
        <v>10</v>
      </c>
      <c r="I512" s="51">
        <v>67238.98</v>
      </c>
      <c r="J512" s="7">
        <v>2</v>
      </c>
      <c r="K512" s="7">
        <v>1</v>
      </c>
      <c r="L512" s="7">
        <v>1</v>
      </c>
      <c r="M512" s="53">
        <v>161811.23000000001</v>
      </c>
      <c r="N512" s="7">
        <v>0</v>
      </c>
      <c r="O512" s="68" t="str">
        <f t="shared" si="28"/>
        <v>Fair</v>
      </c>
      <c r="P512" s="68" t="str">
        <f t="shared" si="29"/>
        <v>Young adult</v>
      </c>
      <c r="Q512" s="68" t="str">
        <f t="shared" si="30"/>
        <v>Low-Balance</v>
      </c>
      <c r="R512" s="69" t="str">
        <f t="shared" si="31"/>
        <v>151,000 - 200,00</v>
      </c>
    </row>
    <row r="513" spans="1:18" ht="18" customHeight="1" x14ac:dyDescent="0.2">
      <c r="A513" s="6">
        <v>512</v>
      </c>
      <c r="B513" s="7">
        <v>15761043</v>
      </c>
      <c r="C513" s="6" t="s">
        <v>444</v>
      </c>
      <c r="D513" s="7">
        <v>632</v>
      </c>
      <c r="E513" s="6" t="s">
        <v>26</v>
      </c>
      <c r="F513" s="6" t="s">
        <v>16</v>
      </c>
      <c r="G513" s="7">
        <v>38</v>
      </c>
      <c r="H513" s="7">
        <v>6</v>
      </c>
      <c r="I513" s="51">
        <v>86569.76</v>
      </c>
      <c r="J513" s="7">
        <v>2</v>
      </c>
      <c r="K513" s="7">
        <v>1</v>
      </c>
      <c r="L513" s="7">
        <v>0</v>
      </c>
      <c r="M513" s="53">
        <v>98090.91</v>
      </c>
      <c r="N513" s="7">
        <v>0</v>
      </c>
      <c r="O513" s="68" t="str">
        <f t="shared" si="28"/>
        <v>Fair</v>
      </c>
      <c r="P513" s="68" t="str">
        <f t="shared" si="29"/>
        <v>Young adult</v>
      </c>
      <c r="Q513" s="68" t="str">
        <f t="shared" si="30"/>
        <v>Mid-Balance</v>
      </c>
      <c r="R513" s="69" t="str">
        <f t="shared" si="31"/>
        <v>51,000 - 100,000</v>
      </c>
    </row>
    <row r="514" spans="1:18" ht="18" customHeight="1" x14ac:dyDescent="0.2">
      <c r="A514" s="6">
        <v>513</v>
      </c>
      <c r="B514" s="7">
        <v>15782236</v>
      </c>
      <c r="C514" s="6" t="s">
        <v>445</v>
      </c>
      <c r="D514" s="7">
        <v>735</v>
      </c>
      <c r="E514" s="6" t="s">
        <v>18</v>
      </c>
      <c r="F514" s="6" t="s">
        <v>23</v>
      </c>
      <c r="G514" s="7">
        <v>34</v>
      </c>
      <c r="H514" s="7">
        <v>5</v>
      </c>
      <c r="I514" s="51">
        <v>0</v>
      </c>
      <c r="J514" s="7">
        <v>2</v>
      </c>
      <c r="K514" s="7">
        <v>0</v>
      </c>
      <c r="L514" s="7">
        <v>0</v>
      </c>
      <c r="M514" s="53">
        <v>71095.41</v>
      </c>
      <c r="N514" s="7">
        <v>0</v>
      </c>
      <c r="O514" s="68" t="str">
        <f t="shared" si="28"/>
        <v>Good</v>
      </c>
      <c r="P514" s="68" t="str">
        <f t="shared" si="29"/>
        <v>Young adult</v>
      </c>
      <c r="Q514" s="68" t="str">
        <f t="shared" si="30"/>
        <v>Low-Balance</v>
      </c>
      <c r="R514" s="69" t="str">
        <f t="shared" si="31"/>
        <v>51,000 - 100,000</v>
      </c>
    </row>
    <row r="515" spans="1:18" ht="18" customHeight="1" x14ac:dyDescent="0.2">
      <c r="A515" s="6">
        <v>514</v>
      </c>
      <c r="B515" s="7">
        <v>15593601</v>
      </c>
      <c r="C515" s="6" t="s">
        <v>446</v>
      </c>
      <c r="D515" s="7">
        <v>734</v>
      </c>
      <c r="E515" s="6" t="s">
        <v>15</v>
      </c>
      <c r="F515" s="6" t="s">
        <v>23</v>
      </c>
      <c r="G515" s="7">
        <v>34</v>
      </c>
      <c r="H515" s="7">
        <v>6</v>
      </c>
      <c r="I515" s="51">
        <v>133598.39999999999</v>
      </c>
      <c r="J515" s="7">
        <v>1</v>
      </c>
      <c r="K515" s="7">
        <v>1</v>
      </c>
      <c r="L515" s="7">
        <v>1</v>
      </c>
      <c r="M515" s="53">
        <v>13107.24</v>
      </c>
      <c r="N515" s="7">
        <v>0</v>
      </c>
      <c r="O515" s="68" t="str">
        <f t="shared" ref="O515:O578" si="32">IF(D515&gt;=721, "Good", IF(D515&gt;=521, "Fair", "Poor"))</f>
        <v>Good</v>
      </c>
      <c r="P515" s="68" t="str">
        <f t="shared" ref="P515:P578" si="33">IF(G515&gt;=60, "Senior adult", IF(G515&gt;=40, "Middle-aged adult", "Young adult"))</f>
        <v>Young adult</v>
      </c>
      <c r="Q515" s="68" t="str">
        <f t="shared" ref="Q515:Q578" si="34">IF(I515&gt;=126000, "High-Balance", IF(I515&gt;=76000, "Mid-Balance", "Low-Balance"))</f>
        <v>High-Balance</v>
      </c>
      <c r="R515" s="69" t="str">
        <f t="shared" ref="R515:R578" si="35">IF(M515&gt;=151000,"151,000 - 200,00",IF(M515&gt;=101000,"101,000 - 150,000",IF(M515&gt;=51000,"51,000 - 100,000"," 0 - 50,000")))</f>
        <v xml:space="preserve"> 0 - 50,000</v>
      </c>
    </row>
    <row r="516" spans="1:18" ht="18" customHeight="1" x14ac:dyDescent="0.2">
      <c r="A516" s="6">
        <v>515</v>
      </c>
      <c r="B516" s="7">
        <v>15682048</v>
      </c>
      <c r="C516" s="6" t="s">
        <v>88</v>
      </c>
      <c r="D516" s="7">
        <v>605</v>
      </c>
      <c r="E516" s="6" t="s">
        <v>15</v>
      </c>
      <c r="F516" s="6" t="s">
        <v>16</v>
      </c>
      <c r="G516" s="7">
        <v>51</v>
      </c>
      <c r="H516" s="7">
        <v>3</v>
      </c>
      <c r="I516" s="51">
        <v>136188.78</v>
      </c>
      <c r="J516" s="7">
        <v>1</v>
      </c>
      <c r="K516" s="7">
        <v>1</v>
      </c>
      <c r="L516" s="7">
        <v>1</v>
      </c>
      <c r="M516" s="53">
        <v>67110.59</v>
      </c>
      <c r="N516" s="7">
        <v>1</v>
      </c>
      <c r="O516" s="68" t="str">
        <f t="shared" si="32"/>
        <v>Fair</v>
      </c>
      <c r="P516" s="68" t="str">
        <f t="shared" si="33"/>
        <v>Middle-aged adult</v>
      </c>
      <c r="Q516" s="68" t="str">
        <f t="shared" si="34"/>
        <v>High-Balance</v>
      </c>
      <c r="R516" s="69" t="str">
        <f t="shared" si="35"/>
        <v>51,000 - 100,000</v>
      </c>
    </row>
    <row r="517" spans="1:18" ht="18" customHeight="1" x14ac:dyDescent="0.2">
      <c r="A517" s="6">
        <v>516</v>
      </c>
      <c r="B517" s="7">
        <v>15746902</v>
      </c>
      <c r="C517" s="6" t="s">
        <v>447</v>
      </c>
      <c r="D517" s="7">
        <v>793</v>
      </c>
      <c r="E517" s="6" t="s">
        <v>18</v>
      </c>
      <c r="F517" s="6" t="s">
        <v>23</v>
      </c>
      <c r="G517" s="7">
        <v>38</v>
      </c>
      <c r="H517" s="7">
        <v>9</v>
      </c>
      <c r="I517" s="51">
        <v>0</v>
      </c>
      <c r="J517" s="7">
        <v>2</v>
      </c>
      <c r="K517" s="7">
        <v>1</v>
      </c>
      <c r="L517" s="7">
        <v>0</v>
      </c>
      <c r="M517" s="53">
        <v>88225.02</v>
      </c>
      <c r="N517" s="7">
        <v>0</v>
      </c>
      <c r="O517" s="68" t="str">
        <f t="shared" si="32"/>
        <v>Good</v>
      </c>
      <c r="P517" s="68" t="str">
        <f t="shared" si="33"/>
        <v>Young adult</v>
      </c>
      <c r="Q517" s="68" t="str">
        <f t="shared" si="34"/>
        <v>Low-Balance</v>
      </c>
      <c r="R517" s="69" t="str">
        <f t="shared" si="35"/>
        <v>51,000 - 100,000</v>
      </c>
    </row>
    <row r="518" spans="1:18" ht="18" customHeight="1" x14ac:dyDescent="0.2">
      <c r="A518" s="6">
        <v>517</v>
      </c>
      <c r="B518" s="7">
        <v>15752081</v>
      </c>
      <c r="C518" s="6" t="s">
        <v>448</v>
      </c>
      <c r="D518" s="7">
        <v>468</v>
      </c>
      <c r="E518" s="6" t="s">
        <v>15</v>
      </c>
      <c r="F518" s="6" t="s">
        <v>16</v>
      </c>
      <c r="G518" s="7">
        <v>56</v>
      </c>
      <c r="H518" s="7">
        <v>10</v>
      </c>
      <c r="I518" s="51">
        <v>0</v>
      </c>
      <c r="J518" s="7">
        <v>3</v>
      </c>
      <c r="K518" s="7">
        <v>0</v>
      </c>
      <c r="L518" s="7">
        <v>1</v>
      </c>
      <c r="M518" s="53">
        <v>62256.87</v>
      </c>
      <c r="N518" s="7">
        <v>1</v>
      </c>
      <c r="O518" s="68" t="str">
        <f t="shared" si="32"/>
        <v>Poor</v>
      </c>
      <c r="P518" s="68" t="str">
        <f t="shared" si="33"/>
        <v>Middle-aged adult</v>
      </c>
      <c r="Q518" s="68" t="str">
        <f t="shared" si="34"/>
        <v>Low-Balance</v>
      </c>
      <c r="R518" s="69" t="str">
        <f t="shared" si="35"/>
        <v>51,000 - 100,000</v>
      </c>
    </row>
    <row r="519" spans="1:18" ht="18" customHeight="1" x14ac:dyDescent="0.2">
      <c r="A519" s="6">
        <v>518</v>
      </c>
      <c r="B519" s="7">
        <v>15781307</v>
      </c>
      <c r="C519" s="6" t="s">
        <v>449</v>
      </c>
      <c r="D519" s="7">
        <v>779</v>
      </c>
      <c r="E519" s="6" t="s">
        <v>26</v>
      </c>
      <c r="F519" s="6" t="s">
        <v>23</v>
      </c>
      <c r="G519" s="7">
        <v>37</v>
      </c>
      <c r="H519" s="7">
        <v>7</v>
      </c>
      <c r="I519" s="51">
        <v>120092.52</v>
      </c>
      <c r="J519" s="7">
        <v>2</v>
      </c>
      <c r="K519" s="7">
        <v>1</v>
      </c>
      <c r="L519" s="7">
        <v>0</v>
      </c>
      <c r="M519" s="53">
        <v>135925.72</v>
      </c>
      <c r="N519" s="7">
        <v>0</v>
      </c>
      <c r="O519" s="68" t="str">
        <f t="shared" si="32"/>
        <v>Good</v>
      </c>
      <c r="P519" s="68" t="str">
        <f t="shared" si="33"/>
        <v>Young adult</v>
      </c>
      <c r="Q519" s="68" t="str">
        <f t="shared" si="34"/>
        <v>Mid-Balance</v>
      </c>
      <c r="R519" s="69" t="str">
        <f t="shared" si="35"/>
        <v>101,000 - 150,000</v>
      </c>
    </row>
    <row r="520" spans="1:18" ht="18" customHeight="1" x14ac:dyDescent="0.2">
      <c r="A520" s="6">
        <v>519</v>
      </c>
      <c r="B520" s="7">
        <v>15775912</v>
      </c>
      <c r="C520" s="6" t="s">
        <v>310</v>
      </c>
      <c r="D520" s="7">
        <v>698</v>
      </c>
      <c r="E520" s="6" t="s">
        <v>15</v>
      </c>
      <c r="F520" s="6" t="s">
        <v>23</v>
      </c>
      <c r="G520" s="7">
        <v>48</v>
      </c>
      <c r="H520" s="7">
        <v>4</v>
      </c>
      <c r="I520" s="51">
        <v>101238.24</v>
      </c>
      <c r="J520" s="7">
        <v>2</v>
      </c>
      <c r="K520" s="7">
        <v>0</v>
      </c>
      <c r="L520" s="7">
        <v>1</v>
      </c>
      <c r="M520" s="53">
        <v>177815.87</v>
      </c>
      <c r="N520" s="7">
        <v>1</v>
      </c>
      <c r="O520" s="68" t="str">
        <f t="shared" si="32"/>
        <v>Fair</v>
      </c>
      <c r="P520" s="68" t="str">
        <f t="shared" si="33"/>
        <v>Middle-aged adult</v>
      </c>
      <c r="Q520" s="68" t="str">
        <f t="shared" si="34"/>
        <v>Mid-Balance</v>
      </c>
      <c r="R520" s="69" t="str">
        <f t="shared" si="35"/>
        <v>151,000 - 200,00</v>
      </c>
    </row>
    <row r="521" spans="1:18" ht="18" customHeight="1" x14ac:dyDescent="0.2">
      <c r="A521" s="6">
        <v>520</v>
      </c>
      <c r="B521" s="7">
        <v>15745417</v>
      </c>
      <c r="C521" s="6" t="s">
        <v>450</v>
      </c>
      <c r="D521" s="7">
        <v>707</v>
      </c>
      <c r="E521" s="6" t="s">
        <v>15</v>
      </c>
      <c r="F521" s="6" t="s">
        <v>23</v>
      </c>
      <c r="G521" s="7">
        <v>58</v>
      </c>
      <c r="H521" s="7">
        <v>6</v>
      </c>
      <c r="I521" s="51">
        <v>89685.92</v>
      </c>
      <c r="J521" s="7">
        <v>1</v>
      </c>
      <c r="K521" s="7">
        <v>0</v>
      </c>
      <c r="L521" s="7">
        <v>1</v>
      </c>
      <c r="M521" s="53">
        <v>126471.13</v>
      </c>
      <c r="N521" s="7">
        <v>0</v>
      </c>
      <c r="O521" s="68" t="str">
        <f t="shared" si="32"/>
        <v>Fair</v>
      </c>
      <c r="P521" s="68" t="str">
        <f t="shared" si="33"/>
        <v>Middle-aged adult</v>
      </c>
      <c r="Q521" s="68" t="str">
        <f t="shared" si="34"/>
        <v>Mid-Balance</v>
      </c>
      <c r="R521" s="69" t="str">
        <f t="shared" si="35"/>
        <v>101,000 - 150,000</v>
      </c>
    </row>
    <row r="522" spans="1:18" ht="18" customHeight="1" x14ac:dyDescent="0.2">
      <c r="A522" s="6">
        <v>521</v>
      </c>
      <c r="B522" s="7">
        <v>15671256</v>
      </c>
      <c r="C522" s="6" t="s">
        <v>451</v>
      </c>
      <c r="D522" s="7">
        <v>850</v>
      </c>
      <c r="E522" s="6" t="s">
        <v>15</v>
      </c>
      <c r="F522" s="6" t="s">
        <v>16</v>
      </c>
      <c r="G522" s="7">
        <v>35</v>
      </c>
      <c r="H522" s="7">
        <v>1</v>
      </c>
      <c r="I522" s="51">
        <v>211774.31</v>
      </c>
      <c r="J522" s="7">
        <v>1</v>
      </c>
      <c r="K522" s="7">
        <v>1</v>
      </c>
      <c r="L522" s="7">
        <v>0</v>
      </c>
      <c r="M522" s="53">
        <v>188574.12</v>
      </c>
      <c r="N522" s="7">
        <v>1</v>
      </c>
      <c r="O522" s="68" t="str">
        <f t="shared" si="32"/>
        <v>Good</v>
      </c>
      <c r="P522" s="68" t="str">
        <f t="shared" si="33"/>
        <v>Young adult</v>
      </c>
      <c r="Q522" s="68" t="str">
        <f t="shared" si="34"/>
        <v>High-Balance</v>
      </c>
      <c r="R522" s="69" t="str">
        <f t="shared" si="35"/>
        <v>151,000 - 200,00</v>
      </c>
    </row>
    <row r="523" spans="1:18" ht="18" customHeight="1" x14ac:dyDescent="0.2">
      <c r="A523" s="6">
        <v>522</v>
      </c>
      <c r="B523" s="7">
        <v>15653547</v>
      </c>
      <c r="C523" s="6" t="s">
        <v>157</v>
      </c>
      <c r="D523" s="7">
        <v>850</v>
      </c>
      <c r="E523" s="6" t="s">
        <v>15</v>
      </c>
      <c r="F523" s="6" t="s">
        <v>23</v>
      </c>
      <c r="G523" s="7">
        <v>56</v>
      </c>
      <c r="H523" s="7">
        <v>7</v>
      </c>
      <c r="I523" s="51">
        <v>131317.48000000001</v>
      </c>
      <c r="J523" s="7">
        <v>1</v>
      </c>
      <c r="K523" s="7">
        <v>1</v>
      </c>
      <c r="L523" s="7">
        <v>1</v>
      </c>
      <c r="M523" s="53">
        <v>119175.45</v>
      </c>
      <c r="N523" s="7">
        <v>0</v>
      </c>
      <c r="O523" s="68" t="str">
        <f t="shared" si="32"/>
        <v>Good</v>
      </c>
      <c r="P523" s="68" t="str">
        <f t="shared" si="33"/>
        <v>Middle-aged adult</v>
      </c>
      <c r="Q523" s="68" t="str">
        <f t="shared" si="34"/>
        <v>High-Balance</v>
      </c>
      <c r="R523" s="69" t="str">
        <f t="shared" si="35"/>
        <v>101,000 - 150,000</v>
      </c>
    </row>
    <row r="524" spans="1:18" ht="18" customHeight="1" x14ac:dyDescent="0.2">
      <c r="A524" s="6">
        <v>523</v>
      </c>
      <c r="B524" s="7">
        <v>15595766</v>
      </c>
      <c r="C524" s="6" t="s">
        <v>452</v>
      </c>
      <c r="D524" s="7">
        <v>527</v>
      </c>
      <c r="E524" s="6" t="s">
        <v>18</v>
      </c>
      <c r="F524" s="6" t="s">
        <v>23</v>
      </c>
      <c r="G524" s="7">
        <v>37</v>
      </c>
      <c r="H524" s="7">
        <v>5</v>
      </c>
      <c r="I524" s="51">
        <v>93722.73</v>
      </c>
      <c r="J524" s="7">
        <v>2</v>
      </c>
      <c r="K524" s="7">
        <v>1</v>
      </c>
      <c r="L524" s="7">
        <v>1</v>
      </c>
      <c r="M524" s="53">
        <v>139093.73000000001</v>
      </c>
      <c r="N524" s="7">
        <v>0</v>
      </c>
      <c r="O524" s="68" t="str">
        <f t="shared" si="32"/>
        <v>Fair</v>
      </c>
      <c r="P524" s="68" t="str">
        <f t="shared" si="33"/>
        <v>Young adult</v>
      </c>
      <c r="Q524" s="68" t="str">
        <f t="shared" si="34"/>
        <v>Mid-Balance</v>
      </c>
      <c r="R524" s="69" t="str">
        <f t="shared" si="35"/>
        <v>101,000 - 150,000</v>
      </c>
    </row>
    <row r="525" spans="1:18" ht="18" customHeight="1" x14ac:dyDescent="0.2">
      <c r="A525" s="6">
        <v>524</v>
      </c>
      <c r="B525" s="7">
        <v>15742358</v>
      </c>
      <c r="C525" s="6" t="s">
        <v>453</v>
      </c>
      <c r="D525" s="7">
        <v>696</v>
      </c>
      <c r="E525" s="6" t="s">
        <v>26</v>
      </c>
      <c r="F525" s="6" t="s">
        <v>23</v>
      </c>
      <c r="G525" s="7">
        <v>32</v>
      </c>
      <c r="H525" s="7">
        <v>8</v>
      </c>
      <c r="I525" s="51">
        <v>101160.99</v>
      </c>
      <c r="J525" s="7">
        <v>1</v>
      </c>
      <c r="K525" s="7">
        <v>1</v>
      </c>
      <c r="L525" s="7">
        <v>1</v>
      </c>
      <c r="M525" s="53">
        <v>115916.55</v>
      </c>
      <c r="N525" s="7">
        <v>0</v>
      </c>
      <c r="O525" s="68" t="str">
        <f t="shared" si="32"/>
        <v>Fair</v>
      </c>
      <c r="P525" s="68" t="str">
        <f t="shared" si="33"/>
        <v>Young adult</v>
      </c>
      <c r="Q525" s="68" t="str">
        <f t="shared" si="34"/>
        <v>Mid-Balance</v>
      </c>
      <c r="R525" s="69" t="str">
        <f t="shared" si="35"/>
        <v>101,000 - 150,000</v>
      </c>
    </row>
    <row r="526" spans="1:18" ht="18" customHeight="1" x14ac:dyDescent="0.2">
      <c r="A526" s="6">
        <v>525</v>
      </c>
      <c r="B526" s="7">
        <v>15763274</v>
      </c>
      <c r="C526" s="6" t="s">
        <v>134</v>
      </c>
      <c r="D526" s="7">
        <v>661</v>
      </c>
      <c r="E526" s="6" t="s">
        <v>15</v>
      </c>
      <c r="F526" s="6" t="s">
        <v>23</v>
      </c>
      <c r="G526" s="7">
        <v>48</v>
      </c>
      <c r="H526" s="7">
        <v>3</v>
      </c>
      <c r="I526" s="51">
        <v>120320.54</v>
      </c>
      <c r="J526" s="7">
        <v>1</v>
      </c>
      <c r="K526" s="7">
        <v>0</v>
      </c>
      <c r="L526" s="7">
        <v>0</v>
      </c>
      <c r="M526" s="53">
        <v>96463.25</v>
      </c>
      <c r="N526" s="7">
        <v>0</v>
      </c>
      <c r="O526" s="68" t="str">
        <f t="shared" si="32"/>
        <v>Fair</v>
      </c>
      <c r="P526" s="68" t="str">
        <f t="shared" si="33"/>
        <v>Middle-aged adult</v>
      </c>
      <c r="Q526" s="68" t="str">
        <f t="shared" si="34"/>
        <v>Mid-Balance</v>
      </c>
      <c r="R526" s="69" t="str">
        <f t="shared" si="35"/>
        <v>51,000 - 100,000</v>
      </c>
    </row>
    <row r="527" spans="1:18" ht="18" customHeight="1" x14ac:dyDescent="0.2">
      <c r="A527" s="6">
        <v>526</v>
      </c>
      <c r="B527" s="7">
        <v>15786063</v>
      </c>
      <c r="C527" s="6" t="s">
        <v>32</v>
      </c>
      <c r="D527" s="7">
        <v>776</v>
      </c>
      <c r="E527" s="6" t="s">
        <v>15</v>
      </c>
      <c r="F527" s="6" t="s">
        <v>16</v>
      </c>
      <c r="G527" s="7">
        <v>31</v>
      </c>
      <c r="H527" s="7">
        <v>2</v>
      </c>
      <c r="I527" s="51">
        <v>0</v>
      </c>
      <c r="J527" s="7">
        <v>2</v>
      </c>
      <c r="K527" s="7">
        <v>1</v>
      </c>
      <c r="L527" s="7">
        <v>1</v>
      </c>
      <c r="M527" s="53">
        <v>112349.51</v>
      </c>
      <c r="N527" s="7">
        <v>0</v>
      </c>
      <c r="O527" s="68" t="str">
        <f t="shared" si="32"/>
        <v>Good</v>
      </c>
      <c r="P527" s="68" t="str">
        <f t="shared" si="33"/>
        <v>Young adult</v>
      </c>
      <c r="Q527" s="68" t="str">
        <f t="shared" si="34"/>
        <v>Low-Balance</v>
      </c>
      <c r="R527" s="69" t="str">
        <f t="shared" si="35"/>
        <v>101,000 - 150,000</v>
      </c>
    </row>
    <row r="528" spans="1:18" ht="18" customHeight="1" x14ac:dyDescent="0.2">
      <c r="A528" s="6">
        <v>527</v>
      </c>
      <c r="B528" s="7">
        <v>15600258</v>
      </c>
      <c r="C528" s="6" t="s">
        <v>454</v>
      </c>
      <c r="D528" s="7">
        <v>701</v>
      </c>
      <c r="E528" s="6" t="s">
        <v>15</v>
      </c>
      <c r="F528" s="6" t="s">
        <v>23</v>
      </c>
      <c r="G528" s="7">
        <v>43</v>
      </c>
      <c r="H528" s="7">
        <v>2</v>
      </c>
      <c r="I528" s="51">
        <v>0</v>
      </c>
      <c r="J528" s="7">
        <v>2</v>
      </c>
      <c r="K528" s="7">
        <v>1</v>
      </c>
      <c r="L528" s="7">
        <v>1</v>
      </c>
      <c r="M528" s="53">
        <v>165303.79</v>
      </c>
      <c r="N528" s="7">
        <v>0</v>
      </c>
      <c r="O528" s="68" t="str">
        <f t="shared" si="32"/>
        <v>Fair</v>
      </c>
      <c r="P528" s="68" t="str">
        <f t="shared" si="33"/>
        <v>Middle-aged adult</v>
      </c>
      <c r="Q528" s="68" t="str">
        <f t="shared" si="34"/>
        <v>Low-Balance</v>
      </c>
      <c r="R528" s="69" t="str">
        <f t="shared" si="35"/>
        <v>151,000 - 200,00</v>
      </c>
    </row>
    <row r="529" spans="1:18" ht="18" customHeight="1" x14ac:dyDescent="0.2">
      <c r="A529" s="6">
        <v>528</v>
      </c>
      <c r="B529" s="7">
        <v>15573318</v>
      </c>
      <c r="C529" s="6" t="s">
        <v>455</v>
      </c>
      <c r="D529" s="7">
        <v>610</v>
      </c>
      <c r="E529" s="6" t="s">
        <v>15</v>
      </c>
      <c r="F529" s="6" t="s">
        <v>23</v>
      </c>
      <c r="G529" s="7">
        <v>26</v>
      </c>
      <c r="H529" s="7">
        <v>8</v>
      </c>
      <c r="I529" s="51">
        <v>0</v>
      </c>
      <c r="J529" s="7">
        <v>2</v>
      </c>
      <c r="K529" s="7">
        <v>1</v>
      </c>
      <c r="L529" s="7">
        <v>0</v>
      </c>
      <c r="M529" s="53">
        <v>166031.07999999999</v>
      </c>
      <c r="N529" s="7">
        <v>0</v>
      </c>
      <c r="O529" s="68" t="str">
        <f t="shared" si="32"/>
        <v>Fair</v>
      </c>
      <c r="P529" s="68" t="str">
        <f t="shared" si="33"/>
        <v>Young adult</v>
      </c>
      <c r="Q529" s="68" t="str">
        <f t="shared" si="34"/>
        <v>Low-Balance</v>
      </c>
      <c r="R529" s="69" t="str">
        <f t="shared" si="35"/>
        <v>151,000 - 200,00</v>
      </c>
    </row>
    <row r="530" spans="1:18" ht="18" customHeight="1" x14ac:dyDescent="0.2">
      <c r="A530" s="6">
        <v>529</v>
      </c>
      <c r="B530" s="7">
        <v>15653849</v>
      </c>
      <c r="C530" s="6" t="s">
        <v>456</v>
      </c>
      <c r="D530" s="7">
        <v>572</v>
      </c>
      <c r="E530" s="6" t="s">
        <v>26</v>
      </c>
      <c r="F530" s="6" t="s">
        <v>16</v>
      </c>
      <c r="G530" s="7">
        <v>48</v>
      </c>
      <c r="H530" s="7">
        <v>3</v>
      </c>
      <c r="I530" s="51">
        <v>152827.99</v>
      </c>
      <c r="J530" s="7">
        <v>1</v>
      </c>
      <c r="K530" s="7">
        <v>1</v>
      </c>
      <c r="L530" s="7">
        <v>0</v>
      </c>
      <c r="M530" s="53">
        <v>38411.79</v>
      </c>
      <c r="N530" s="7">
        <v>1</v>
      </c>
      <c r="O530" s="68" t="str">
        <f t="shared" si="32"/>
        <v>Fair</v>
      </c>
      <c r="P530" s="68" t="str">
        <f t="shared" si="33"/>
        <v>Middle-aged adult</v>
      </c>
      <c r="Q530" s="68" t="str">
        <f t="shared" si="34"/>
        <v>High-Balance</v>
      </c>
      <c r="R530" s="69" t="str">
        <f t="shared" si="35"/>
        <v xml:space="preserve"> 0 - 50,000</v>
      </c>
    </row>
    <row r="531" spans="1:18" ht="18" customHeight="1" x14ac:dyDescent="0.2">
      <c r="A531" s="6">
        <v>530</v>
      </c>
      <c r="B531" s="7">
        <v>15694272</v>
      </c>
      <c r="C531" s="6" t="s">
        <v>457</v>
      </c>
      <c r="D531" s="7">
        <v>673</v>
      </c>
      <c r="E531" s="6" t="s">
        <v>15</v>
      </c>
      <c r="F531" s="6" t="s">
        <v>23</v>
      </c>
      <c r="G531" s="7">
        <v>30</v>
      </c>
      <c r="H531" s="7">
        <v>1</v>
      </c>
      <c r="I531" s="51">
        <v>64097.75</v>
      </c>
      <c r="J531" s="7">
        <v>1</v>
      </c>
      <c r="K531" s="7">
        <v>1</v>
      </c>
      <c r="L531" s="7">
        <v>1</v>
      </c>
      <c r="M531" s="53">
        <v>77783.350000000006</v>
      </c>
      <c r="N531" s="7">
        <v>0</v>
      </c>
      <c r="O531" s="68" t="str">
        <f t="shared" si="32"/>
        <v>Fair</v>
      </c>
      <c r="P531" s="68" t="str">
        <f t="shared" si="33"/>
        <v>Young adult</v>
      </c>
      <c r="Q531" s="68" t="str">
        <f t="shared" si="34"/>
        <v>Low-Balance</v>
      </c>
      <c r="R531" s="69" t="str">
        <f t="shared" si="35"/>
        <v>51,000 - 100,000</v>
      </c>
    </row>
    <row r="532" spans="1:18" ht="18" customHeight="1" x14ac:dyDescent="0.2">
      <c r="A532" s="6">
        <v>531</v>
      </c>
      <c r="B532" s="7">
        <v>15736112</v>
      </c>
      <c r="C532" s="6" t="s">
        <v>458</v>
      </c>
      <c r="D532" s="7">
        <v>519</v>
      </c>
      <c r="E532" s="6" t="s">
        <v>18</v>
      </c>
      <c r="F532" s="6" t="s">
        <v>16</v>
      </c>
      <c r="G532" s="7">
        <v>57</v>
      </c>
      <c r="H532" s="7">
        <v>2</v>
      </c>
      <c r="I532" s="51">
        <v>119035.35</v>
      </c>
      <c r="J532" s="7">
        <v>2</v>
      </c>
      <c r="K532" s="7">
        <v>1</v>
      </c>
      <c r="L532" s="7">
        <v>1</v>
      </c>
      <c r="M532" s="53">
        <v>29871.79</v>
      </c>
      <c r="N532" s="7">
        <v>0</v>
      </c>
      <c r="O532" s="68" t="str">
        <f t="shared" si="32"/>
        <v>Poor</v>
      </c>
      <c r="P532" s="68" t="str">
        <f t="shared" si="33"/>
        <v>Middle-aged adult</v>
      </c>
      <c r="Q532" s="68" t="str">
        <f t="shared" si="34"/>
        <v>Mid-Balance</v>
      </c>
      <c r="R532" s="69" t="str">
        <f t="shared" si="35"/>
        <v xml:space="preserve"> 0 - 50,000</v>
      </c>
    </row>
    <row r="533" spans="1:18" ht="18" customHeight="1" x14ac:dyDescent="0.2">
      <c r="A533" s="6">
        <v>532</v>
      </c>
      <c r="B533" s="7">
        <v>15749851</v>
      </c>
      <c r="C533" s="6" t="s">
        <v>414</v>
      </c>
      <c r="D533" s="7">
        <v>702</v>
      </c>
      <c r="E533" s="6" t="s">
        <v>18</v>
      </c>
      <c r="F533" s="6" t="s">
        <v>16</v>
      </c>
      <c r="G533" s="7">
        <v>26</v>
      </c>
      <c r="H533" s="7">
        <v>4</v>
      </c>
      <c r="I533" s="51">
        <v>135219.57</v>
      </c>
      <c r="J533" s="7">
        <v>1</v>
      </c>
      <c r="K533" s="7">
        <v>0</v>
      </c>
      <c r="L533" s="7">
        <v>1</v>
      </c>
      <c r="M533" s="53">
        <v>59747.63</v>
      </c>
      <c r="N533" s="7">
        <v>0</v>
      </c>
      <c r="O533" s="68" t="str">
        <f t="shared" si="32"/>
        <v>Fair</v>
      </c>
      <c r="P533" s="68" t="str">
        <f t="shared" si="33"/>
        <v>Young adult</v>
      </c>
      <c r="Q533" s="68" t="str">
        <f t="shared" si="34"/>
        <v>High-Balance</v>
      </c>
      <c r="R533" s="69" t="str">
        <f t="shared" si="35"/>
        <v>51,000 - 100,000</v>
      </c>
    </row>
    <row r="534" spans="1:18" ht="18" customHeight="1" x14ac:dyDescent="0.2">
      <c r="A534" s="6">
        <v>533</v>
      </c>
      <c r="B534" s="7">
        <v>15663478</v>
      </c>
      <c r="C534" s="6" t="s">
        <v>459</v>
      </c>
      <c r="D534" s="7">
        <v>729</v>
      </c>
      <c r="E534" s="6" t="s">
        <v>15</v>
      </c>
      <c r="F534" s="6" t="s">
        <v>23</v>
      </c>
      <c r="G534" s="7">
        <v>32</v>
      </c>
      <c r="H534" s="7">
        <v>6</v>
      </c>
      <c r="I534" s="51">
        <v>93694.42</v>
      </c>
      <c r="J534" s="7">
        <v>1</v>
      </c>
      <c r="K534" s="7">
        <v>1</v>
      </c>
      <c r="L534" s="7">
        <v>1</v>
      </c>
      <c r="M534" s="53">
        <v>79919.13</v>
      </c>
      <c r="N534" s="7">
        <v>0</v>
      </c>
      <c r="O534" s="68" t="str">
        <f t="shared" si="32"/>
        <v>Good</v>
      </c>
      <c r="P534" s="68" t="str">
        <f t="shared" si="33"/>
        <v>Young adult</v>
      </c>
      <c r="Q534" s="68" t="str">
        <f t="shared" si="34"/>
        <v>Mid-Balance</v>
      </c>
      <c r="R534" s="69" t="str">
        <f t="shared" si="35"/>
        <v>51,000 - 100,000</v>
      </c>
    </row>
    <row r="535" spans="1:18" ht="18" customHeight="1" x14ac:dyDescent="0.2">
      <c r="A535" s="6">
        <v>534</v>
      </c>
      <c r="B535" s="7">
        <v>15592300</v>
      </c>
      <c r="C535" s="6" t="s">
        <v>460</v>
      </c>
      <c r="D535" s="7">
        <v>543</v>
      </c>
      <c r="E535" s="6" t="s">
        <v>18</v>
      </c>
      <c r="F535" s="6" t="s">
        <v>23</v>
      </c>
      <c r="G535" s="7">
        <v>35</v>
      </c>
      <c r="H535" s="7">
        <v>10</v>
      </c>
      <c r="I535" s="51">
        <v>59408.63</v>
      </c>
      <c r="J535" s="7">
        <v>1</v>
      </c>
      <c r="K535" s="7">
        <v>1</v>
      </c>
      <c r="L535" s="7">
        <v>0</v>
      </c>
      <c r="M535" s="53">
        <v>76773.53</v>
      </c>
      <c r="N535" s="7">
        <v>0</v>
      </c>
      <c r="O535" s="68" t="str">
        <f t="shared" si="32"/>
        <v>Fair</v>
      </c>
      <c r="P535" s="68" t="str">
        <f t="shared" si="33"/>
        <v>Young adult</v>
      </c>
      <c r="Q535" s="68" t="str">
        <f t="shared" si="34"/>
        <v>Low-Balance</v>
      </c>
      <c r="R535" s="69" t="str">
        <f t="shared" si="35"/>
        <v>51,000 - 100,000</v>
      </c>
    </row>
    <row r="536" spans="1:18" ht="18" customHeight="1" x14ac:dyDescent="0.2">
      <c r="A536" s="6">
        <v>535</v>
      </c>
      <c r="B536" s="7">
        <v>15567832</v>
      </c>
      <c r="C536" s="6" t="s">
        <v>219</v>
      </c>
      <c r="D536" s="7">
        <v>550</v>
      </c>
      <c r="E536" s="6" t="s">
        <v>15</v>
      </c>
      <c r="F536" s="6" t="s">
        <v>16</v>
      </c>
      <c r="G536" s="7">
        <v>40</v>
      </c>
      <c r="H536" s="7">
        <v>7</v>
      </c>
      <c r="I536" s="51">
        <v>114354.95</v>
      </c>
      <c r="J536" s="7">
        <v>1</v>
      </c>
      <c r="K536" s="7">
        <v>1</v>
      </c>
      <c r="L536" s="7">
        <v>0</v>
      </c>
      <c r="M536" s="53">
        <v>54018.93</v>
      </c>
      <c r="N536" s="7">
        <v>0</v>
      </c>
      <c r="O536" s="68" t="str">
        <f t="shared" si="32"/>
        <v>Fair</v>
      </c>
      <c r="P536" s="68" t="str">
        <f t="shared" si="33"/>
        <v>Middle-aged adult</v>
      </c>
      <c r="Q536" s="68" t="str">
        <f t="shared" si="34"/>
        <v>Mid-Balance</v>
      </c>
      <c r="R536" s="69" t="str">
        <f t="shared" si="35"/>
        <v>51,000 - 100,000</v>
      </c>
    </row>
    <row r="537" spans="1:18" ht="18" customHeight="1" x14ac:dyDescent="0.2">
      <c r="A537" s="6">
        <v>536</v>
      </c>
      <c r="B537" s="7">
        <v>15776780</v>
      </c>
      <c r="C537" s="6" t="s">
        <v>27</v>
      </c>
      <c r="D537" s="7">
        <v>608</v>
      </c>
      <c r="E537" s="6" t="s">
        <v>15</v>
      </c>
      <c r="F537" s="6" t="s">
        <v>23</v>
      </c>
      <c r="G537" s="7">
        <v>59</v>
      </c>
      <c r="H537" s="7">
        <v>1</v>
      </c>
      <c r="I537" s="51">
        <v>0</v>
      </c>
      <c r="J537" s="7">
        <v>1</v>
      </c>
      <c r="K537" s="7">
        <v>1</v>
      </c>
      <c r="L537" s="7">
        <v>0</v>
      </c>
      <c r="M537" s="53">
        <v>70649.64</v>
      </c>
      <c r="N537" s="7">
        <v>1</v>
      </c>
      <c r="O537" s="68" t="str">
        <f t="shared" si="32"/>
        <v>Fair</v>
      </c>
      <c r="P537" s="68" t="str">
        <f t="shared" si="33"/>
        <v>Middle-aged adult</v>
      </c>
      <c r="Q537" s="68" t="str">
        <f t="shared" si="34"/>
        <v>Low-Balance</v>
      </c>
      <c r="R537" s="69" t="str">
        <f t="shared" si="35"/>
        <v>51,000 - 100,000</v>
      </c>
    </row>
    <row r="538" spans="1:18" ht="18" customHeight="1" x14ac:dyDescent="0.2">
      <c r="A538" s="6">
        <v>537</v>
      </c>
      <c r="B538" s="7">
        <v>15592846</v>
      </c>
      <c r="C538" s="6" t="s">
        <v>112</v>
      </c>
      <c r="D538" s="7">
        <v>639</v>
      </c>
      <c r="E538" s="6" t="s">
        <v>26</v>
      </c>
      <c r="F538" s="6" t="s">
        <v>23</v>
      </c>
      <c r="G538" s="7">
        <v>35</v>
      </c>
      <c r="H538" s="7">
        <v>10</v>
      </c>
      <c r="I538" s="51">
        <v>128173.9</v>
      </c>
      <c r="J538" s="7">
        <v>2</v>
      </c>
      <c r="K538" s="7">
        <v>1</v>
      </c>
      <c r="L538" s="7">
        <v>0</v>
      </c>
      <c r="M538" s="53">
        <v>59093.39</v>
      </c>
      <c r="N538" s="7">
        <v>0</v>
      </c>
      <c r="O538" s="68" t="str">
        <f t="shared" si="32"/>
        <v>Fair</v>
      </c>
      <c r="P538" s="68" t="str">
        <f t="shared" si="33"/>
        <v>Young adult</v>
      </c>
      <c r="Q538" s="68" t="str">
        <f t="shared" si="34"/>
        <v>High-Balance</v>
      </c>
      <c r="R538" s="69" t="str">
        <f t="shared" si="35"/>
        <v>51,000 - 100,000</v>
      </c>
    </row>
    <row r="539" spans="1:18" ht="18" customHeight="1" x14ac:dyDescent="0.2">
      <c r="A539" s="6">
        <v>538</v>
      </c>
      <c r="B539" s="7">
        <v>15739803</v>
      </c>
      <c r="C539" s="6" t="s">
        <v>48</v>
      </c>
      <c r="D539" s="7">
        <v>686</v>
      </c>
      <c r="E539" s="6" t="s">
        <v>18</v>
      </c>
      <c r="F539" s="6" t="s">
        <v>23</v>
      </c>
      <c r="G539" s="7">
        <v>34</v>
      </c>
      <c r="H539" s="7">
        <v>9</v>
      </c>
      <c r="I539" s="51">
        <v>0</v>
      </c>
      <c r="J539" s="7">
        <v>2</v>
      </c>
      <c r="K539" s="7">
        <v>1</v>
      </c>
      <c r="L539" s="7">
        <v>0</v>
      </c>
      <c r="M539" s="53">
        <v>127569.8</v>
      </c>
      <c r="N539" s="7">
        <v>0</v>
      </c>
      <c r="O539" s="68" t="str">
        <f t="shared" si="32"/>
        <v>Fair</v>
      </c>
      <c r="P539" s="68" t="str">
        <f t="shared" si="33"/>
        <v>Young adult</v>
      </c>
      <c r="Q539" s="68" t="str">
        <f t="shared" si="34"/>
        <v>Low-Balance</v>
      </c>
      <c r="R539" s="69" t="str">
        <f t="shared" si="35"/>
        <v>101,000 - 150,000</v>
      </c>
    </row>
    <row r="540" spans="1:18" ht="18" customHeight="1" x14ac:dyDescent="0.2">
      <c r="A540" s="6">
        <v>539</v>
      </c>
      <c r="B540" s="7">
        <v>15794142</v>
      </c>
      <c r="C540" s="6" t="s">
        <v>461</v>
      </c>
      <c r="D540" s="7">
        <v>564</v>
      </c>
      <c r="E540" s="6" t="s">
        <v>26</v>
      </c>
      <c r="F540" s="6" t="s">
        <v>16</v>
      </c>
      <c r="G540" s="7">
        <v>62</v>
      </c>
      <c r="H540" s="7">
        <v>5</v>
      </c>
      <c r="I540" s="51">
        <v>114931.35</v>
      </c>
      <c r="J540" s="7">
        <v>3</v>
      </c>
      <c r="K540" s="7">
        <v>0</v>
      </c>
      <c r="L540" s="7">
        <v>1</v>
      </c>
      <c r="M540" s="53">
        <v>18260.98</v>
      </c>
      <c r="N540" s="7">
        <v>1</v>
      </c>
      <c r="O540" s="68" t="str">
        <f t="shared" si="32"/>
        <v>Fair</v>
      </c>
      <c r="P540" s="68" t="str">
        <f t="shared" si="33"/>
        <v>Senior adult</v>
      </c>
      <c r="Q540" s="68" t="str">
        <f t="shared" si="34"/>
        <v>Mid-Balance</v>
      </c>
      <c r="R540" s="69" t="str">
        <f t="shared" si="35"/>
        <v xml:space="preserve"> 0 - 50,000</v>
      </c>
    </row>
    <row r="541" spans="1:18" ht="18" customHeight="1" x14ac:dyDescent="0.2">
      <c r="A541" s="6">
        <v>540</v>
      </c>
      <c r="B541" s="7">
        <v>15762729</v>
      </c>
      <c r="C541" s="6" t="s">
        <v>462</v>
      </c>
      <c r="D541" s="7">
        <v>745</v>
      </c>
      <c r="E541" s="6" t="s">
        <v>26</v>
      </c>
      <c r="F541" s="6" t="s">
        <v>16</v>
      </c>
      <c r="G541" s="7">
        <v>28</v>
      </c>
      <c r="H541" s="7">
        <v>1</v>
      </c>
      <c r="I541" s="51">
        <v>111071.36</v>
      </c>
      <c r="J541" s="7">
        <v>1</v>
      </c>
      <c r="K541" s="7">
        <v>1</v>
      </c>
      <c r="L541" s="7">
        <v>0</v>
      </c>
      <c r="M541" s="53">
        <v>73275.960000000006</v>
      </c>
      <c r="N541" s="7">
        <v>1</v>
      </c>
      <c r="O541" s="68" t="str">
        <f t="shared" si="32"/>
        <v>Good</v>
      </c>
      <c r="P541" s="68" t="str">
        <f t="shared" si="33"/>
        <v>Young adult</v>
      </c>
      <c r="Q541" s="68" t="str">
        <f t="shared" si="34"/>
        <v>Mid-Balance</v>
      </c>
      <c r="R541" s="69" t="str">
        <f t="shared" si="35"/>
        <v>51,000 - 100,000</v>
      </c>
    </row>
    <row r="542" spans="1:18" ht="18" customHeight="1" x14ac:dyDescent="0.2">
      <c r="A542" s="6">
        <v>541</v>
      </c>
      <c r="B542" s="7">
        <v>15667896</v>
      </c>
      <c r="C542" s="6" t="s">
        <v>463</v>
      </c>
      <c r="D542" s="7">
        <v>833</v>
      </c>
      <c r="E542" s="6" t="s">
        <v>15</v>
      </c>
      <c r="F542" s="6" t="s">
        <v>23</v>
      </c>
      <c r="G542" s="7">
        <v>37</v>
      </c>
      <c r="H542" s="7">
        <v>8</v>
      </c>
      <c r="I542" s="51">
        <v>151226.18</v>
      </c>
      <c r="J542" s="7">
        <v>2</v>
      </c>
      <c r="K542" s="7">
        <v>1</v>
      </c>
      <c r="L542" s="7">
        <v>1</v>
      </c>
      <c r="M542" s="53">
        <v>136129.49</v>
      </c>
      <c r="N542" s="7">
        <v>0</v>
      </c>
      <c r="O542" s="68" t="str">
        <f t="shared" si="32"/>
        <v>Good</v>
      </c>
      <c r="P542" s="68" t="str">
        <f t="shared" si="33"/>
        <v>Young adult</v>
      </c>
      <c r="Q542" s="68" t="str">
        <f t="shared" si="34"/>
        <v>High-Balance</v>
      </c>
      <c r="R542" s="69" t="str">
        <f t="shared" si="35"/>
        <v>101,000 - 150,000</v>
      </c>
    </row>
    <row r="543" spans="1:18" ht="18" customHeight="1" x14ac:dyDescent="0.2">
      <c r="A543" s="6">
        <v>542</v>
      </c>
      <c r="B543" s="7">
        <v>15626578</v>
      </c>
      <c r="C543" s="6" t="s">
        <v>166</v>
      </c>
      <c r="D543" s="7">
        <v>622</v>
      </c>
      <c r="E543" s="6" t="s">
        <v>15</v>
      </c>
      <c r="F543" s="6" t="s">
        <v>23</v>
      </c>
      <c r="G543" s="7">
        <v>26</v>
      </c>
      <c r="H543" s="7">
        <v>9</v>
      </c>
      <c r="I543" s="51">
        <v>0</v>
      </c>
      <c r="J543" s="7">
        <v>2</v>
      </c>
      <c r="K543" s="7">
        <v>1</v>
      </c>
      <c r="L543" s="7">
        <v>1</v>
      </c>
      <c r="M543" s="53">
        <v>153237.59</v>
      </c>
      <c r="N543" s="7">
        <v>0</v>
      </c>
      <c r="O543" s="68" t="str">
        <f t="shared" si="32"/>
        <v>Fair</v>
      </c>
      <c r="P543" s="68" t="str">
        <f t="shared" si="33"/>
        <v>Young adult</v>
      </c>
      <c r="Q543" s="68" t="str">
        <f t="shared" si="34"/>
        <v>Low-Balance</v>
      </c>
      <c r="R543" s="69" t="str">
        <f t="shared" si="35"/>
        <v>151,000 - 200,00</v>
      </c>
    </row>
    <row r="544" spans="1:18" ht="18" customHeight="1" x14ac:dyDescent="0.2">
      <c r="A544" s="6">
        <v>543</v>
      </c>
      <c r="B544" s="7">
        <v>15776223</v>
      </c>
      <c r="C544" s="6" t="s">
        <v>464</v>
      </c>
      <c r="D544" s="7">
        <v>597</v>
      </c>
      <c r="E544" s="6" t="s">
        <v>15</v>
      </c>
      <c r="F544" s="6" t="s">
        <v>16</v>
      </c>
      <c r="G544" s="7">
        <v>42</v>
      </c>
      <c r="H544" s="7">
        <v>4</v>
      </c>
      <c r="I544" s="51">
        <v>64740.12</v>
      </c>
      <c r="J544" s="7">
        <v>1</v>
      </c>
      <c r="K544" s="7">
        <v>1</v>
      </c>
      <c r="L544" s="7">
        <v>1</v>
      </c>
      <c r="M544" s="53">
        <v>106841.12</v>
      </c>
      <c r="N544" s="7">
        <v>0</v>
      </c>
      <c r="O544" s="68" t="str">
        <f t="shared" si="32"/>
        <v>Fair</v>
      </c>
      <c r="P544" s="68" t="str">
        <f t="shared" si="33"/>
        <v>Middle-aged adult</v>
      </c>
      <c r="Q544" s="68" t="str">
        <f t="shared" si="34"/>
        <v>Low-Balance</v>
      </c>
      <c r="R544" s="69" t="str">
        <f t="shared" si="35"/>
        <v>101,000 - 150,000</v>
      </c>
    </row>
    <row r="545" spans="1:18" ht="18" customHeight="1" x14ac:dyDescent="0.2">
      <c r="A545" s="6">
        <v>544</v>
      </c>
      <c r="B545" s="7">
        <v>15705953</v>
      </c>
      <c r="C545" s="6" t="s">
        <v>465</v>
      </c>
      <c r="D545" s="7">
        <v>721</v>
      </c>
      <c r="E545" s="6" t="s">
        <v>18</v>
      </c>
      <c r="F545" s="6" t="s">
        <v>23</v>
      </c>
      <c r="G545" s="7">
        <v>51</v>
      </c>
      <c r="H545" s="7">
        <v>0</v>
      </c>
      <c r="I545" s="51">
        <v>169312.13</v>
      </c>
      <c r="J545" s="7">
        <v>1</v>
      </c>
      <c r="K545" s="7">
        <v>1</v>
      </c>
      <c r="L545" s="7">
        <v>0</v>
      </c>
      <c r="M545" s="53">
        <v>109078.35</v>
      </c>
      <c r="N545" s="7">
        <v>1</v>
      </c>
      <c r="O545" s="68" t="str">
        <f t="shared" si="32"/>
        <v>Good</v>
      </c>
      <c r="P545" s="68" t="str">
        <f t="shared" si="33"/>
        <v>Middle-aged adult</v>
      </c>
      <c r="Q545" s="68" t="str">
        <f t="shared" si="34"/>
        <v>High-Balance</v>
      </c>
      <c r="R545" s="69" t="str">
        <f t="shared" si="35"/>
        <v>101,000 - 150,000</v>
      </c>
    </row>
    <row r="546" spans="1:18" ht="18" customHeight="1" x14ac:dyDescent="0.2">
      <c r="A546" s="6">
        <v>545</v>
      </c>
      <c r="B546" s="7">
        <v>15802593</v>
      </c>
      <c r="C546" s="6" t="s">
        <v>466</v>
      </c>
      <c r="D546" s="7">
        <v>504</v>
      </c>
      <c r="E546" s="6" t="s">
        <v>15</v>
      </c>
      <c r="F546" s="6" t="s">
        <v>16</v>
      </c>
      <c r="G546" s="7">
        <v>49</v>
      </c>
      <c r="H546" s="7">
        <v>7</v>
      </c>
      <c r="I546" s="51">
        <v>0</v>
      </c>
      <c r="J546" s="7">
        <v>3</v>
      </c>
      <c r="K546" s="7">
        <v>0</v>
      </c>
      <c r="L546" s="7">
        <v>1</v>
      </c>
      <c r="M546" s="53">
        <v>87822.14</v>
      </c>
      <c r="N546" s="7">
        <v>1</v>
      </c>
      <c r="O546" s="68" t="str">
        <f t="shared" si="32"/>
        <v>Poor</v>
      </c>
      <c r="P546" s="68" t="str">
        <f t="shared" si="33"/>
        <v>Middle-aged adult</v>
      </c>
      <c r="Q546" s="68" t="str">
        <f t="shared" si="34"/>
        <v>Low-Balance</v>
      </c>
      <c r="R546" s="69" t="str">
        <f t="shared" si="35"/>
        <v>51,000 - 100,000</v>
      </c>
    </row>
    <row r="547" spans="1:18" ht="18" customHeight="1" x14ac:dyDescent="0.2">
      <c r="A547" s="6">
        <v>546</v>
      </c>
      <c r="B547" s="7">
        <v>15615457</v>
      </c>
      <c r="C547" s="6" t="s">
        <v>422</v>
      </c>
      <c r="D547" s="7">
        <v>842</v>
      </c>
      <c r="E547" s="6" t="s">
        <v>18</v>
      </c>
      <c r="F547" s="6" t="s">
        <v>16</v>
      </c>
      <c r="G547" s="7">
        <v>44</v>
      </c>
      <c r="H547" s="7">
        <v>2</v>
      </c>
      <c r="I547" s="51">
        <v>112652.08</v>
      </c>
      <c r="J547" s="7">
        <v>2</v>
      </c>
      <c r="K547" s="7">
        <v>1</v>
      </c>
      <c r="L547" s="7">
        <v>0</v>
      </c>
      <c r="M547" s="53">
        <v>126644.98</v>
      </c>
      <c r="N547" s="7">
        <v>0</v>
      </c>
      <c r="O547" s="68" t="str">
        <f t="shared" si="32"/>
        <v>Good</v>
      </c>
      <c r="P547" s="68" t="str">
        <f t="shared" si="33"/>
        <v>Middle-aged adult</v>
      </c>
      <c r="Q547" s="68" t="str">
        <f t="shared" si="34"/>
        <v>Mid-Balance</v>
      </c>
      <c r="R547" s="69" t="str">
        <f t="shared" si="35"/>
        <v>101,000 - 150,000</v>
      </c>
    </row>
    <row r="548" spans="1:18" ht="18" customHeight="1" x14ac:dyDescent="0.2">
      <c r="A548" s="6">
        <v>547</v>
      </c>
      <c r="B548" s="7">
        <v>15708916</v>
      </c>
      <c r="C548" s="6" t="s">
        <v>467</v>
      </c>
      <c r="D548" s="7">
        <v>587</v>
      </c>
      <c r="E548" s="6" t="s">
        <v>15</v>
      </c>
      <c r="F548" s="6" t="s">
        <v>23</v>
      </c>
      <c r="G548" s="7">
        <v>38</v>
      </c>
      <c r="H548" s="7">
        <v>0</v>
      </c>
      <c r="I548" s="51">
        <v>0</v>
      </c>
      <c r="J548" s="7">
        <v>2</v>
      </c>
      <c r="K548" s="7">
        <v>1</v>
      </c>
      <c r="L548" s="7">
        <v>0</v>
      </c>
      <c r="M548" s="53">
        <v>47414.15</v>
      </c>
      <c r="N548" s="7">
        <v>0</v>
      </c>
      <c r="O548" s="68" t="str">
        <f t="shared" si="32"/>
        <v>Fair</v>
      </c>
      <c r="P548" s="68" t="str">
        <f t="shared" si="33"/>
        <v>Young adult</v>
      </c>
      <c r="Q548" s="68" t="str">
        <f t="shared" si="34"/>
        <v>Low-Balance</v>
      </c>
      <c r="R548" s="69" t="str">
        <f t="shared" si="35"/>
        <v xml:space="preserve"> 0 - 50,000</v>
      </c>
    </row>
    <row r="549" spans="1:18" ht="18" customHeight="1" x14ac:dyDescent="0.2">
      <c r="A549" s="6">
        <v>548</v>
      </c>
      <c r="B549" s="7">
        <v>15720187</v>
      </c>
      <c r="C549" s="6" t="s">
        <v>468</v>
      </c>
      <c r="D549" s="7">
        <v>479</v>
      </c>
      <c r="E549" s="6" t="s">
        <v>26</v>
      </c>
      <c r="F549" s="6" t="s">
        <v>16</v>
      </c>
      <c r="G549" s="7">
        <v>30</v>
      </c>
      <c r="H549" s="7">
        <v>7</v>
      </c>
      <c r="I549" s="51">
        <v>143964.35999999999</v>
      </c>
      <c r="J549" s="7">
        <v>2</v>
      </c>
      <c r="K549" s="7">
        <v>1</v>
      </c>
      <c r="L549" s="7">
        <v>0</v>
      </c>
      <c r="M549" s="53">
        <v>41879.99</v>
      </c>
      <c r="N549" s="7">
        <v>0</v>
      </c>
      <c r="O549" s="68" t="str">
        <f t="shared" si="32"/>
        <v>Poor</v>
      </c>
      <c r="P549" s="68" t="str">
        <f t="shared" si="33"/>
        <v>Young adult</v>
      </c>
      <c r="Q549" s="68" t="str">
        <f t="shared" si="34"/>
        <v>High-Balance</v>
      </c>
      <c r="R549" s="69" t="str">
        <f t="shared" si="35"/>
        <v xml:space="preserve"> 0 - 50,000</v>
      </c>
    </row>
    <row r="550" spans="1:18" ht="18" customHeight="1" x14ac:dyDescent="0.2">
      <c r="A550" s="6">
        <v>549</v>
      </c>
      <c r="B550" s="7">
        <v>15595440</v>
      </c>
      <c r="C550" s="6" t="s">
        <v>432</v>
      </c>
      <c r="D550" s="7">
        <v>508</v>
      </c>
      <c r="E550" s="6" t="s">
        <v>15</v>
      </c>
      <c r="F550" s="6" t="s">
        <v>23</v>
      </c>
      <c r="G550" s="7">
        <v>49</v>
      </c>
      <c r="H550" s="7">
        <v>7</v>
      </c>
      <c r="I550" s="51">
        <v>122451.46</v>
      </c>
      <c r="J550" s="7">
        <v>2</v>
      </c>
      <c r="K550" s="7">
        <v>1</v>
      </c>
      <c r="L550" s="7">
        <v>1</v>
      </c>
      <c r="M550" s="53">
        <v>75808.100000000006</v>
      </c>
      <c r="N550" s="7">
        <v>0</v>
      </c>
      <c r="O550" s="68" t="str">
        <f t="shared" si="32"/>
        <v>Poor</v>
      </c>
      <c r="P550" s="68" t="str">
        <f t="shared" si="33"/>
        <v>Middle-aged adult</v>
      </c>
      <c r="Q550" s="68" t="str">
        <f t="shared" si="34"/>
        <v>Mid-Balance</v>
      </c>
      <c r="R550" s="69" t="str">
        <f t="shared" si="35"/>
        <v>51,000 - 100,000</v>
      </c>
    </row>
    <row r="551" spans="1:18" ht="18" customHeight="1" x14ac:dyDescent="0.2">
      <c r="A551" s="6">
        <v>550</v>
      </c>
      <c r="B551" s="7">
        <v>15600651</v>
      </c>
      <c r="C551" s="6" t="s">
        <v>469</v>
      </c>
      <c r="D551" s="7">
        <v>749</v>
      </c>
      <c r="E551" s="6" t="s">
        <v>15</v>
      </c>
      <c r="F551" s="6" t="s">
        <v>23</v>
      </c>
      <c r="G551" s="7">
        <v>24</v>
      </c>
      <c r="H551" s="7">
        <v>1</v>
      </c>
      <c r="I551" s="51">
        <v>0</v>
      </c>
      <c r="J551" s="7">
        <v>3</v>
      </c>
      <c r="K551" s="7">
        <v>1</v>
      </c>
      <c r="L551" s="7">
        <v>1</v>
      </c>
      <c r="M551" s="53">
        <v>47911.03</v>
      </c>
      <c r="N551" s="7">
        <v>0</v>
      </c>
      <c r="O551" s="68" t="str">
        <f t="shared" si="32"/>
        <v>Good</v>
      </c>
      <c r="P551" s="68" t="str">
        <f t="shared" si="33"/>
        <v>Young adult</v>
      </c>
      <c r="Q551" s="68" t="str">
        <f t="shared" si="34"/>
        <v>Low-Balance</v>
      </c>
      <c r="R551" s="69" t="str">
        <f t="shared" si="35"/>
        <v xml:space="preserve"> 0 - 50,000</v>
      </c>
    </row>
    <row r="552" spans="1:18" ht="18" customHeight="1" x14ac:dyDescent="0.2">
      <c r="A552" s="6">
        <v>551</v>
      </c>
      <c r="B552" s="7">
        <v>15750141</v>
      </c>
      <c r="C552" s="6" t="s">
        <v>470</v>
      </c>
      <c r="D552" s="7">
        <v>721</v>
      </c>
      <c r="E552" s="6" t="s">
        <v>26</v>
      </c>
      <c r="F552" s="6" t="s">
        <v>16</v>
      </c>
      <c r="G552" s="7">
        <v>36</v>
      </c>
      <c r="H552" s="7">
        <v>3</v>
      </c>
      <c r="I552" s="51">
        <v>65253.07</v>
      </c>
      <c r="J552" s="7">
        <v>2</v>
      </c>
      <c r="K552" s="7">
        <v>1</v>
      </c>
      <c r="L552" s="7">
        <v>0</v>
      </c>
      <c r="M552" s="53">
        <v>28737.78</v>
      </c>
      <c r="N552" s="7">
        <v>0</v>
      </c>
      <c r="O552" s="68" t="str">
        <f t="shared" si="32"/>
        <v>Good</v>
      </c>
      <c r="P552" s="68" t="str">
        <f t="shared" si="33"/>
        <v>Young adult</v>
      </c>
      <c r="Q552" s="68" t="str">
        <f t="shared" si="34"/>
        <v>Low-Balance</v>
      </c>
      <c r="R552" s="69" t="str">
        <f t="shared" si="35"/>
        <v xml:space="preserve"> 0 - 50,000</v>
      </c>
    </row>
    <row r="553" spans="1:18" ht="18" customHeight="1" x14ac:dyDescent="0.2">
      <c r="A553" s="6">
        <v>552</v>
      </c>
      <c r="B553" s="7">
        <v>15657284</v>
      </c>
      <c r="C553" s="6" t="s">
        <v>316</v>
      </c>
      <c r="D553" s="7">
        <v>674</v>
      </c>
      <c r="E553" s="6" t="s">
        <v>26</v>
      </c>
      <c r="F553" s="6" t="s">
        <v>23</v>
      </c>
      <c r="G553" s="7">
        <v>47</v>
      </c>
      <c r="H553" s="7">
        <v>6</v>
      </c>
      <c r="I553" s="51">
        <v>106901.94</v>
      </c>
      <c r="J553" s="7">
        <v>1</v>
      </c>
      <c r="K553" s="7">
        <v>1</v>
      </c>
      <c r="L553" s="7">
        <v>1</v>
      </c>
      <c r="M553" s="53">
        <v>2079.1999999999998</v>
      </c>
      <c r="N553" s="7">
        <v>1</v>
      </c>
      <c r="O553" s="68" t="str">
        <f t="shared" si="32"/>
        <v>Fair</v>
      </c>
      <c r="P553" s="68" t="str">
        <f t="shared" si="33"/>
        <v>Middle-aged adult</v>
      </c>
      <c r="Q553" s="68" t="str">
        <f t="shared" si="34"/>
        <v>Mid-Balance</v>
      </c>
      <c r="R553" s="69" t="str">
        <f t="shared" si="35"/>
        <v xml:space="preserve"> 0 - 50,000</v>
      </c>
    </row>
    <row r="554" spans="1:18" ht="18" customHeight="1" x14ac:dyDescent="0.2">
      <c r="A554" s="6">
        <v>553</v>
      </c>
      <c r="B554" s="7">
        <v>15763063</v>
      </c>
      <c r="C554" s="6" t="s">
        <v>471</v>
      </c>
      <c r="D554" s="7">
        <v>685</v>
      </c>
      <c r="E554" s="6" t="s">
        <v>18</v>
      </c>
      <c r="F554" s="6" t="s">
        <v>16</v>
      </c>
      <c r="G554" s="7">
        <v>25</v>
      </c>
      <c r="H554" s="7">
        <v>10</v>
      </c>
      <c r="I554" s="51">
        <v>128509.63</v>
      </c>
      <c r="J554" s="7">
        <v>1</v>
      </c>
      <c r="K554" s="7">
        <v>1</v>
      </c>
      <c r="L554" s="7">
        <v>0</v>
      </c>
      <c r="M554" s="53">
        <v>121562.33</v>
      </c>
      <c r="N554" s="7">
        <v>0</v>
      </c>
      <c r="O554" s="68" t="str">
        <f t="shared" si="32"/>
        <v>Fair</v>
      </c>
      <c r="P554" s="68" t="str">
        <f t="shared" si="33"/>
        <v>Young adult</v>
      </c>
      <c r="Q554" s="68" t="str">
        <f t="shared" si="34"/>
        <v>High-Balance</v>
      </c>
      <c r="R554" s="69" t="str">
        <f t="shared" si="35"/>
        <v>101,000 - 150,000</v>
      </c>
    </row>
    <row r="555" spans="1:18" ht="18" customHeight="1" x14ac:dyDescent="0.2">
      <c r="A555" s="6">
        <v>554</v>
      </c>
      <c r="B555" s="7">
        <v>15709324</v>
      </c>
      <c r="C555" s="6" t="s">
        <v>472</v>
      </c>
      <c r="D555" s="7">
        <v>417</v>
      </c>
      <c r="E555" s="6" t="s">
        <v>15</v>
      </c>
      <c r="F555" s="6" t="s">
        <v>23</v>
      </c>
      <c r="G555" s="7">
        <v>34</v>
      </c>
      <c r="H555" s="7">
        <v>7</v>
      </c>
      <c r="I555" s="51">
        <v>0</v>
      </c>
      <c r="J555" s="7">
        <v>2</v>
      </c>
      <c r="K555" s="7">
        <v>1</v>
      </c>
      <c r="L555" s="7">
        <v>0</v>
      </c>
      <c r="M555" s="53">
        <v>55003.79</v>
      </c>
      <c r="N555" s="7">
        <v>0</v>
      </c>
      <c r="O555" s="68" t="str">
        <f t="shared" si="32"/>
        <v>Poor</v>
      </c>
      <c r="P555" s="68" t="str">
        <f t="shared" si="33"/>
        <v>Young adult</v>
      </c>
      <c r="Q555" s="68" t="str">
        <f t="shared" si="34"/>
        <v>Low-Balance</v>
      </c>
      <c r="R555" s="69" t="str">
        <f t="shared" si="35"/>
        <v>51,000 - 100,000</v>
      </c>
    </row>
    <row r="556" spans="1:18" ht="18" customHeight="1" x14ac:dyDescent="0.2">
      <c r="A556" s="6">
        <v>555</v>
      </c>
      <c r="B556" s="7">
        <v>15711309</v>
      </c>
      <c r="C556" s="6" t="s">
        <v>473</v>
      </c>
      <c r="D556" s="7">
        <v>574</v>
      </c>
      <c r="E556" s="6" t="s">
        <v>26</v>
      </c>
      <c r="F556" s="6" t="s">
        <v>23</v>
      </c>
      <c r="G556" s="7">
        <v>33</v>
      </c>
      <c r="H556" s="7">
        <v>3</v>
      </c>
      <c r="I556" s="51">
        <v>129834.67</v>
      </c>
      <c r="J556" s="7">
        <v>1</v>
      </c>
      <c r="K556" s="7">
        <v>1</v>
      </c>
      <c r="L556" s="7">
        <v>0</v>
      </c>
      <c r="M556" s="53">
        <v>193131.42</v>
      </c>
      <c r="N556" s="7">
        <v>0</v>
      </c>
      <c r="O556" s="68" t="str">
        <f t="shared" si="32"/>
        <v>Fair</v>
      </c>
      <c r="P556" s="68" t="str">
        <f t="shared" si="33"/>
        <v>Young adult</v>
      </c>
      <c r="Q556" s="68" t="str">
        <f t="shared" si="34"/>
        <v>High-Balance</v>
      </c>
      <c r="R556" s="69" t="str">
        <f t="shared" si="35"/>
        <v>151,000 - 200,00</v>
      </c>
    </row>
    <row r="557" spans="1:18" ht="18" customHeight="1" x14ac:dyDescent="0.2">
      <c r="A557" s="6">
        <v>556</v>
      </c>
      <c r="B557" s="7">
        <v>15775318</v>
      </c>
      <c r="C557" s="6" t="s">
        <v>456</v>
      </c>
      <c r="D557" s="7">
        <v>590</v>
      </c>
      <c r="E557" s="6" t="s">
        <v>18</v>
      </c>
      <c r="F557" s="6" t="s">
        <v>16</v>
      </c>
      <c r="G557" s="7">
        <v>51</v>
      </c>
      <c r="H557" s="7">
        <v>3</v>
      </c>
      <c r="I557" s="51">
        <v>154962.99</v>
      </c>
      <c r="J557" s="7">
        <v>3</v>
      </c>
      <c r="K557" s="7">
        <v>0</v>
      </c>
      <c r="L557" s="7">
        <v>1</v>
      </c>
      <c r="M557" s="53">
        <v>191932.27</v>
      </c>
      <c r="N557" s="7">
        <v>1</v>
      </c>
      <c r="O557" s="68" t="str">
        <f t="shared" si="32"/>
        <v>Fair</v>
      </c>
      <c r="P557" s="68" t="str">
        <f t="shared" si="33"/>
        <v>Middle-aged adult</v>
      </c>
      <c r="Q557" s="68" t="str">
        <f t="shared" si="34"/>
        <v>High-Balance</v>
      </c>
      <c r="R557" s="69" t="str">
        <f t="shared" si="35"/>
        <v>151,000 - 200,00</v>
      </c>
    </row>
    <row r="558" spans="1:18" ht="18" customHeight="1" x14ac:dyDescent="0.2">
      <c r="A558" s="6">
        <v>557</v>
      </c>
      <c r="B558" s="7">
        <v>15705515</v>
      </c>
      <c r="C558" s="6" t="s">
        <v>474</v>
      </c>
      <c r="D558" s="7">
        <v>587</v>
      </c>
      <c r="E558" s="6" t="s">
        <v>26</v>
      </c>
      <c r="F558" s="6" t="s">
        <v>23</v>
      </c>
      <c r="G558" s="7">
        <v>40</v>
      </c>
      <c r="H558" s="7">
        <v>5</v>
      </c>
      <c r="I558" s="51">
        <v>138241.9</v>
      </c>
      <c r="J558" s="7">
        <v>2</v>
      </c>
      <c r="K558" s="7">
        <v>1</v>
      </c>
      <c r="L558" s="7">
        <v>0</v>
      </c>
      <c r="M558" s="53">
        <v>159418.1</v>
      </c>
      <c r="N558" s="7">
        <v>0</v>
      </c>
      <c r="O558" s="68" t="str">
        <f t="shared" si="32"/>
        <v>Fair</v>
      </c>
      <c r="P558" s="68" t="str">
        <f t="shared" si="33"/>
        <v>Middle-aged adult</v>
      </c>
      <c r="Q558" s="68" t="str">
        <f t="shared" si="34"/>
        <v>High-Balance</v>
      </c>
      <c r="R558" s="69" t="str">
        <f t="shared" si="35"/>
        <v>151,000 - 200,00</v>
      </c>
    </row>
    <row r="559" spans="1:18" ht="18" customHeight="1" x14ac:dyDescent="0.2">
      <c r="A559" s="6">
        <v>558</v>
      </c>
      <c r="B559" s="7">
        <v>15634844</v>
      </c>
      <c r="C559" s="6" t="s">
        <v>215</v>
      </c>
      <c r="D559" s="7">
        <v>598</v>
      </c>
      <c r="E559" s="6" t="s">
        <v>26</v>
      </c>
      <c r="F559" s="6" t="s">
        <v>23</v>
      </c>
      <c r="G559" s="7">
        <v>41</v>
      </c>
      <c r="H559" s="7">
        <v>3</v>
      </c>
      <c r="I559" s="51">
        <v>91536.93</v>
      </c>
      <c r="J559" s="7">
        <v>1</v>
      </c>
      <c r="K559" s="7">
        <v>1</v>
      </c>
      <c r="L559" s="7">
        <v>0</v>
      </c>
      <c r="M559" s="53">
        <v>191468.78</v>
      </c>
      <c r="N559" s="7">
        <v>1</v>
      </c>
      <c r="O559" s="68" t="str">
        <f t="shared" si="32"/>
        <v>Fair</v>
      </c>
      <c r="P559" s="68" t="str">
        <f t="shared" si="33"/>
        <v>Middle-aged adult</v>
      </c>
      <c r="Q559" s="68" t="str">
        <f t="shared" si="34"/>
        <v>Mid-Balance</v>
      </c>
      <c r="R559" s="69" t="str">
        <f t="shared" si="35"/>
        <v>151,000 - 200,00</v>
      </c>
    </row>
    <row r="560" spans="1:18" ht="18" customHeight="1" x14ac:dyDescent="0.2">
      <c r="A560" s="6">
        <v>559</v>
      </c>
      <c r="B560" s="7">
        <v>15717046</v>
      </c>
      <c r="C560" s="6" t="s">
        <v>475</v>
      </c>
      <c r="D560" s="7">
        <v>741</v>
      </c>
      <c r="E560" s="6" t="s">
        <v>18</v>
      </c>
      <c r="F560" s="6" t="s">
        <v>23</v>
      </c>
      <c r="G560" s="7">
        <v>53</v>
      </c>
      <c r="H560" s="7">
        <v>3</v>
      </c>
      <c r="I560" s="51">
        <v>0</v>
      </c>
      <c r="J560" s="7">
        <v>2</v>
      </c>
      <c r="K560" s="7">
        <v>1</v>
      </c>
      <c r="L560" s="7">
        <v>1</v>
      </c>
      <c r="M560" s="53">
        <v>38913.68</v>
      </c>
      <c r="N560" s="7">
        <v>0</v>
      </c>
      <c r="O560" s="68" t="str">
        <f t="shared" si="32"/>
        <v>Good</v>
      </c>
      <c r="P560" s="68" t="str">
        <f t="shared" si="33"/>
        <v>Middle-aged adult</v>
      </c>
      <c r="Q560" s="68" t="str">
        <f t="shared" si="34"/>
        <v>Low-Balance</v>
      </c>
      <c r="R560" s="69" t="str">
        <f t="shared" si="35"/>
        <v xml:space="preserve"> 0 - 50,000</v>
      </c>
    </row>
    <row r="561" spans="1:18" ht="18" customHeight="1" x14ac:dyDescent="0.2">
      <c r="A561" s="6">
        <v>560</v>
      </c>
      <c r="B561" s="7">
        <v>15571816</v>
      </c>
      <c r="C561" s="6" t="s">
        <v>109</v>
      </c>
      <c r="D561" s="7">
        <v>850</v>
      </c>
      <c r="E561" s="6" t="s">
        <v>18</v>
      </c>
      <c r="F561" s="6" t="s">
        <v>16</v>
      </c>
      <c r="G561" s="7">
        <v>70</v>
      </c>
      <c r="H561" s="7">
        <v>5</v>
      </c>
      <c r="I561" s="51">
        <v>0</v>
      </c>
      <c r="J561" s="7">
        <v>1</v>
      </c>
      <c r="K561" s="7">
        <v>1</v>
      </c>
      <c r="L561" s="7">
        <v>1</v>
      </c>
      <c r="M561" s="53">
        <v>705.18</v>
      </c>
      <c r="N561" s="7">
        <v>0</v>
      </c>
      <c r="O561" s="68" t="str">
        <f t="shared" si="32"/>
        <v>Good</v>
      </c>
      <c r="P561" s="68" t="str">
        <f t="shared" si="33"/>
        <v>Senior adult</v>
      </c>
      <c r="Q561" s="68" t="str">
        <f t="shared" si="34"/>
        <v>Low-Balance</v>
      </c>
      <c r="R561" s="69" t="str">
        <f t="shared" si="35"/>
        <v xml:space="preserve"> 0 - 50,000</v>
      </c>
    </row>
    <row r="562" spans="1:18" ht="18" customHeight="1" x14ac:dyDescent="0.2">
      <c r="A562" s="6">
        <v>561</v>
      </c>
      <c r="B562" s="7">
        <v>15670080</v>
      </c>
      <c r="C562" s="6" t="s">
        <v>476</v>
      </c>
      <c r="D562" s="7">
        <v>584</v>
      </c>
      <c r="E562" s="6" t="s">
        <v>26</v>
      </c>
      <c r="F562" s="6" t="s">
        <v>16</v>
      </c>
      <c r="G562" s="7">
        <v>29</v>
      </c>
      <c r="H562" s="7">
        <v>7</v>
      </c>
      <c r="I562" s="51">
        <v>105204.01</v>
      </c>
      <c r="J562" s="7">
        <v>1</v>
      </c>
      <c r="K562" s="7">
        <v>0</v>
      </c>
      <c r="L562" s="7">
        <v>1</v>
      </c>
      <c r="M562" s="53">
        <v>138490.03</v>
      </c>
      <c r="N562" s="7">
        <v>0</v>
      </c>
      <c r="O562" s="68" t="str">
        <f t="shared" si="32"/>
        <v>Fair</v>
      </c>
      <c r="P562" s="68" t="str">
        <f t="shared" si="33"/>
        <v>Young adult</v>
      </c>
      <c r="Q562" s="68" t="str">
        <f t="shared" si="34"/>
        <v>Mid-Balance</v>
      </c>
      <c r="R562" s="69" t="str">
        <f t="shared" si="35"/>
        <v>101,000 - 150,000</v>
      </c>
    </row>
    <row r="563" spans="1:18" ht="18" customHeight="1" x14ac:dyDescent="0.2">
      <c r="A563" s="6">
        <v>562</v>
      </c>
      <c r="B563" s="7">
        <v>15800440</v>
      </c>
      <c r="C563" s="6" t="s">
        <v>328</v>
      </c>
      <c r="D563" s="7">
        <v>650</v>
      </c>
      <c r="E563" s="6" t="s">
        <v>18</v>
      </c>
      <c r="F563" s="6" t="s">
        <v>23</v>
      </c>
      <c r="G563" s="7">
        <v>61</v>
      </c>
      <c r="H563" s="7">
        <v>1</v>
      </c>
      <c r="I563" s="51">
        <v>152968.73000000001</v>
      </c>
      <c r="J563" s="7">
        <v>1</v>
      </c>
      <c r="K563" s="7">
        <v>0</v>
      </c>
      <c r="L563" s="7">
        <v>1</v>
      </c>
      <c r="M563" s="53">
        <v>82970.69</v>
      </c>
      <c r="N563" s="7">
        <v>0</v>
      </c>
      <c r="O563" s="68" t="str">
        <f t="shared" si="32"/>
        <v>Fair</v>
      </c>
      <c r="P563" s="68" t="str">
        <f t="shared" si="33"/>
        <v>Senior adult</v>
      </c>
      <c r="Q563" s="68" t="str">
        <f t="shared" si="34"/>
        <v>High-Balance</v>
      </c>
      <c r="R563" s="69" t="str">
        <f t="shared" si="35"/>
        <v>51,000 - 100,000</v>
      </c>
    </row>
    <row r="564" spans="1:18" ht="18" customHeight="1" x14ac:dyDescent="0.2">
      <c r="A564" s="6">
        <v>563</v>
      </c>
      <c r="B564" s="7">
        <v>15665678</v>
      </c>
      <c r="C564" s="6" t="s">
        <v>213</v>
      </c>
      <c r="D564" s="7">
        <v>607</v>
      </c>
      <c r="E564" s="6" t="s">
        <v>18</v>
      </c>
      <c r="F564" s="6" t="s">
        <v>23</v>
      </c>
      <c r="G564" s="7">
        <v>36</v>
      </c>
      <c r="H564" s="7">
        <v>8</v>
      </c>
      <c r="I564" s="51">
        <v>158261.68</v>
      </c>
      <c r="J564" s="7">
        <v>1</v>
      </c>
      <c r="K564" s="7">
        <v>1</v>
      </c>
      <c r="L564" s="7">
        <v>1</v>
      </c>
      <c r="M564" s="53">
        <v>76744.72</v>
      </c>
      <c r="N564" s="7">
        <v>0</v>
      </c>
      <c r="O564" s="68" t="str">
        <f t="shared" si="32"/>
        <v>Fair</v>
      </c>
      <c r="P564" s="68" t="str">
        <f t="shared" si="33"/>
        <v>Young adult</v>
      </c>
      <c r="Q564" s="68" t="str">
        <f t="shared" si="34"/>
        <v>High-Balance</v>
      </c>
      <c r="R564" s="69" t="str">
        <f t="shared" si="35"/>
        <v>51,000 - 100,000</v>
      </c>
    </row>
    <row r="565" spans="1:18" ht="18" customHeight="1" x14ac:dyDescent="0.2">
      <c r="A565" s="6">
        <v>564</v>
      </c>
      <c r="B565" s="7">
        <v>15665956</v>
      </c>
      <c r="C565" s="6" t="s">
        <v>477</v>
      </c>
      <c r="D565" s="7">
        <v>509</v>
      </c>
      <c r="E565" s="6" t="s">
        <v>15</v>
      </c>
      <c r="F565" s="6" t="s">
        <v>16</v>
      </c>
      <c r="G565" s="7">
        <v>46</v>
      </c>
      <c r="H565" s="7">
        <v>1</v>
      </c>
      <c r="I565" s="51">
        <v>0</v>
      </c>
      <c r="J565" s="7">
        <v>1</v>
      </c>
      <c r="K565" s="7">
        <v>1</v>
      </c>
      <c r="L565" s="7">
        <v>0</v>
      </c>
      <c r="M565" s="53">
        <v>71244.59</v>
      </c>
      <c r="N565" s="7">
        <v>1</v>
      </c>
      <c r="O565" s="68" t="str">
        <f t="shared" si="32"/>
        <v>Poor</v>
      </c>
      <c r="P565" s="68" t="str">
        <f t="shared" si="33"/>
        <v>Middle-aged adult</v>
      </c>
      <c r="Q565" s="68" t="str">
        <f t="shared" si="34"/>
        <v>Low-Balance</v>
      </c>
      <c r="R565" s="69" t="str">
        <f t="shared" si="35"/>
        <v>51,000 - 100,000</v>
      </c>
    </row>
    <row r="566" spans="1:18" ht="18" customHeight="1" x14ac:dyDescent="0.2">
      <c r="A566" s="6">
        <v>565</v>
      </c>
      <c r="B566" s="7">
        <v>15788126</v>
      </c>
      <c r="C566" s="6" t="s">
        <v>412</v>
      </c>
      <c r="D566" s="7">
        <v>689</v>
      </c>
      <c r="E566" s="6" t="s">
        <v>18</v>
      </c>
      <c r="F566" s="6" t="s">
        <v>16</v>
      </c>
      <c r="G566" s="7">
        <v>38</v>
      </c>
      <c r="H566" s="7">
        <v>6</v>
      </c>
      <c r="I566" s="51">
        <v>121021.05</v>
      </c>
      <c r="J566" s="7">
        <v>1</v>
      </c>
      <c r="K566" s="7">
        <v>1</v>
      </c>
      <c r="L566" s="7">
        <v>1</v>
      </c>
      <c r="M566" s="53">
        <v>12182.15</v>
      </c>
      <c r="N566" s="7">
        <v>0</v>
      </c>
      <c r="O566" s="68" t="str">
        <f t="shared" si="32"/>
        <v>Fair</v>
      </c>
      <c r="P566" s="68" t="str">
        <f t="shared" si="33"/>
        <v>Young adult</v>
      </c>
      <c r="Q566" s="68" t="str">
        <f t="shared" si="34"/>
        <v>Mid-Balance</v>
      </c>
      <c r="R566" s="69" t="str">
        <f t="shared" si="35"/>
        <v xml:space="preserve"> 0 - 50,000</v>
      </c>
    </row>
    <row r="567" spans="1:18" ht="18" customHeight="1" x14ac:dyDescent="0.2">
      <c r="A567" s="6">
        <v>566</v>
      </c>
      <c r="B567" s="7">
        <v>15811773</v>
      </c>
      <c r="C567" s="6" t="s">
        <v>189</v>
      </c>
      <c r="D567" s="7">
        <v>543</v>
      </c>
      <c r="E567" s="6" t="s">
        <v>15</v>
      </c>
      <c r="F567" s="6" t="s">
        <v>23</v>
      </c>
      <c r="G567" s="7">
        <v>36</v>
      </c>
      <c r="H567" s="7">
        <v>4</v>
      </c>
      <c r="I567" s="51">
        <v>0</v>
      </c>
      <c r="J567" s="7">
        <v>2</v>
      </c>
      <c r="K567" s="7">
        <v>1</v>
      </c>
      <c r="L567" s="7">
        <v>1</v>
      </c>
      <c r="M567" s="53">
        <v>141210.5</v>
      </c>
      <c r="N567" s="7">
        <v>0</v>
      </c>
      <c r="O567" s="68" t="str">
        <f t="shared" si="32"/>
        <v>Fair</v>
      </c>
      <c r="P567" s="68" t="str">
        <f t="shared" si="33"/>
        <v>Young adult</v>
      </c>
      <c r="Q567" s="68" t="str">
        <f t="shared" si="34"/>
        <v>Low-Balance</v>
      </c>
      <c r="R567" s="69" t="str">
        <f t="shared" si="35"/>
        <v>101,000 - 150,000</v>
      </c>
    </row>
    <row r="568" spans="1:18" ht="18" customHeight="1" x14ac:dyDescent="0.2">
      <c r="A568" s="6">
        <v>567</v>
      </c>
      <c r="B568" s="7">
        <v>15651674</v>
      </c>
      <c r="C568" s="6" t="s">
        <v>478</v>
      </c>
      <c r="D568" s="7">
        <v>438</v>
      </c>
      <c r="E568" s="6" t="s">
        <v>18</v>
      </c>
      <c r="F568" s="6" t="s">
        <v>16</v>
      </c>
      <c r="G568" s="7">
        <v>54</v>
      </c>
      <c r="H568" s="7">
        <v>2</v>
      </c>
      <c r="I568" s="51">
        <v>0</v>
      </c>
      <c r="J568" s="7">
        <v>1</v>
      </c>
      <c r="K568" s="7">
        <v>0</v>
      </c>
      <c r="L568" s="7">
        <v>0</v>
      </c>
      <c r="M568" s="53">
        <v>191763.07</v>
      </c>
      <c r="N568" s="7">
        <v>1</v>
      </c>
      <c r="O568" s="68" t="str">
        <f t="shared" si="32"/>
        <v>Poor</v>
      </c>
      <c r="P568" s="68" t="str">
        <f t="shared" si="33"/>
        <v>Middle-aged adult</v>
      </c>
      <c r="Q568" s="68" t="str">
        <f t="shared" si="34"/>
        <v>Low-Balance</v>
      </c>
      <c r="R568" s="69" t="str">
        <f t="shared" si="35"/>
        <v>151,000 - 200,00</v>
      </c>
    </row>
    <row r="569" spans="1:18" ht="18" customHeight="1" x14ac:dyDescent="0.2">
      <c r="A569" s="6">
        <v>568</v>
      </c>
      <c r="B569" s="7">
        <v>15689614</v>
      </c>
      <c r="C569" s="6" t="s">
        <v>479</v>
      </c>
      <c r="D569" s="7">
        <v>687</v>
      </c>
      <c r="E569" s="6" t="s">
        <v>18</v>
      </c>
      <c r="F569" s="6" t="s">
        <v>16</v>
      </c>
      <c r="G569" s="7">
        <v>63</v>
      </c>
      <c r="H569" s="7">
        <v>1</v>
      </c>
      <c r="I569" s="51">
        <v>137715.66</v>
      </c>
      <c r="J569" s="7">
        <v>1</v>
      </c>
      <c r="K569" s="7">
        <v>1</v>
      </c>
      <c r="L569" s="7">
        <v>1</v>
      </c>
      <c r="M569" s="53">
        <v>37938.74</v>
      </c>
      <c r="N569" s="7">
        <v>0</v>
      </c>
      <c r="O569" s="68" t="str">
        <f t="shared" si="32"/>
        <v>Fair</v>
      </c>
      <c r="P569" s="68" t="str">
        <f t="shared" si="33"/>
        <v>Senior adult</v>
      </c>
      <c r="Q569" s="68" t="str">
        <f t="shared" si="34"/>
        <v>High-Balance</v>
      </c>
      <c r="R569" s="69" t="str">
        <f t="shared" si="35"/>
        <v xml:space="preserve"> 0 - 50,000</v>
      </c>
    </row>
    <row r="570" spans="1:18" ht="18" customHeight="1" x14ac:dyDescent="0.2">
      <c r="A570" s="6">
        <v>569</v>
      </c>
      <c r="B570" s="7">
        <v>15795564</v>
      </c>
      <c r="C570" s="6" t="s">
        <v>480</v>
      </c>
      <c r="D570" s="7">
        <v>737</v>
      </c>
      <c r="E570" s="6" t="s">
        <v>26</v>
      </c>
      <c r="F570" s="6" t="s">
        <v>23</v>
      </c>
      <c r="G570" s="7">
        <v>31</v>
      </c>
      <c r="H570" s="7">
        <v>5</v>
      </c>
      <c r="I570" s="51">
        <v>121192.22</v>
      </c>
      <c r="J570" s="7">
        <v>2</v>
      </c>
      <c r="K570" s="7">
        <v>1</v>
      </c>
      <c r="L570" s="7">
        <v>1</v>
      </c>
      <c r="M570" s="53">
        <v>74890.58</v>
      </c>
      <c r="N570" s="7">
        <v>0</v>
      </c>
      <c r="O570" s="68" t="str">
        <f t="shared" si="32"/>
        <v>Good</v>
      </c>
      <c r="P570" s="68" t="str">
        <f t="shared" si="33"/>
        <v>Young adult</v>
      </c>
      <c r="Q570" s="68" t="str">
        <f t="shared" si="34"/>
        <v>Mid-Balance</v>
      </c>
      <c r="R570" s="69" t="str">
        <f t="shared" si="35"/>
        <v>51,000 - 100,000</v>
      </c>
    </row>
    <row r="571" spans="1:18" ht="18" customHeight="1" x14ac:dyDescent="0.2">
      <c r="A571" s="6">
        <v>570</v>
      </c>
      <c r="B571" s="7">
        <v>15706647</v>
      </c>
      <c r="C571" s="6" t="s">
        <v>481</v>
      </c>
      <c r="D571" s="7">
        <v>761</v>
      </c>
      <c r="E571" s="6" t="s">
        <v>15</v>
      </c>
      <c r="F571" s="6" t="s">
        <v>23</v>
      </c>
      <c r="G571" s="7">
        <v>31</v>
      </c>
      <c r="H571" s="7">
        <v>7</v>
      </c>
      <c r="I571" s="51">
        <v>0</v>
      </c>
      <c r="J571" s="7">
        <v>3</v>
      </c>
      <c r="K571" s="7">
        <v>1</v>
      </c>
      <c r="L571" s="7">
        <v>1</v>
      </c>
      <c r="M571" s="53">
        <v>166698.18</v>
      </c>
      <c r="N571" s="7">
        <v>0</v>
      </c>
      <c r="O571" s="68" t="str">
        <f t="shared" si="32"/>
        <v>Good</v>
      </c>
      <c r="P571" s="68" t="str">
        <f t="shared" si="33"/>
        <v>Young adult</v>
      </c>
      <c r="Q571" s="68" t="str">
        <f t="shared" si="34"/>
        <v>Low-Balance</v>
      </c>
      <c r="R571" s="69" t="str">
        <f t="shared" si="35"/>
        <v>151,000 - 200,00</v>
      </c>
    </row>
    <row r="572" spans="1:18" ht="18" customHeight="1" x14ac:dyDescent="0.2">
      <c r="A572" s="6">
        <v>571</v>
      </c>
      <c r="B572" s="7">
        <v>15728505</v>
      </c>
      <c r="C572" s="6" t="s">
        <v>482</v>
      </c>
      <c r="D572" s="7">
        <v>601</v>
      </c>
      <c r="E572" s="6" t="s">
        <v>15</v>
      </c>
      <c r="F572" s="6" t="s">
        <v>23</v>
      </c>
      <c r="G572" s="7">
        <v>44</v>
      </c>
      <c r="H572" s="7">
        <v>1</v>
      </c>
      <c r="I572" s="51">
        <v>100486.18</v>
      </c>
      <c r="J572" s="7">
        <v>2</v>
      </c>
      <c r="K572" s="7">
        <v>1</v>
      </c>
      <c r="L572" s="7">
        <v>1</v>
      </c>
      <c r="M572" s="53">
        <v>62678.53</v>
      </c>
      <c r="N572" s="7">
        <v>0</v>
      </c>
      <c r="O572" s="68" t="str">
        <f t="shared" si="32"/>
        <v>Fair</v>
      </c>
      <c r="P572" s="68" t="str">
        <f t="shared" si="33"/>
        <v>Middle-aged adult</v>
      </c>
      <c r="Q572" s="68" t="str">
        <f t="shared" si="34"/>
        <v>Mid-Balance</v>
      </c>
      <c r="R572" s="69" t="str">
        <f t="shared" si="35"/>
        <v>51,000 - 100,000</v>
      </c>
    </row>
    <row r="573" spans="1:18" ht="18" customHeight="1" x14ac:dyDescent="0.2">
      <c r="A573" s="6">
        <v>572</v>
      </c>
      <c r="B573" s="7">
        <v>15730076</v>
      </c>
      <c r="C573" s="6" t="s">
        <v>61</v>
      </c>
      <c r="D573" s="7">
        <v>651</v>
      </c>
      <c r="E573" s="6" t="s">
        <v>15</v>
      </c>
      <c r="F573" s="6" t="s">
        <v>23</v>
      </c>
      <c r="G573" s="7">
        <v>45</v>
      </c>
      <c r="H573" s="7">
        <v>1</v>
      </c>
      <c r="I573" s="51">
        <v>0</v>
      </c>
      <c r="J573" s="7">
        <v>1</v>
      </c>
      <c r="K573" s="7">
        <v>1</v>
      </c>
      <c r="L573" s="7">
        <v>0</v>
      </c>
      <c r="M573" s="53">
        <v>67740.08</v>
      </c>
      <c r="N573" s="7">
        <v>1</v>
      </c>
      <c r="O573" s="68" t="str">
        <f t="shared" si="32"/>
        <v>Fair</v>
      </c>
      <c r="P573" s="68" t="str">
        <f t="shared" si="33"/>
        <v>Middle-aged adult</v>
      </c>
      <c r="Q573" s="68" t="str">
        <f t="shared" si="34"/>
        <v>Low-Balance</v>
      </c>
      <c r="R573" s="69" t="str">
        <f t="shared" si="35"/>
        <v>51,000 - 100,000</v>
      </c>
    </row>
    <row r="574" spans="1:18" ht="18" customHeight="1" x14ac:dyDescent="0.2">
      <c r="A574" s="6">
        <v>573</v>
      </c>
      <c r="B574" s="7">
        <v>15622003</v>
      </c>
      <c r="C574" s="6" t="s">
        <v>427</v>
      </c>
      <c r="D574" s="7">
        <v>745</v>
      </c>
      <c r="E574" s="6" t="s">
        <v>15</v>
      </c>
      <c r="F574" s="6" t="s">
        <v>23</v>
      </c>
      <c r="G574" s="7">
        <v>35</v>
      </c>
      <c r="H574" s="7">
        <v>9</v>
      </c>
      <c r="I574" s="51">
        <v>92566.53</v>
      </c>
      <c r="J574" s="7">
        <v>2</v>
      </c>
      <c r="K574" s="7">
        <v>1</v>
      </c>
      <c r="L574" s="7">
        <v>0</v>
      </c>
      <c r="M574" s="53">
        <v>161519.76999999999</v>
      </c>
      <c r="N574" s="7">
        <v>0</v>
      </c>
      <c r="O574" s="68" t="str">
        <f t="shared" si="32"/>
        <v>Good</v>
      </c>
      <c r="P574" s="68" t="str">
        <f t="shared" si="33"/>
        <v>Young adult</v>
      </c>
      <c r="Q574" s="68" t="str">
        <f t="shared" si="34"/>
        <v>Mid-Balance</v>
      </c>
      <c r="R574" s="69" t="str">
        <f t="shared" si="35"/>
        <v>151,000 - 200,00</v>
      </c>
    </row>
    <row r="575" spans="1:18" ht="18" customHeight="1" x14ac:dyDescent="0.2">
      <c r="A575" s="6">
        <v>574</v>
      </c>
      <c r="B575" s="7">
        <v>15607312</v>
      </c>
      <c r="C575" s="6" t="s">
        <v>483</v>
      </c>
      <c r="D575" s="7">
        <v>648</v>
      </c>
      <c r="E575" s="6" t="s">
        <v>18</v>
      </c>
      <c r="F575" s="6" t="s">
        <v>16</v>
      </c>
      <c r="G575" s="7">
        <v>49</v>
      </c>
      <c r="H575" s="7">
        <v>10</v>
      </c>
      <c r="I575" s="51">
        <v>0</v>
      </c>
      <c r="J575" s="7">
        <v>2</v>
      </c>
      <c r="K575" s="7">
        <v>1</v>
      </c>
      <c r="L575" s="7">
        <v>1</v>
      </c>
      <c r="M575" s="53">
        <v>159835.78</v>
      </c>
      <c r="N575" s="7">
        <v>1</v>
      </c>
      <c r="O575" s="68" t="str">
        <f t="shared" si="32"/>
        <v>Fair</v>
      </c>
      <c r="P575" s="68" t="str">
        <f t="shared" si="33"/>
        <v>Middle-aged adult</v>
      </c>
      <c r="Q575" s="68" t="str">
        <f t="shared" si="34"/>
        <v>Low-Balance</v>
      </c>
      <c r="R575" s="69" t="str">
        <f t="shared" si="35"/>
        <v>151,000 - 200,00</v>
      </c>
    </row>
    <row r="576" spans="1:18" ht="18" customHeight="1" x14ac:dyDescent="0.2">
      <c r="A576" s="6">
        <v>575</v>
      </c>
      <c r="B576" s="7">
        <v>15644753</v>
      </c>
      <c r="C576" s="6" t="s">
        <v>118</v>
      </c>
      <c r="D576" s="7">
        <v>848</v>
      </c>
      <c r="E576" s="6" t="s">
        <v>18</v>
      </c>
      <c r="F576" s="6" t="s">
        <v>23</v>
      </c>
      <c r="G576" s="7">
        <v>40</v>
      </c>
      <c r="H576" s="7">
        <v>3</v>
      </c>
      <c r="I576" s="51">
        <v>110929.96</v>
      </c>
      <c r="J576" s="7">
        <v>1</v>
      </c>
      <c r="K576" s="7">
        <v>1</v>
      </c>
      <c r="L576" s="7">
        <v>1</v>
      </c>
      <c r="M576" s="53">
        <v>30876.84</v>
      </c>
      <c r="N576" s="7">
        <v>0</v>
      </c>
      <c r="O576" s="68" t="str">
        <f t="shared" si="32"/>
        <v>Good</v>
      </c>
      <c r="P576" s="68" t="str">
        <f t="shared" si="33"/>
        <v>Middle-aged adult</v>
      </c>
      <c r="Q576" s="68" t="str">
        <f t="shared" si="34"/>
        <v>Mid-Balance</v>
      </c>
      <c r="R576" s="69" t="str">
        <f t="shared" si="35"/>
        <v xml:space="preserve"> 0 - 50,000</v>
      </c>
    </row>
    <row r="577" spans="1:18" ht="18" customHeight="1" x14ac:dyDescent="0.2">
      <c r="A577" s="6">
        <v>576</v>
      </c>
      <c r="B577" s="7">
        <v>15653620</v>
      </c>
      <c r="C577" s="6" t="s">
        <v>304</v>
      </c>
      <c r="D577" s="7">
        <v>546</v>
      </c>
      <c r="E577" s="6" t="s">
        <v>15</v>
      </c>
      <c r="F577" s="6" t="s">
        <v>16</v>
      </c>
      <c r="G577" s="7">
        <v>27</v>
      </c>
      <c r="H577" s="7">
        <v>8</v>
      </c>
      <c r="I577" s="51">
        <v>0</v>
      </c>
      <c r="J577" s="7">
        <v>2</v>
      </c>
      <c r="K577" s="7">
        <v>1</v>
      </c>
      <c r="L577" s="7">
        <v>1</v>
      </c>
      <c r="M577" s="53">
        <v>14858.1</v>
      </c>
      <c r="N577" s="7">
        <v>0</v>
      </c>
      <c r="O577" s="68" t="str">
        <f t="shared" si="32"/>
        <v>Fair</v>
      </c>
      <c r="P577" s="68" t="str">
        <f t="shared" si="33"/>
        <v>Young adult</v>
      </c>
      <c r="Q577" s="68" t="str">
        <f t="shared" si="34"/>
        <v>Low-Balance</v>
      </c>
      <c r="R577" s="69" t="str">
        <f t="shared" si="35"/>
        <v xml:space="preserve"> 0 - 50,000</v>
      </c>
    </row>
    <row r="578" spans="1:18" ht="18" customHeight="1" x14ac:dyDescent="0.2">
      <c r="A578" s="6">
        <v>577</v>
      </c>
      <c r="B578" s="7">
        <v>15761986</v>
      </c>
      <c r="C578" s="6" t="s">
        <v>484</v>
      </c>
      <c r="D578" s="7">
        <v>439</v>
      </c>
      <c r="E578" s="6" t="s">
        <v>18</v>
      </c>
      <c r="F578" s="6" t="s">
        <v>16</v>
      </c>
      <c r="G578" s="7">
        <v>32</v>
      </c>
      <c r="H578" s="7">
        <v>3</v>
      </c>
      <c r="I578" s="51">
        <v>138901.60999999999</v>
      </c>
      <c r="J578" s="7">
        <v>1</v>
      </c>
      <c r="K578" s="7">
        <v>1</v>
      </c>
      <c r="L578" s="7">
        <v>0</v>
      </c>
      <c r="M578" s="53">
        <v>75685.97</v>
      </c>
      <c r="N578" s="7">
        <v>0</v>
      </c>
      <c r="O578" s="68" t="str">
        <f t="shared" si="32"/>
        <v>Poor</v>
      </c>
      <c r="P578" s="68" t="str">
        <f t="shared" si="33"/>
        <v>Young adult</v>
      </c>
      <c r="Q578" s="68" t="str">
        <f t="shared" si="34"/>
        <v>High-Balance</v>
      </c>
      <c r="R578" s="69" t="str">
        <f t="shared" si="35"/>
        <v>51,000 - 100,000</v>
      </c>
    </row>
    <row r="579" spans="1:18" ht="18" customHeight="1" x14ac:dyDescent="0.2">
      <c r="A579" s="6">
        <v>578</v>
      </c>
      <c r="B579" s="7">
        <v>15633922</v>
      </c>
      <c r="C579" s="6" t="s">
        <v>485</v>
      </c>
      <c r="D579" s="7">
        <v>755</v>
      </c>
      <c r="E579" s="6" t="s">
        <v>15</v>
      </c>
      <c r="F579" s="6" t="s">
        <v>23</v>
      </c>
      <c r="G579" s="7">
        <v>30</v>
      </c>
      <c r="H579" s="7">
        <v>4</v>
      </c>
      <c r="I579" s="51">
        <v>123217.66</v>
      </c>
      <c r="J579" s="7">
        <v>2</v>
      </c>
      <c r="K579" s="7">
        <v>0</v>
      </c>
      <c r="L579" s="7">
        <v>1</v>
      </c>
      <c r="M579" s="53">
        <v>144183.1</v>
      </c>
      <c r="N579" s="7">
        <v>0</v>
      </c>
      <c r="O579" s="68" t="str">
        <f t="shared" ref="O579:O642" si="36">IF(D579&gt;=721, "Good", IF(D579&gt;=521, "Fair", "Poor"))</f>
        <v>Good</v>
      </c>
      <c r="P579" s="68" t="str">
        <f t="shared" ref="P579:P642" si="37">IF(G579&gt;=60, "Senior adult", IF(G579&gt;=40, "Middle-aged adult", "Young adult"))</f>
        <v>Young adult</v>
      </c>
      <c r="Q579" s="68" t="str">
        <f t="shared" ref="Q579:Q642" si="38">IF(I579&gt;=126000, "High-Balance", IF(I579&gt;=76000, "Mid-Balance", "Low-Balance"))</f>
        <v>Mid-Balance</v>
      </c>
      <c r="R579" s="69" t="str">
        <f t="shared" ref="R579:R642" si="39">IF(M579&gt;=151000,"151,000 - 200,00",IF(M579&gt;=101000,"101,000 - 150,000",IF(M579&gt;=51000,"51,000 - 100,000"," 0 - 50,000")))</f>
        <v>101,000 - 150,000</v>
      </c>
    </row>
    <row r="580" spans="1:18" ht="18" customHeight="1" x14ac:dyDescent="0.2">
      <c r="A580" s="6">
        <v>579</v>
      </c>
      <c r="B580" s="7">
        <v>15734674</v>
      </c>
      <c r="C580" s="6" t="s">
        <v>486</v>
      </c>
      <c r="D580" s="7">
        <v>593</v>
      </c>
      <c r="E580" s="6" t="s">
        <v>15</v>
      </c>
      <c r="F580" s="6" t="s">
        <v>16</v>
      </c>
      <c r="G580" s="7">
        <v>41</v>
      </c>
      <c r="H580" s="7">
        <v>6</v>
      </c>
      <c r="I580" s="51">
        <v>0</v>
      </c>
      <c r="J580" s="7">
        <v>1</v>
      </c>
      <c r="K580" s="7">
        <v>1</v>
      </c>
      <c r="L580" s="7">
        <v>0</v>
      </c>
      <c r="M580" s="53">
        <v>65170.66</v>
      </c>
      <c r="N580" s="7">
        <v>0</v>
      </c>
      <c r="O580" s="68" t="str">
        <f t="shared" si="36"/>
        <v>Fair</v>
      </c>
      <c r="P580" s="68" t="str">
        <f t="shared" si="37"/>
        <v>Middle-aged adult</v>
      </c>
      <c r="Q580" s="68" t="str">
        <f t="shared" si="38"/>
        <v>Low-Balance</v>
      </c>
      <c r="R580" s="69" t="str">
        <f t="shared" si="39"/>
        <v>51,000 - 100,000</v>
      </c>
    </row>
    <row r="581" spans="1:18" ht="18" customHeight="1" x14ac:dyDescent="0.2">
      <c r="A581" s="6">
        <v>580</v>
      </c>
      <c r="B581" s="7">
        <v>15658032</v>
      </c>
      <c r="C581" s="6" t="s">
        <v>487</v>
      </c>
      <c r="D581" s="7">
        <v>701</v>
      </c>
      <c r="E581" s="6" t="s">
        <v>15</v>
      </c>
      <c r="F581" s="6" t="s">
        <v>23</v>
      </c>
      <c r="G581" s="7">
        <v>39</v>
      </c>
      <c r="H581" s="7">
        <v>2</v>
      </c>
      <c r="I581" s="51">
        <v>0</v>
      </c>
      <c r="J581" s="7">
        <v>2</v>
      </c>
      <c r="K581" s="7">
        <v>1</v>
      </c>
      <c r="L581" s="7">
        <v>1</v>
      </c>
      <c r="M581" s="53">
        <v>82526.92</v>
      </c>
      <c r="N581" s="7">
        <v>0</v>
      </c>
      <c r="O581" s="68" t="str">
        <f t="shared" si="36"/>
        <v>Fair</v>
      </c>
      <c r="P581" s="68" t="str">
        <f t="shared" si="37"/>
        <v>Young adult</v>
      </c>
      <c r="Q581" s="68" t="str">
        <f t="shared" si="38"/>
        <v>Low-Balance</v>
      </c>
      <c r="R581" s="69" t="str">
        <f t="shared" si="39"/>
        <v>51,000 - 100,000</v>
      </c>
    </row>
    <row r="582" spans="1:18" ht="18" customHeight="1" x14ac:dyDescent="0.2">
      <c r="A582" s="6">
        <v>581</v>
      </c>
      <c r="B582" s="7">
        <v>15692671</v>
      </c>
      <c r="C582" s="6" t="s">
        <v>488</v>
      </c>
      <c r="D582" s="7">
        <v>701</v>
      </c>
      <c r="E582" s="6" t="s">
        <v>18</v>
      </c>
      <c r="F582" s="6" t="s">
        <v>23</v>
      </c>
      <c r="G582" s="7">
        <v>36</v>
      </c>
      <c r="H582" s="7">
        <v>8</v>
      </c>
      <c r="I582" s="51">
        <v>0</v>
      </c>
      <c r="J582" s="7">
        <v>2</v>
      </c>
      <c r="K582" s="7">
        <v>1</v>
      </c>
      <c r="L582" s="7">
        <v>0</v>
      </c>
      <c r="M582" s="53">
        <v>169161.46</v>
      </c>
      <c r="N582" s="7">
        <v>0</v>
      </c>
      <c r="O582" s="68" t="str">
        <f t="shared" si="36"/>
        <v>Fair</v>
      </c>
      <c r="P582" s="68" t="str">
        <f t="shared" si="37"/>
        <v>Young adult</v>
      </c>
      <c r="Q582" s="68" t="str">
        <f t="shared" si="38"/>
        <v>Low-Balance</v>
      </c>
      <c r="R582" s="69" t="str">
        <f t="shared" si="39"/>
        <v>151,000 - 200,00</v>
      </c>
    </row>
    <row r="583" spans="1:18" ht="18" customHeight="1" x14ac:dyDescent="0.2">
      <c r="A583" s="6">
        <v>582</v>
      </c>
      <c r="B583" s="7">
        <v>15737741</v>
      </c>
      <c r="C583" s="6" t="s">
        <v>489</v>
      </c>
      <c r="D583" s="7">
        <v>607</v>
      </c>
      <c r="E583" s="6" t="s">
        <v>18</v>
      </c>
      <c r="F583" s="6" t="s">
        <v>16</v>
      </c>
      <c r="G583" s="7">
        <v>33</v>
      </c>
      <c r="H583" s="7">
        <v>2</v>
      </c>
      <c r="I583" s="51">
        <v>108431.87</v>
      </c>
      <c r="J583" s="7">
        <v>2</v>
      </c>
      <c r="K583" s="7">
        <v>0</v>
      </c>
      <c r="L583" s="7">
        <v>1</v>
      </c>
      <c r="M583" s="53">
        <v>109291.39</v>
      </c>
      <c r="N583" s="7">
        <v>1</v>
      </c>
      <c r="O583" s="68" t="str">
        <f t="shared" si="36"/>
        <v>Fair</v>
      </c>
      <c r="P583" s="68" t="str">
        <f t="shared" si="37"/>
        <v>Young adult</v>
      </c>
      <c r="Q583" s="68" t="str">
        <f t="shared" si="38"/>
        <v>Mid-Balance</v>
      </c>
      <c r="R583" s="69" t="str">
        <f t="shared" si="39"/>
        <v>101,000 - 150,000</v>
      </c>
    </row>
    <row r="584" spans="1:18" ht="18" customHeight="1" x14ac:dyDescent="0.2">
      <c r="A584" s="6">
        <v>583</v>
      </c>
      <c r="B584" s="7">
        <v>15576352</v>
      </c>
      <c r="C584" s="6" t="s">
        <v>490</v>
      </c>
      <c r="D584" s="7">
        <v>586</v>
      </c>
      <c r="E584" s="6" t="s">
        <v>18</v>
      </c>
      <c r="F584" s="6" t="s">
        <v>16</v>
      </c>
      <c r="G584" s="7">
        <v>57</v>
      </c>
      <c r="H584" s="7">
        <v>3</v>
      </c>
      <c r="I584" s="51">
        <v>0</v>
      </c>
      <c r="J584" s="7">
        <v>2</v>
      </c>
      <c r="K584" s="7">
        <v>0</v>
      </c>
      <c r="L584" s="7">
        <v>1</v>
      </c>
      <c r="M584" s="53">
        <v>6057.81</v>
      </c>
      <c r="N584" s="7">
        <v>0</v>
      </c>
      <c r="O584" s="68" t="str">
        <f t="shared" si="36"/>
        <v>Fair</v>
      </c>
      <c r="P584" s="68" t="str">
        <f t="shared" si="37"/>
        <v>Middle-aged adult</v>
      </c>
      <c r="Q584" s="68" t="str">
        <f t="shared" si="38"/>
        <v>Low-Balance</v>
      </c>
      <c r="R584" s="69" t="str">
        <f t="shared" si="39"/>
        <v xml:space="preserve"> 0 - 50,000</v>
      </c>
    </row>
    <row r="585" spans="1:18" ht="18" customHeight="1" x14ac:dyDescent="0.2">
      <c r="A585" s="6">
        <v>584</v>
      </c>
      <c r="B585" s="7">
        <v>15753719</v>
      </c>
      <c r="C585" s="6" t="s">
        <v>491</v>
      </c>
      <c r="D585" s="7">
        <v>547</v>
      </c>
      <c r="E585" s="6" t="s">
        <v>26</v>
      </c>
      <c r="F585" s="6" t="s">
        <v>16</v>
      </c>
      <c r="G585" s="7">
        <v>30</v>
      </c>
      <c r="H585" s="7">
        <v>9</v>
      </c>
      <c r="I585" s="51">
        <v>72392.41</v>
      </c>
      <c r="J585" s="7">
        <v>1</v>
      </c>
      <c r="K585" s="7">
        <v>1</v>
      </c>
      <c r="L585" s="7">
        <v>0</v>
      </c>
      <c r="M585" s="53">
        <v>77077.14</v>
      </c>
      <c r="N585" s="7">
        <v>0</v>
      </c>
      <c r="O585" s="68" t="str">
        <f t="shared" si="36"/>
        <v>Fair</v>
      </c>
      <c r="P585" s="68" t="str">
        <f t="shared" si="37"/>
        <v>Young adult</v>
      </c>
      <c r="Q585" s="68" t="str">
        <f t="shared" si="38"/>
        <v>Low-Balance</v>
      </c>
      <c r="R585" s="69" t="str">
        <f t="shared" si="39"/>
        <v>51,000 - 100,000</v>
      </c>
    </row>
    <row r="586" spans="1:18" ht="18" customHeight="1" x14ac:dyDescent="0.2">
      <c r="A586" s="6">
        <v>585</v>
      </c>
      <c r="B586" s="7">
        <v>15803689</v>
      </c>
      <c r="C586" s="6" t="s">
        <v>492</v>
      </c>
      <c r="D586" s="7">
        <v>647</v>
      </c>
      <c r="E586" s="6" t="s">
        <v>26</v>
      </c>
      <c r="F586" s="6" t="s">
        <v>16</v>
      </c>
      <c r="G586" s="7">
        <v>51</v>
      </c>
      <c r="H586" s="7">
        <v>1</v>
      </c>
      <c r="I586" s="51">
        <v>119741.77</v>
      </c>
      <c r="J586" s="7">
        <v>2</v>
      </c>
      <c r="K586" s="7">
        <v>0</v>
      </c>
      <c r="L586" s="7">
        <v>0</v>
      </c>
      <c r="M586" s="53">
        <v>54954.51</v>
      </c>
      <c r="N586" s="7">
        <v>1</v>
      </c>
      <c r="O586" s="68" t="str">
        <f t="shared" si="36"/>
        <v>Fair</v>
      </c>
      <c r="P586" s="68" t="str">
        <f t="shared" si="37"/>
        <v>Middle-aged adult</v>
      </c>
      <c r="Q586" s="68" t="str">
        <f t="shared" si="38"/>
        <v>Mid-Balance</v>
      </c>
      <c r="R586" s="69" t="str">
        <f t="shared" si="39"/>
        <v>51,000 - 100,000</v>
      </c>
    </row>
    <row r="587" spans="1:18" ht="18" customHeight="1" x14ac:dyDescent="0.2">
      <c r="A587" s="6">
        <v>586</v>
      </c>
      <c r="B587" s="7">
        <v>15718057</v>
      </c>
      <c r="C587" s="6" t="s">
        <v>493</v>
      </c>
      <c r="D587" s="7">
        <v>760</v>
      </c>
      <c r="E587" s="6" t="s">
        <v>15</v>
      </c>
      <c r="F587" s="6" t="s">
        <v>16</v>
      </c>
      <c r="G587" s="7">
        <v>51</v>
      </c>
      <c r="H587" s="7">
        <v>2</v>
      </c>
      <c r="I587" s="51">
        <v>100946.71</v>
      </c>
      <c r="J587" s="7">
        <v>1</v>
      </c>
      <c r="K587" s="7">
        <v>0</v>
      </c>
      <c r="L587" s="7">
        <v>0</v>
      </c>
      <c r="M587" s="53">
        <v>179614.8</v>
      </c>
      <c r="N587" s="7">
        <v>1</v>
      </c>
      <c r="O587" s="68" t="str">
        <f t="shared" si="36"/>
        <v>Good</v>
      </c>
      <c r="P587" s="68" t="str">
        <f t="shared" si="37"/>
        <v>Middle-aged adult</v>
      </c>
      <c r="Q587" s="68" t="str">
        <f t="shared" si="38"/>
        <v>Mid-Balance</v>
      </c>
      <c r="R587" s="69" t="str">
        <f t="shared" si="39"/>
        <v>151,000 - 200,00</v>
      </c>
    </row>
    <row r="588" spans="1:18" ht="18" customHeight="1" x14ac:dyDescent="0.2">
      <c r="A588" s="6">
        <v>587</v>
      </c>
      <c r="B588" s="7">
        <v>15722010</v>
      </c>
      <c r="C588" s="6" t="s">
        <v>494</v>
      </c>
      <c r="D588" s="7">
        <v>621</v>
      </c>
      <c r="E588" s="6" t="s">
        <v>18</v>
      </c>
      <c r="F588" s="6" t="s">
        <v>23</v>
      </c>
      <c r="G588" s="7">
        <v>53</v>
      </c>
      <c r="H588" s="7">
        <v>9</v>
      </c>
      <c r="I588" s="51">
        <v>170491.84</v>
      </c>
      <c r="J588" s="7">
        <v>1</v>
      </c>
      <c r="K588" s="7">
        <v>1</v>
      </c>
      <c r="L588" s="7">
        <v>0</v>
      </c>
      <c r="M588" s="53">
        <v>35588.07</v>
      </c>
      <c r="N588" s="7">
        <v>1</v>
      </c>
      <c r="O588" s="68" t="str">
        <f t="shared" si="36"/>
        <v>Fair</v>
      </c>
      <c r="P588" s="68" t="str">
        <f t="shared" si="37"/>
        <v>Middle-aged adult</v>
      </c>
      <c r="Q588" s="68" t="str">
        <f t="shared" si="38"/>
        <v>High-Balance</v>
      </c>
      <c r="R588" s="69" t="str">
        <f t="shared" si="39"/>
        <v xml:space="preserve"> 0 - 50,000</v>
      </c>
    </row>
    <row r="589" spans="1:18" ht="18" customHeight="1" x14ac:dyDescent="0.2">
      <c r="A589" s="6">
        <v>588</v>
      </c>
      <c r="B589" s="7">
        <v>15680998</v>
      </c>
      <c r="C589" s="6" t="s">
        <v>495</v>
      </c>
      <c r="D589" s="7">
        <v>725</v>
      </c>
      <c r="E589" s="6" t="s">
        <v>15</v>
      </c>
      <c r="F589" s="6" t="s">
        <v>23</v>
      </c>
      <c r="G589" s="7">
        <v>44</v>
      </c>
      <c r="H589" s="7">
        <v>5</v>
      </c>
      <c r="I589" s="51">
        <v>0</v>
      </c>
      <c r="J589" s="7">
        <v>1</v>
      </c>
      <c r="K589" s="7">
        <v>1</v>
      </c>
      <c r="L589" s="7">
        <v>1</v>
      </c>
      <c r="M589" s="53">
        <v>117356.14</v>
      </c>
      <c r="N589" s="7">
        <v>0</v>
      </c>
      <c r="O589" s="68" t="str">
        <f t="shared" si="36"/>
        <v>Good</v>
      </c>
      <c r="P589" s="68" t="str">
        <f t="shared" si="37"/>
        <v>Middle-aged adult</v>
      </c>
      <c r="Q589" s="68" t="str">
        <f t="shared" si="38"/>
        <v>Low-Balance</v>
      </c>
      <c r="R589" s="69" t="str">
        <f t="shared" si="39"/>
        <v>101,000 - 150,000</v>
      </c>
    </row>
    <row r="590" spans="1:18" ht="18" customHeight="1" x14ac:dyDescent="0.2">
      <c r="A590" s="6">
        <v>589</v>
      </c>
      <c r="B590" s="7">
        <v>15614782</v>
      </c>
      <c r="C590" s="6" t="s">
        <v>38</v>
      </c>
      <c r="D590" s="7">
        <v>526</v>
      </c>
      <c r="E590" s="6" t="s">
        <v>15</v>
      </c>
      <c r="F590" s="6" t="s">
        <v>23</v>
      </c>
      <c r="G590" s="7">
        <v>36</v>
      </c>
      <c r="H590" s="7">
        <v>1</v>
      </c>
      <c r="I590" s="51">
        <v>0</v>
      </c>
      <c r="J590" s="7">
        <v>1</v>
      </c>
      <c r="K590" s="7">
        <v>1</v>
      </c>
      <c r="L590" s="7">
        <v>0</v>
      </c>
      <c r="M590" s="53">
        <v>160696.72</v>
      </c>
      <c r="N590" s="7">
        <v>0</v>
      </c>
      <c r="O590" s="68" t="str">
        <f t="shared" si="36"/>
        <v>Fair</v>
      </c>
      <c r="P590" s="68" t="str">
        <f t="shared" si="37"/>
        <v>Young adult</v>
      </c>
      <c r="Q590" s="68" t="str">
        <f t="shared" si="38"/>
        <v>Low-Balance</v>
      </c>
      <c r="R590" s="69" t="str">
        <f t="shared" si="39"/>
        <v>151,000 - 200,00</v>
      </c>
    </row>
    <row r="591" spans="1:18" ht="18" customHeight="1" x14ac:dyDescent="0.2">
      <c r="A591" s="6">
        <v>590</v>
      </c>
      <c r="B591" s="7">
        <v>15591047</v>
      </c>
      <c r="C591" s="6" t="s">
        <v>149</v>
      </c>
      <c r="D591" s="7">
        <v>519</v>
      </c>
      <c r="E591" s="6" t="s">
        <v>18</v>
      </c>
      <c r="F591" s="6" t="s">
        <v>16</v>
      </c>
      <c r="G591" s="7">
        <v>47</v>
      </c>
      <c r="H591" s="7">
        <v>6</v>
      </c>
      <c r="I591" s="51">
        <v>157296.01999999999</v>
      </c>
      <c r="J591" s="7">
        <v>2</v>
      </c>
      <c r="K591" s="7">
        <v>0</v>
      </c>
      <c r="L591" s="7">
        <v>0</v>
      </c>
      <c r="M591" s="53">
        <v>147278.43</v>
      </c>
      <c r="N591" s="7">
        <v>1</v>
      </c>
      <c r="O591" s="68" t="str">
        <f t="shared" si="36"/>
        <v>Poor</v>
      </c>
      <c r="P591" s="68" t="str">
        <f t="shared" si="37"/>
        <v>Middle-aged adult</v>
      </c>
      <c r="Q591" s="68" t="str">
        <f t="shared" si="38"/>
        <v>High-Balance</v>
      </c>
      <c r="R591" s="69" t="str">
        <f t="shared" si="39"/>
        <v>101,000 - 150,000</v>
      </c>
    </row>
    <row r="592" spans="1:18" ht="18" customHeight="1" x14ac:dyDescent="0.2">
      <c r="A592" s="6">
        <v>591</v>
      </c>
      <c r="B592" s="7">
        <v>15788291</v>
      </c>
      <c r="C592" s="6" t="s">
        <v>496</v>
      </c>
      <c r="D592" s="7">
        <v>713</v>
      </c>
      <c r="E592" s="6" t="s">
        <v>26</v>
      </c>
      <c r="F592" s="6" t="s">
        <v>16</v>
      </c>
      <c r="G592" s="7">
        <v>38</v>
      </c>
      <c r="H592" s="7">
        <v>7</v>
      </c>
      <c r="I592" s="51">
        <v>144606.22</v>
      </c>
      <c r="J592" s="7">
        <v>1</v>
      </c>
      <c r="K592" s="7">
        <v>1</v>
      </c>
      <c r="L592" s="7">
        <v>1</v>
      </c>
      <c r="M592" s="53">
        <v>56594.36</v>
      </c>
      <c r="N592" s="7">
        <v>1</v>
      </c>
      <c r="O592" s="68" t="str">
        <f t="shared" si="36"/>
        <v>Fair</v>
      </c>
      <c r="P592" s="68" t="str">
        <f t="shared" si="37"/>
        <v>Young adult</v>
      </c>
      <c r="Q592" s="68" t="str">
        <f t="shared" si="38"/>
        <v>High-Balance</v>
      </c>
      <c r="R592" s="69" t="str">
        <f t="shared" si="39"/>
        <v>51,000 - 100,000</v>
      </c>
    </row>
    <row r="593" spans="1:18" ht="18" customHeight="1" x14ac:dyDescent="0.2">
      <c r="A593" s="6">
        <v>592</v>
      </c>
      <c r="B593" s="7">
        <v>15604044</v>
      </c>
      <c r="C593" s="6" t="s">
        <v>21</v>
      </c>
      <c r="D593" s="7">
        <v>700</v>
      </c>
      <c r="E593" s="6" t="s">
        <v>15</v>
      </c>
      <c r="F593" s="6" t="s">
        <v>23</v>
      </c>
      <c r="G593" s="7">
        <v>38</v>
      </c>
      <c r="H593" s="7">
        <v>8</v>
      </c>
      <c r="I593" s="51">
        <v>134811.29999999999</v>
      </c>
      <c r="J593" s="7">
        <v>1</v>
      </c>
      <c r="K593" s="7">
        <v>1</v>
      </c>
      <c r="L593" s="7">
        <v>0</v>
      </c>
      <c r="M593" s="53">
        <v>1299.75</v>
      </c>
      <c r="N593" s="7">
        <v>0</v>
      </c>
      <c r="O593" s="68" t="str">
        <f t="shared" si="36"/>
        <v>Fair</v>
      </c>
      <c r="P593" s="68" t="str">
        <f t="shared" si="37"/>
        <v>Young adult</v>
      </c>
      <c r="Q593" s="68" t="str">
        <f t="shared" si="38"/>
        <v>High-Balance</v>
      </c>
      <c r="R593" s="69" t="str">
        <f t="shared" si="39"/>
        <v xml:space="preserve"> 0 - 50,000</v>
      </c>
    </row>
    <row r="594" spans="1:18" ht="18" customHeight="1" x14ac:dyDescent="0.2">
      <c r="A594" s="6">
        <v>593</v>
      </c>
      <c r="B594" s="7">
        <v>15679587</v>
      </c>
      <c r="C594" s="6" t="s">
        <v>497</v>
      </c>
      <c r="D594" s="7">
        <v>666</v>
      </c>
      <c r="E594" s="6" t="s">
        <v>15</v>
      </c>
      <c r="F594" s="6" t="s">
        <v>16</v>
      </c>
      <c r="G594" s="7">
        <v>34</v>
      </c>
      <c r="H594" s="7">
        <v>9</v>
      </c>
      <c r="I594" s="51">
        <v>115897.12</v>
      </c>
      <c r="J594" s="7">
        <v>1</v>
      </c>
      <c r="K594" s="7">
        <v>1</v>
      </c>
      <c r="L594" s="7">
        <v>1</v>
      </c>
      <c r="M594" s="53">
        <v>25095.03</v>
      </c>
      <c r="N594" s="7">
        <v>0</v>
      </c>
      <c r="O594" s="68" t="str">
        <f t="shared" si="36"/>
        <v>Fair</v>
      </c>
      <c r="P594" s="68" t="str">
        <f t="shared" si="37"/>
        <v>Young adult</v>
      </c>
      <c r="Q594" s="68" t="str">
        <f t="shared" si="38"/>
        <v>Mid-Balance</v>
      </c>
      <c r="R594" s="69" t="str">
        <f t="shared" si="39"/>
        <v xml:space="preserve"> 0 - 50,000</v>
      </c>
    </row>
    <row r="595" spans="1:18" ht="18" customHeight="1" x14ac:dyDescent="0.2">
      <c r="A595" s="6">
        <v>594</v>
      </c>
      <c r="B595" s="7">
        <v>15775153</v>
      </c>
      <c r="C595" s="6" t="s">
        <v>498</v>
      </c>
      <c r="D595" s="7">
        <v>630</v>
      </c>
      <c r="E595" s="6" t="s">
        <v>18</v>
      </c>
      <c r="F595" s="6" t="s">
        <v>23</v>
      </c>
      <c r="G595" s="7">
        <v>32</v>
      </c>
      <c r="H595" s="7">
        <v>4</v>
      </c>
      <c r="I595" s="51">
        <v>82034</v>
      </c>
      <c r="J595" s="7">
        <v>1</v>
      </c>
      <c r="K595" s="7">
        <v>0</v>
      </c>
      <c r="L595" s="7">
        <v>0</v>
      </c>
      <c r="M595" s="53">
        <v>146326.45000000001</v>
      </c>
      <c r="N595" s="7">
        <v>0</v>
      </c>
      <c r="O595" s="68" t="str">
        <f t="shared" si="36"/>
        <v>Fair</v>
      </c>
      <c r="P595" s="68" t="str">
        <f t="shared" si="37"/>
        <v>Young adult</v>
      </c>
      <c r="Q595" s="68" t="str">
        <f t="shared" si="38"/>
        <v>Mid-Balance</v>
      </c>
      <c r="R595" s="69" t="str">
        <f t="shared" si="39"/>
        <v>101,000 - 150,000</v>
      </c>
    </row>
    <row r="596" spans="1:18" ht="18" customHeight="1" x14ac:dyDescent="0.2">
      <c r="A596" s="6">
        <v>595</v>
      </c>
      <c r="B596" s="7">
        <v>15603925</v>
      </c>
      <c r="C596" s="6" t="s">
        <v>352</v>
      </c>
      <c r="D596" s="7">
        <v>779</v>
      </c>
      <c r="E596" s="6" t="s">
        <v>18</v>
      </c>
      <c r="F596" s="6" t="s">
        <v>16</v>
      </c>
      <c r="G596" s="7">
        <v>26</v>
      </c>
      <c r="H596" s="7">
        <v>4</v>
      </c>
      <c r="I596" s="51">
        <v>174318.13</v>
      </c>
      <c r="J596" s="7">
        <v>2</v>
      </c>
      <c r="K596" s="7">
        <v>0</v>
      </c>
      <c r="L596" s="7">
        <v>1</v>
      </c>
      <c r="M596" s="53">
        <v>38296.21</v>
      </c>
      <c r="N596" s="7">
        <v>0</v>
      </c>
      <c r="O596" s="68" t="str">
        <f t="shared" si="36"/>
        <v>Good</v>
      </c>
      <c r="P596" s="68" t="str">
        <f t="shared" si="37"/>
        <v>Young adult</v>
      </c>
      <c r="Q596" s="68" t="str">
        <f t="shared" si="38"/>
        <v>High-Balance</v>
      </c>
      <c r="R596" s="69" t="str">
        <f t="shared" si="39"/>
        <v xml:space="preserve"> 0 - 50,000</v>
      </c>
    </row>
    <row r="597" spans="1:18" ht="18" customHeight="1" x14ac:dyDescent="0.2">
      <c r="A597" s="6">
        <v>596</v>
      </c>
      <c r="B597" s="7">
        <v>15680970</v>
      </c>
      <c r="C597" s="6" t="s">
        <v>499</v>
      </c>
      <c r="D597" s="7">
        <v>611</v>
      </c>
      <c r="E597" s="6" t="s">
        <v>26</v>
      </c>
      <c r="F597" s="6" t="s">
        <v>16</v>
      </c>
      <c r="G597" s="7">
        <v>41</v>
      </c>
      <c r="H597" s="7">
        <v>2</v>
      </c>
      <c r="I597" s="51">
        <v>114206.84</v>
      </c>
      <c r="J597" s="7">
        <v>1</v>
      </c>
      <c r="K597" s="7">
        <v>1</v>
      </c>
      <c r="L597" s="7">
        <v>0</v>
      </c>
      <c r="M597" s="53">
        <v>164061.6</v>
      </c>
      <c r="N597" s="7">
        <v>0</v>
      </c>
      <c r="O597" s="68" t="str">
        <f t="shared" si="36"/>
        <v>Fair</v>
      </c>
      <c r="P597" s="68" t="str">
        <f t="shared" si="37"/>
        <v>Middle-aged adult</v>
      </c>
      <c r="Q597" s="68" t="str">
        <f t="shared" si="38"/>
        <v>Mid-Balance</v>
      </c>
      <c r="R597" s="69" t="str">
        <f t="shared" si="39"/>
        <v>151,000 - 200,00</v>
      </c>
    </row>
    <row r="598" spans="1:18" ht="18" customHeight="1" x14ac:dyDescent="0.2">
      <c r="A598" s="6">
        <v>597</v>
      </c>
      <c r="B598" s="7">
        <v>15697183</v>
      </c>
      <c r="C598" s="6" t="s">
        <v>500</v>
      </c>
      <c r="D598" s="7">
        <v>685</v>
      </c>
      <c r="E598" s="6" t="s">
        <v>18</v>
      </c>
      <c r="F598" s="6" t="s">
        <v>23</v>
      </c>
      <c r="G598" s="7">
        <v>43</v>
      </c>
      <c r="H598" s="7">
        <v>9</v>
      </c>
      <c r="I598" s="51">
        <v>0</v>
      </c>
      <c r="J598" s="7">
        <v>2</v>
      </c>
      <c r="K598" s="7">
        <v>1</v>
      </c>
      <c r="L598" s="7">
        <v>0</v>
      </c>
      <c r="M598" s="53">
        <v>107811.28</v>
      </c>
      <c r="N598" s="7">
        <v>0</v>
      </c>
      <c r="O598" s="68" t="str">
        <f t="shared" si="36"/>
        <v>Fair</v>
      </c>
      <c r="P598" s="68" t="str">
        <f t="shared" si="37"/>
        <v>Middle-aged adult</v>
      </c>
      <c r="Q598" s="68" t="str">
        <f t="shared" si="38"/>
        <v>Low-Balance</v>
      </c>
      <c r="R598" s="69" t="str">
        <f t="shared" si="39"/>
        <v>101,000 - 150,000</v>
      </c>
    </row>
    <row r="599" spans="1:18" ht="18" customHeight="1" x14ac:dyDescent="0.2">
      <c r="A599" s="6">
        <v>598</v>
      </c>
      <c r="B599" s="7">
        <v>15567446</v>
      </c>
      <c r="C599" s="6" t="s">
        <v>501</v>
      </c>
      <c r="D599" s="7">
        <v>646</v>
      </c>
      <c r="E599" s="6" t="s">
        <v>26</v>
      </c>
      <c r="F599" s="6" t="s">
        <v>23</v>
      </c>
      <c r="G599" s="7">
        <v>39</v>
      </c>
      <c r="H599" s="7">
        <v>9</v>
      </c>
      <c r="I599" s="51">
        <v>111574.41</v>
      </c>
      <c r="J599" s="7">
        <v>1</v>
      </c>
      <c r="K599" s="7">
        <v>1</v>
      </c>
      <c r="L599" s="7">
        <v>1</v>
      </c>
      <c r="M599" s="53">
        <v>30838.51</v>
      </c>
      <c r="N599" s="7">
        <v>0</v>
      </c>
      <c r="O599" s="68" t="str">
        <f t="shared" si="36"/>
        <v>Fair</v>
      </c>
      <c r="P599" s="68" t="str">
        <f t="shared" si="37"/>
        <v>Young adult</v>
      </c>
      <c r="Q599" s="68" t="str">
        <f t="shared" si="38"/>
        <v>Mid-Balance</v>
      </c>
      <c r="R599" s="69" t="str">
        <f t="shared" si="39"/>
        <v xml:space="preserve"> 0 - 50,000</v>
      </c>
    </row>
    <row r="600" spans="1:18" ht="18" customHeight="1" x14ac:dyDescent="0.2">
      <c r="A600" s="6">
        <v>599</v>
      </c>
      <c r="B600" s="7">
        <v>15637476</v>
      </c>
      <c r="C600" s="6" t="s">
        <v>502</v>
      </c>
      <c r="D600" s="7">
        <v>683</v>
      </c>
      <c r="E600" s="6" t="s">
        <v>26</v>
      </c>
      <c r="F600" s="6" t="s">
        <v>16</v>
      </c>
      <c r="G600" s="7">
        <v>57</v>
      </c>
      <c r="H600" s="7">
        <v>5</v>
      </c>
      <c r="I600" s="51">
        <v>162448.69</v>
      </c>
      <c r="J600" s="7">
        <v>1</v>
      </c>
      <c r="K600" s="7">
        <v>0</v>
      </c>
      <c r="L600" s="7">
        <v>0</v>
      </c>
      <c r="M600" s="53">
        <v>9221.7800000000007</v>
      </c>
      <c r="N600" s="7">
        <v>1</v>
      </c>
      <c r="O600" s="68" t="str">
        <f t="shared" si="36"/>
        <v>Fair</v>
      </c>
      <c r="P600" s="68" t="str">
        <f t="shared" si="37"/>
        <v>Middle-aged adult</v>
      </c>
      <c r="Q600" s="68" t="str">
        <f t="shared" si="38"/>
        <v>High-Balance</v>
      </c>
      <c r="R600" s="69" t="str">
        <f t="shared" si="39"/>
        <v xml:space="preserve"> 0 - 50,000</v>
      </c>
    </row>
    <row r="601" spans="1:18" ht="18" customHeight="1" x14ac:dyDescent="0.2">
      <c r="A601" s="6">
        <v>600</v>
      </c>
      <c r="B601" s="7">
        <v>15714939</v>
      </c>
      <c r="C601" s="6" t="s">
        <v>503</v>
      </c>
      <c r="D601" s="7">
        <v>484</v>
      </c>
      <c r="E601" s="6" t="s">
        <v>26</v>
      </c>
      <c r="F601" s="6" t="s">
        <v>16</v>
      </c>
      <c r="G601" s="7">
        <v>34</v>
      </c>
      <c r="H601" s="7">
        <v>4</v>
      </c>
      <c r="I601" s="51">
        <v>148249.54</v>
      </c>
      <c r="J601" s="7">
        <v>1</v>
      </c>
      <c r="K601" s="7">
        <v>0</v>
      </c>
      <c r="L601" s="7">
        <v>1</v>
      </c>
      <c r="M601" s="53">
        <v>33738.269999999997</v>
      </c>
      <c r="N601" s="7">
        <v>0</v>
      </c>
      <c r="O601" s="68" t="str">
        <f t="shared" si="36"/>
        <v>Poor</v>
      </c>
      <c r="P601" s="68" t="str">
        <f t="shared" si="37"/>
        <v>Young adult</v>
      </c>
      <c r="Q601" s="68" t="str">
        <f t="shared" si="38"/>
        <v>High-Balance</v>
      </c>
      <c r="R601" s="69" t="str">
        <f t="shared" si="39"/>
        <v xml:space="preserve"> 0 - 50,000</v>
      </c>
    </row>
    <row r="602" spans="1:18" ht="18" customHeight="1" x14ac:dyDescent="0.2">
      <c r="A602" s="6">
        <v>601</v>
      </c>
      <c r="B602" s="7">
        <v>15683503</v>
      </c>
      <c r="C602" s="6" t="s">
        <v>504</v>
      </c>
      <c r="D602" s="7">
        <v>601</v>
      </c>
      <c r="E602" s="6" t="s">
        <v>15</v>
      </c>
      <c r="F602" s="6" t="s">
        <v>16</v>
      </c>
      <c r="G602" s="7">
        <v>43</v>
      </c>
      <c r="H602" s="7">
        <v>8</v>
      </c>
      <c r="I602" s="51">
        <v>0</v>
      </c>
      <c r="J602" s="7">
        <v>3</v>
      </c>
      <c r="K602" s="7">
        <v>0</v>
      </c>
      <c r="L602" s="7">
        <v>1</v>
      </c>
      <c r="M602" s="53">
        <v>110916.15</v>
      </c>
      <c r="N602" s="7">
        <v>1</v>
      </c>
      <c r="O602" s="68" t="str">
        <f t="shared" si="36"/>
        <v>Fair</v>
      </c>
      <c r="P602" s="68" t="str">
        <f t="shared" si="37"/>
        <v>Middle-aged adult</v>
      </c>
      <c r="Q602" s="68" t="str">
        <f t="shared" si="38"/>
        <v>Low-Balance</v>
      </c>
      <c r="R602" s="69" t="str">
        <f t="shared" si="39"/>
        <v>101,000 - 150,000</v>
      </c>
    </row>
    <row r="603" spans="1:18" ht="18" customHeight="1" x14ac:dyDescent="0.2">
      <c r="A603" s="6">
        <v>602</v>
      </c>
      <c r="B603" s="7">
        <v>15645569</v>
      </c>
      <c r="C603" s="6" t="s">
        <v>460</v>
      </c>
      <c r="D603" s="7">
        <v>762</v>
      </c>
      <c r="E603" s="6" t="s">
        <v>18</v>
      </c>
      <c r="F603" s="6" t="s">
        <v>16</v>
      </c>
      <c r="G603" s="7">
        <v>26</v>
      </c>
      <c r="H603" s="7">
        <v>7</v>
      </c>
      <c r="I603" s="51">
        <v>123709.46</v>
      </c>
      <c r="J603" s="7">
        <v>2</v>
      </c>
      <c r="K603" s="7">
        <v>1</v>
      </c>
      <c r="L603" s="7">
        <v>1</v>
      </c>
      <c r="M603" s="53">
        <v>169654.57</v>
      </c>
      <c r="N603" s="7">
        <v>0</v>
      </c>
      <c r="O603" s="68" t="str">
        <f t="shared" si="36"/>
        <v>Good</v>
      </c>
      <c r="P603" s="68" t="str">
        <f t="shared" si="37"/>
        <v>Young adult</v>
      </c>
      <c r="Q603" s="68" t="str">
        <f t="shared" si="38"/>
        <v>Mid-Balance</v>
      </c>
      <c r="R603" s="69" t="str">
        <f t="shared" si="39"/>
        <v>151,000 - 200,00</v>
      </c>
    </row>
    <row r="604" spans="1:18" ht="18" customHeight="1" x14ac:dyDescent="0.2">
      <c r="A604" s="6">
        <v>603</v>
      </c>
      <c r="B604" s="7">
        <v>15782569</v>
      </c>
      <c r="C604" s="6" t="s">
        <v>505</v>
      </c>
      <c r="D604" s="7">
        <v>687</v>
      </c>
      <c r="E604" s="6" t="s">
        <v>15</v>
      </c>
      <c r="F604" s="6" t="s">
        <v>16</v>
      </c>
      <c r="G604" s="7">
        <v>72</v>
      </c>
      <c r="H604" s="7">
        <v>9</v>
      </c>
      <c r="I604" s="51">
        <v>0</v>
      </c>
      <c r="J604" s="7">
        <v>1</v>
      </c>
      <c r="K604" s="7">
        <v>0</v>
      </c>
      <c r="L604" s="7">
        <v>1</v>
      </c>
      <c r="M604" s="53">
        <v>69829.399999999994</v>
      </c>
      <c r="N604" s="7">
        <v>0</v>
      </c>
      <c r="O604" s="68" t="str">
        <f t="shared" si="36"/>
        <v>Fair</v>
      </c>
      <c r="P604" s="68" t="str">
        <f t="shared" si="37"/>
        <v>Senior adult</v>
      </c>
      <c r="Q604" s="68" t="str">
        <f t="shared" si="38"/>
        <v>Low-Balance</v>
      </c>
      <c r="R604" s="69" t="str">
        <f t="shared" si="39"/>
        <v>51,000 - 100,000</v>
      </c>
    </row>
    <row r="605" spans="1:18" ht="18" customHeight="1" x14ac:dyDescent="0.2">
      <c r="A605" s="6">
        <v>604</v>
      </c>
      <c r="B605" s="7">
        <v>15592387</v>
      </c>
      <c r="C605" s="6" t="s">
        <v>506</v>
      </c>
      <c r="D605" s="7">
        <v>566</v>
      </c>
      <c r="E605" s="6" t="s">
        <v>15</v>
      </c>
      <c r="F605" s="6" t="s">
        <v>23</v>
      </c>
      <c r="G605" s="7">
        <v>30</v>
      </c>
      <c r="H605" s="7">
        <v>5</v>
      </c>
      <c r="I605" s="51">
        <v>0</v>
      </c>
      <c r="J605" s="7">
        <v>1</v>
      </c>
      <c r="K605" s="7">
        <v>1</v>
      </c>
      <c r="L605" s="7">
        <v>0</v>
      </c>
      <c r="M605" s="53">
        <v>54926.51</v>
      </c>
      <c r="N605" s="7">
        <v>1</v>
      </c>
      <c r="O605" s="68" t="str">
        <f t="shared" si="36"/>
        <v>Fair</v>
      </c>
      <c r="P605" s="68" t="str">
        <f t="shared" si="37"/>
        <v>Young adult</v>
      </c>
      <c r="Q605" s="68" t="str">
        <f t="shared" si="38"/>
        <v>Low-Balance</v>
      </c>
      <c r="R605" s="69" t="str">
        <f t="shared" si="39"/>
        <v>51,000 - 100,000</v>
      </c>
    </row>
    <row r="606" spans="1:18" ht="18" customHeight="1" x14ac:dyDescent="0.2">
      <c r="A606" s="6">
        <v>605</v>
      </c>
      <c r="B606" s="7">
        <v>15609286</v>
      </c>
      <c r="C606" s="6" t="s">
        <v>507</v>
      </c>
      <c r="D606" s="7">
        <v>702</v>
      </c>
      <c r="E606" s="6" t="s">
        <v>15</v>
      </c>
      <c r="F606" s="6" t="s">
        <v>23</v>
      </c>
      <c r="G606" s="7">
        <v>37</v>
      </c>
      <c r="H606" s="7">
        <v>10</v>
      </c>
      <c r="I606" s="51">
        <v>150525.79999999999</v>
      </c>
      <c r="J606" s="7">
        <v>1</v>
      </c>
      <c r="K606" s="7">
        <v>1</v>
      </c>
      <c r="L606" s="7">
        <v>1</v>
      </c>
      <c r="M606" s="53">
        <v>94728.49</v>
      </c>
      <c r="N606" s="7">
        <v>0</v>
      </c>
      <c r="O606" s="68" t="str">
        <f t="shared" si="36"/>
        <v>Fair</v>
      </c>
      <c r="P606" s="68" t="str">
        <f t="shared" si="37"/>
        <v>Young adult</v>
      </c>
      <c r="Q606" s="68" t="str">
        <f t="shared" si="38"/>
        <v>High-Balance</v>
      </c>
      <c r="R606" s="69" t="str">
        <f t="shared" si="39"/>
        <v>51,000 - 100,000</v>
      </c>
    </row>
    <row r="607" spans="1:18" ht="18" customHeight="1" x14ac:dyDescent="0.2">
      <c r="A607" s="6">
        <v>606</v>
      </c>
      <c r="B607" s="7">
        <v>15814035</v>
      </c>
      <c r="C607" s="6" t="s">
        <v>508</v>
      </c>
      <c r="D607" s="7">
        <v>601</v>
      </c>
      <c r="E607" s="6" t="s">
        <v>15</v>
      </c>
      <c r="F607" s="6" t="s">
        <v>23</v>
      </c>
      <c r="G607" s="7">
        <v>29</v>
      </c>
      <c r="H607" s="7">
        <v>9</v>
      </c>
      <c r="I607" s="51">
        <v>0</v>
      </c>
      <c r="J607" s="7">
        <v>1</v>
      </c>
      <c r="K607" s="7">
        <v>1</v>
      </c>
      <c r="L607" s="7">
        <v>1</v>
      </c>
      <c r="M607" s="53">
        <v>80393.27</v>
      </c>
      <c r="N607" s="7">
        <v>0</v>
      </c>
      <c r="O607" s="68" t="str">
        <f t="shared" si="36"/>
        <v>Fair</v>
      </c>
      <c r="P607" s="68" t="str">
        <f t="shared" si="37"/>
        <v>Young adult</v>
      </c>
      <c r="Q607" s="68" t="str">
        <f t="shared" si="38"/>
        <v>Low-Balance</v>
      </c>
      <c r="R607" s="69" t="str">
        <f t="shared" si="39"/>
        <v>51,000 - 100,000</v>
      </c>
    </row>
    <row r="608" spans="1:18" ht="18" customHeight="1" x14ac:dyDescent="0.2">
      <c r="A608" s="6">
        <v>607</v>
      </c>
      <c r="B608" s="7">
        <v>15661249</v>
      </c>
      <c r="C608" s="6" t="s">
        <v>509</v>
      </c>
      <c r="D608" s="7">
        <v>699</v>
      </c>
      <c r="E608" s="6" t="s">
        <v>15</v>
      </c>
      <c r="F608" s="6" t="s">
        <v>23</v>
      </c>
      <c r="G608" s="7">
        <v>53</v>
      </c>
      <c r="H608" s="7">
        <v>4</v>
      </c>
      <c r="I608" s="51">
        <v>0</v>
      </c>
      <c r="J608" s="7">
        <v>2</v>
      </c>
      <c r="K608" s="7">
        <v>0</v>
      </c>
      <c r="L608" s="7">
        <v>1</v>
      </c>
      <c r="M608" s="53">
        <v>111307.98</v>
      </c>
      <c r="N608" s="7">
        <v>0</v>
      </c>
      <c r="O608" s="68" t="str">
        <f t="shared" si="36"/>
        <v>Fair</v>
      </c>
      <c r="P608" s="68" t="str">
        <f t="shared" si="37"/>
        <v>Middle-aged adult</v>
      </c>
      <c r="Q608" s="68" t="str">
        <f t="shared" si="38"/>
        <v>Low-Balance</v>
      </c>
      <c r="R608" s="69" t="str">
        <f t="shared" si="39"/>
        <v>101,000 - 150,000</v>
      </c>
    </row>
    <row r="609" spans="1:18" ht="18" customHeight="1" x14ac:dyDescent="0.2">
      <c r="A609" s="6">
        <v>608</v>
      </c>
      <c r="B609" s="7">
        <v>15629117</v>
      </c>
      <c r="C609" s="6" t="s">
        <v>510</v>
      </c>
      <c r="D609" s="7">
        <v>584</v>
      </c>
      <c r="E609" s="6" t="s">
        <v>15</v>
      </c>
      <c r="F609" s="6" t="s">
        <v>23</v>
      </c>
      <c r="G609" s="7">
        <v>28</v>
      </c>
      <c r="H609" s="7">
        <v>10</v>
      </c>
      <c r="I609" s="51">
        <v>0</v>
      </c>
      <c r="J609" s="7">
        <v>2</v>
      </c>
      <c r="K609" s="7">
        <v>1</v>
      </c>
      <c r="L609" s="7">
        <v>0</v>
      </c>
      <c r="M609" s="53">
        <v>19834.32</v>
      </c>
      <c r="N609" s="7">
        <v>0</v>
      </c>
      <c r="O609" s="68" t="str">
        <f t="shared" si="36"/>
        <v>Fair</v>
      </c>
      <c r="P609" s="68" t="str">
        <f t="shared" si="37"/>
        <v>Young adult</v>
      </c>
      <c r="Q609" s="68" t="str">
        <f t="shared" si="38"/>
        <v>Low-Balance</v>
      </c>
      <c r="R609" s="69" t="str">
        <f t="shared" si="39"/>
        <v xml:space="preserve"> 0 - 50,000</v>
      </c>
    </row>
    <row r="610" spans="1:18" ht="18" customHeight="1" x14ac:dyDescent="0.2">
      <c r="A610" s="6">
        <v>609</v>
      </c>
      <c r="B610" s="7">
        <v>15607170</v>
      </c>
      <c r="C610" s="6" t="s">
        <v>267</v>
      </c>
      <c r="D610" s="7">
        <v>699</v>
      </c>
      <c r="E610" s="6" t="s">
        <v>15</v>
      </c>
      <c r="F610" s="6" t="s">
        <v>23</v>
      </c>
      <c r="G610" s="7">
        <v>35</v>
      </c>
      <c r="H610" s="7">
        <v>5</v>
      </c>
      <c r="I610" s="51">
        <v>0</v>
      </c>
      <c r="J610" s="7">
        <v>2</v>
      </c>
      <c r="K610" s="7">
        <v>1</v>
      </c>
      <c r="L610" s="7">
        <v>1</v>
      </c>
      <c r="M610" s="53">
        <v>78397.240000000005</v>
      </c>
      <c r="N610" s="7">
        <v>0</v>
      </c>
      <c r="O610" s="68" t="str">
        <f t="shared" si="36"/>
        <v>Fair</v>
      </c>
      <c r="P610" s="68" t="str">
        <f t="shared" si="37"/>
        <v>Young adult</v>
      </c>
      <c r="Q610" s="68" t="str">
        <f t="shared" si="38"/>
        <v>Low-Balance</v>
      </c>
      <c r="R610" s="69" t="str">
        <f t="shared" si="39"/>
        <v>51,000 - 100,000</v>
      </c>
    </row>
    <row r="611" spans="1:18" ht="18" customHeight="1" x14ac:dyDescent="0.2">
      <c r="A611" s="6">
        <v>610</v>
      </c>
      <c r="B611" s="7">
        <v>15586585</v>
      </c>
      <c r="C611" s="6" t="s">
        <v>132</v>
      </c>
      <c r="D611" s="7">
        <v>698</v>
      </c>
      <c r="E611" s="6" t="s">
        <v>26</v>
      </c>
      <c r="F611" s="6" t="s">
        <v>16</v>
      </c>
      <c r="G611" s="7">
        <v>51</v>
      </c>
      <c r="H611" s="7">
        <v>2</v>
      </c>
      <c r="I611" s="51">
        <v>111018.98</v>
      </c>
      <c r="J611" s="7">
        <v>1</v>
      </c>
      <c r="K611" s="7">
        <v>1</v>
      </c>
      <c r="L611" s="7">
        <v>0</v>
      </c>
      <c r="M611" s="53">
        <v>86410.28</v>
      </c>
      <c r="N611" s="7">
        <v>0</v>
      </c>
      <c r="O611" s="68" t="str">
        <f t="shared" si="36"/>
        <v>Fair</v>
      </c>
      <c r="P611" s="68" t="str">
        <f t="shared" si="37"/>
        <v>Middle-aged adult</v>
      </c>
      <c r="Q611" s="68" t="str">
        <f t="shared" si="38"/>
        <v>Mid-Balance</v>
      </c>
      <c r="R611" s="69" t="str">
        <f t="shared" si="39"/>
        <v>51,000 - 100,000</v>
      </c>
    </row>
    <row r="612" spans="1:18" ht="18" customHeight="1" x14ac:dyDescent="0.2">
      <c r="A612" s="6">
        <v>611</v>
      </c>
      <c r="B612" s="7">
        <v>15686611</v>
      </c>
      <c r="C612" s="6" t="s">
        <v>511</v>
      </c>
      <c r="D612" s="7">
        <v>495</v>
      </c>
      <c r="E612" s="6" t="s">
        <v>15</v>
      </c>
      <c r="F612" s="6" t="s">
        <v>23</v>
      </c>
      <c r="G612" s="7">
        <v>30</v>
      </c>
      <c r="H612" s="7">
        <v>10</v>
      </c>
      <c r="I612" s="51">
        <v>129755.99</v>
      </c>
      <c r="J612" s="7">
        <v>1</v>
      </c>
      <c r="K612" s="7">
        <v>0</v>
      </c>
      <c r="L612" s="7">
        <v>0</v>
      </c>
      <c r="M612" s="53">
        <v>172749.65</v>
      </c>
      <c r="N612" s="7">
        <v>0</v>
      </c>
      <c r="O612" s="68" t="str">
        <f t="shared" si="36"/>
        <v>Poor</v>
      </c>
      <c r="P612" s="68" t="str">
        <f t="shared" si="37"/>
        <v>Young adult</v>
      </c>
      <c r="Q612" s="68" t="str">
        <f t="shared" si="38"/>
        <v>High-Balance</v>
      </c>
      <c r="R612" s="69" t="str">
        <f t="shared" si="39"/>
        <v>151,000 - 200,00</v>
      </c>
    </row>
    <row r="613" spans="1:18" ht="18" customHeight="1" x14ac:dyDescent="0.2">
      <c r="A613" s="6">
        <v>612</v>
      </c>
      <c r="B613" s="7">
        <v>15603203</v>
      </c>
      <c r="C613" s="6" t="s">
        <v>512</v>
      </c>
      <c r="D613" s="7">
        <v>650</v>
      </c>
      <c r="E613" s="6" t="s">
        <v>15</v>
      </c>
      <c r="F613" s="6" t="s">
        <v>16</v>
      </c>
      <c r="G613" s="7">
        <v>27</v>
      </c>
      <c r="H613" s="7">
        <v>6</v>
      </c>
      <c r="I613" s="51">
        <v>0</v>
      </c>
      <c r="J613" s="7">
        <v>2</v>
      </c>
      <c r="K613" s="7">
        <v>1</v>
      </c>
      <c r="L613" s="7">
        <v>0</v>
      </c>
      <c r="M613" s="53">
        <v>1002.39</v>
      </c>
      <c r="N613" s="7">
        <v>0</v>
      </c>
      <c r="O613" s="68" t="str">
        <f t="shared" si="36"/>
        <v>Fair</v>
      </c>
      <c r="P613" s="68" t="str">
        <f t="shared" si="37"/>
        <v>Young adult</v>
      </c>
      <c r="Q613" s="68" t="str">
        <f t="shared" si="38"/>
        <v>Low-Balance</v>
      </c>
      <c r="R613" s="69" t="str">
        <f t="shared" si="39"/>
        <v xml:space="preserve"> 0 - 50,000</v>
      </c>
    </row>
    <row r="614" spans="1:18" ht="18" customHeight="1" x14ac:dyDescent="0.2">
      <c r="A614" s="6">
        <v>613</v>
      </c>
      <c r="B614" s="7">
        <v>15619857</v>
      </c>
      <c r="C614" s="6" t="s">
        <v>199</v>
      </c>
      <c r="D614" s="7">
        <v>605</v>
      </c>
      <c r="E614" s="6" t="s">
        <v>15</v>
      </c>
      <c r="F614" s="6" t="s">
        <v>16</v>
      </c>
      <c r="G614" s="7">
        <v>64</v>
      </c>
      <c r="H614" s="7">
        <v>2</v>
      </c>
      <c r="I614" s="51">
        <v>129555.7</v>
      </c>
      <c r="J614" s="7">
        <v>1</v>
      </c>
      <c r="K614" s="7">
        <v>1</v>
      </c>
      <c r="L614" s="7">
        <v>1</v>
      </c>
      <c r="M614" s="53">
        <v>13601.79</v>
      </c>
      <c r="N614" s="7">
        <v>0</v>
      </c>
      <c r="O614" s="68" t="str">
        <f t="shared" si="36"/>
        <v>Fair</v>
      </c>
      <c r="P614" s="68" t="str">
        <f t="shared" si="37"/>
        <v>Senior adult</v>
      </c>
      <c r="Q614" s="68" t="str">
        <f t="shared" si="38"/>
        <v>High-Balance</v>
      </c>
      <c r="R614" s="69" t="str">
        <f t="shared" si="39"/>
        <v xml:space="preserve"> 0 - 50,000</v>
      </c>
    </row>
    <row r="615" spans="1:18" ht="18" customHeight="1" x14ac:dyDescent="0.2">
      <c r="A615" s="6">
        <v>614</v>
      </c>
      <c r="B615" s="7">
        <v>15805062</v>
      </c>
      <c r="C615" s="6" t="s">
        <v>513</v>
      </c>
      <c r="D615" s="7">
        <v>667</v>
      </c>
      <c r="E615" s="6" t="s">
        <v>18</v>
      </c>
      <c r="F615" s="6" t="s">
        <v>23</v>
      </c>
      <c r="G615" s="7">
        <v>38</v>
      </c>
      <c r="H615" s="7">
        <v>1</v>
      </c>
      <c r="I615" s="51">
        <v>87202.38</v>
      </c>
      <c r="J615" s="7">
        <v>1</v>
      </c>
      <c r="K615" s="7">
        <v>1</v>
      </c>
      <c r="L615" s="7">
        <v>1</v>
      </c>
      <c r="M615" s="53">
        <v>77866.91</v>
      </c>
      <c r="N615" s="7">
        <v>0</v>
      </c>
      <c r="O615" s="68" t="str">
        <f t="shared" si="36"/>
        <v>Fair</v>
      </c>
      <c r="P615" s="68" t="str">
        <f t="shared" si="37"/>
        <v>Young adult</v>
      </c>
      <c r="Q615" s="68" t="str">
        <f t="shared" si="38"/>
        <v>Mid-Balance</v>
      </c>
      <c r="R615" s="69" t="str">
        <f t="shared" si="39"/>
        <v>51,000 - 100,000</v>
      </c>
    </row>
    <row r="616" spans="1:18" ht="18" customHeight="1" x14ac:dyDescent="0.2">
      <c r="A616" s="6">
        <v>615</v>
      </c>
      <c r="B616" s="7">
        <v>15660271</v>
      </c>
      <c r="C616" s="6" t="s">
        <v>132</v>
      </c>
      <c r="D616" s="7">
        <v>688</v>
      </c>
      <c r="E616" s="6" t="s">
        <v>26</v>
      </c>
      <c r="F616" s="6" t="s">
        <v>23</v>
      </c>
      <c r="G616" s="7">
        <v>26</v>
      </c>
      <c r="H616" s="7">
        <v>8</v>
      </c>
      <c r="I616" s="51">
        <v>146133.39000000001</v>
      </c>
      <c r="J616" s="7">
        <v>1</v>
      </c>
      <c r="K616" s="7">
        <v>1</v>
      </c>
      <c r="L616" s="7">
        <v>1</v>
      </c>
      <c r="M616" s="53">
        <v>175296.76</v>
      </c>
      <c r="N616" s="7">
        <v>0</v>
      </c>
      <c r="O616" s="68" t="str">
        <f t="shared" si="36"/>
        <v>Fair</v>
      </c>
      <c r="P616" s="68" t="str">
        <f t="shared" si="37"/>
        <v>Young adult</v>
      </c>
      <c r="Q616" s="68" t="str">
        <f t="shared" si="38"/>
        <v>High-Balance</v>
      </c>
      <c r="R616" s="69" t="str">
        <f t="shared" si="39"/>
        <v>151,000 - 200,00</v>
      </c>
    </row>
    <row r="617" spans="1:18" ht="18" customHeight="1" x14ac:dyDescent="0.2">
      <c r="A617" s="6">
        <v>616</v>
      </c>
      <c r="B617" s="7">
        <v>15745295</v>
      </c>
      <c r="C617" s="6" t="s">
        <v>514</v>
      </c>
      <c r="D617" s="7">
        <v>727</v>
      </c>
      <c r="E617" s="6" t="s">
        <v>18</v>
      </c>
      <c r="F617" s="6" t="s">
        <v>16</v>
      </c>
      <c r="G617" s="7">
        <v>31</v>
      </c>
      <c r="H617" s="7">
        <v>0</v>
      </c>
      <c r="I617" s="51">
        <v>0</v>
      </c>
      <c r="J617" s="7">
        <v>1</v>
      </c>
      <c r="K617" s="7">
        <v>1</v>
      </c>
      <c r="L617" s="7">
        <v>0</v>
      </c>
      <c r="M617" s="53">
        <v>121751.03999999999</v>
      </c>
      <c r="N617" s="7">
        <v>1</v>
      </c>
      <c r="O617" s="68" t="str">
        <f t="shared" si="36"/>
        <v>Good</v>
      </c>
      <c r="P617" s="68" t="str">
        <f t="shared" si="37"/>
        <v>Young adult</v>
      </c>
      <c r="Q617" s="68" t="str">
        <f t="shared" si="38"/>
        <v>Low-Balance</v>
      </c>
      <c r="R617" s="69" t="str">
        <f t="shared" si="39"/>
        <v>101,000 - 150,000</v>
      </c>
    </row>
    <row r="618" spans="1:18" ht="18" customHeight="1" x14ac:dyDescent="0.2">
      <c r="A618" s="6">
        <v>617</v>
      </c>
      <c r="B618" s="7">
        <v>15719352</v>
      </c>
      <c r="C618" s="6" t="s">
        <v>279</v>
      </c>
      <c r="D618" s="7">
        <v>754</v>
      </c>
      <c r="E618" s="6" t="s">
        <v>18</v>
      </c>
      <c r="F618" s="6" t="s">
        <v>23</v>
      </c>
      <c r="G618" s="7">
        <v>39</v>
      </c>
      <c r="H618" s="7">
        <v>6</v>
      </c>
      <c r="I618" s="51">
        <v>170184.99</v>
      </c>
      <c r="J618" s="7">
        <v>2</v>
      </c>
      <c r="K618" s="7">
        <v>1</v>
      </c>
      <c r="L618" s="7">
        <v>0</v>
      </c>
      <c r="M618" s="53">
        <v>89593.26</v>
      </c>
      <c r="N618" s="7">
        <v>0</v>
      </c>
      <c r="O618" s="68" t="str">
        <f t="shared" si="36"/>
        <v>Good</v>
      </c>
      <c r="P618" s="68" t="str">
        <f t="shared" si="37"/>
        <v>Young adult</v>
      </c>
      <c r="Q618" s="68" t="str">
        <f t="shared" si="38"/>
        <v>High-Balance</v>
      </c>
      <c r="R618" s="69" t="str">
        <f t="shared" si="39"/>
        <v>51,000 - 100,000</v>
      </c>
    </row>
    <row r="619" spans="1:18" ht="18" customHeight="1" x14ac:dyDescent="0.2">
      <c r="A619" s="6">
        <v>618</v>
      </c>
      <c r="B619" s="7">
        <v>15766575</v>
      </c>
      <c r="C619" s="6" t="s">
        <v>515</v>
      </c>
      <c r="D619" s="7">
        <v>612</v>
      </c>
      <c r="E619" s="6" t="s">
        <v>26</v>
      </c>
      <c r="F619" s="6" t="s">
        <v>16</v>
      </c>
      <c r="G619" s="7">
        <v>62</v>
      </c>
      <c r="H619" s="7">
        <v>8</v>
      </c>
      <c r="I619" s="51">
        <v>140745.32999999999</v>
      </c>
      <c r="J619" s="7">
        <v>1</v>
      </c>
      <c r="K619" s="7">
        <v>1</v>
      </c>
      <c r="L619" s="7">
        <v>0</v>
      </c>
      <c r="M619" s="53">
        <v>193437.89</v>
      </c>
      <c r="N619" s="7">
        <v>1</v>
      </c>
      <c r="O619" s="68" t="str">
        <f t="shared" si="36"/>
        <v>Fair</v>
      </c>
      <c r="P619" s="68" t="str">
        <f t="shared" si="37"/>
        <v>Senior adult</v>
      </c>
      <c r="Q619" s="68" t="str">
        <f t="shared" si="38"/>
        <v>High-Balance</v>
      </c>
      <c r="R619" s="69" t="str">
        <f t="shared" si="39"/>
        <v>151,000 - 200,00</v>
      </c>
    </row>
    <row r="620" spans="1:18" ht="18" customHeight="1" x14ac:dyDescent="0.2">
      <c r="A620" s="6">
        <v>619</v>
      </c>
      <c r="B620" s="7">
        <v>15594594</v>
      </c>
      <c r="C620" s="6" t="s">
        <v>516</v>
      </c>
      <c r="D620" s="7">
        <v>546</v>
      </c>
      <c r="E620" s="6" t="s">
        <v>18</v>
      </c>
      <c r="F620" s="6" t="s">
        <v>23</v>
      </c>
      <c r="G620" s="7">
        <v>42</v>
      </c>
      <c r="H620" s="7">
        <v>7</v>
      </c>
      <c r="I620" s="51">
        <v>139070.51</v>
      </c>
      <c r="J620" s="7">
        <v>1</v>
      </c>
      <c r="K620" s="7">
        <v>1</v>
      </c>
      <c r="L620" s="7">
        <v>1</v>
      </c>
      <c r="M620" s="53">
        <v>86945</v>
      </c>
      <c r="N620" s="7">
        <v>0</v>
      </c>
      <c r="O620" s="68" t="str">
        <f t="shared" si="36"/>
        <v>Fair</v>
      </c>
      <c r="P620" s="68" t="str">
        <f t="shared" si="37"/>
        <v>Middle-aged adult</v>
      </c>
      <c r="Q620" s="68" t="str">
        <f t="shared" si="38"/>
        <v>High-Balance</v>
      </c>
      <c r="R620" s="69" t="str">
        <f t="shared" si="39"/>
        <v>51,000 - 100,000</v>
      </c>
    </row>
    <row r="621" spans="1:18" ht="18" customHeight="1" x14ac:dyDescent="0.2">
      <c r="A621" s="6">
        <v>620</v>
      </c>
      <c r="B621" s="7">
        <v>15646161</v>
      </c>
      <c r="C621" s="6" t="s">
        <v>517</v>
      </c>
      <c r="D621" s="7">
        <v>673</v>
      </c>
      <c r="E621" s="6" t="s">
        <v>18</v>
      </c>
      <c r="F621" s="6" t="s">
        <v>16</v>
      </c>
      <c r="G621" s="7">
        <v>37</v>
      </c>
      <c r="H621" s="7">
        <v>8</v>
      </c>
      <c r="I621" s="51">
        <v>0</v>
      </c>
      <c r="J621" s="7">
        <v>2</v>
      </c>
      <c r="K621" s="7">
        <v>1</v>
      </c>
      <c r="L621" s="7">
        <v>1</v>
      </c>
      <c r="M621" s="53">
        <v>183318.79</v>
      </c>
      <c r="N621" s="7">
        <v>0</v>
      </c>
      <c r="O621" s="68" t="str">
        <f t="shared" si="36"/>
        <v>Fair</v>
      </c>
      <c r="P621" s="68" t="str">
        <f t="shared" si="37"/>
        <v>Young adult</v>
      </c>
      <c r="Q621" s="68" t="str">
        <f t="shared" si="38"/>
        <v>Low-Balance</v>
      </c>
      <c r="R621" s="69" t="str">
        <f t="shared" si="39"/>
        <v>151,000 - 200,00</v>
      </c>
    </row>
    <row r="622" spans="1:18" ht="18" customHeight="1" x14ac:dyDescent="0.2">
      <c r="A622" s="6">
        <v>621</v>
      </c>
      <c r="B622" s="7">
        <v>15682585</v>
      </c>
      <c r="C622" s="6" t="s">
        <v>518</v>
      </c>
      <c r="D622" s="7">
        <v>593</v>
      </c>
      <c r="E622" s="6" t="s">
        <v>15</v>
      </c>
      <c r="F622" s="6" t="s">
        <v>23</v>
      </c>
      <c r="G622" s="7">
        <v>35</v>
      </c>
      <c r="H622" s="7">
        <v>9</v>
      </c>
      <c r="I622" s="51">
        <v>114193.24</v>
      </c>
      <c r="J622" s="7">
        <v>1</v>
      </c>
      <c r="K622" s="7">
        <v>1</v>
      </c>
      <c r="L622" s="7">
        <v>0</v>
      </c>
      <c r="M622" s="53">
        <v>71154.100000000006</v>
      </c>
      <c r="N622" s="7">
        <v>0</v>
      </c>
      <c r="O622" s="68" t="str">
        <f t="shared" si="36"/>
        <v>Fair</v>
      </c>
      <c r="P622" s="68" t="str">
        <f t="shared" si="37"/>
        <v>Young adult</v>
      </c>
      <c r="Q622" s="68" t="str">
        <f t="shared" si="38"/>
        <v>Mid-Balance</v>
      </c>
      <c r="R622" s="69" t="str">
        <f t="shared" si="39"/>
        <v>51,000 - 100,000</v>
      </c>
    </row>
    <row r="623" spans="1:18" ht="18" customHeight="1" x14ac:dyDescent="0.2">
      <c r="A623" s="6">
        <v>622</v>
      </c>
      <c r="B623" s="7">
        <v>15603134</v>
      </c>
      <c r="C623" s="6" t="s">
        <v>364</v>
      </c>
      <c r="D623" s="7">
        <v>656</v>
      </c>
      <c r="E623" s="6" t="s">
        <v>18</v>
      </c>
      <c r="F623" s="6" t="s">
        <v>16</v>
      </c>
      <c r="G623" s="7">
        <v>40</v>
      </c>
      <c r="H623" s="7">
        <v>10</v>
      </c>
      <c r="I623" s="51">
        <v>167878.5</v>
      </c>
      <c r="J623" s="7">
        <v>1</v>
      </c>
      <c r="K623" s="7">
        <v>0</v>
      </c>
      <c r="L623" s="7">
        <v>1</v>
      </c>
      <c r="M623" s="53">
        <v>151887.16</v>
      </c>
      <c r="N623" s="7">
        <v>0</v>
      </c>
      <c r="O623" s="68" t="str">
        <f t="shared" si="36"/>
        <v>Fair</v>
      </c>
      <c r="P623" s="68" t="str">
        <f t="shared" si="37"/>
        <v>Middle-aged adult</v>
      </c>
      <c r="Q623" s="68" t="str">
        <f t="shared" si="38"/>
        <v>High-Balance</v>
      </c>
      <c r="R623" s="69" t="str">
        <f t="shared" si="39"/>
        <v>151,000 - 200,00</v>
      </c>
    </row>
    <row r="624" spans="1:18" ht="18" customHeight="1" x14ac:dyDescent="0.2">
      <c r="A624" s="6">
        <v>623</v>
      </c>
      <c r="B624" s="7">
        <v>15636444</v>
      </c>
      <c r="C624" s="6" t="s">
        <v>519</v>
      </c>
      <c r="D624" s="7">
        <v>535</v>
      </c>
      <c r="E624" s="6" t="s">
        <v>26</v>
      </c>
      <c r="F624" s="6" t="s">
        <v>16</v>
      </c>
      <c r="G624" s="7">
        <v>53</v>
      </c>
      <c r="H624" s="7">
        <v>5</v>
      </c>
      <c r="I624" s="51">
        <v>141616.54999999999</v>
      </c>
      <c r="J624" s="7">
        <v>2</v>
      </c>
      <c r="K624" s="7">
        <v>1</v>
      </c>
      <c r="L624" s="7">
        <v>1</v>
      </c>
      <c r="M624" s="53">
        <v>75888.649999999994</v>
      </c>
      <c r="N624" s="7">
        <v>0</v>
      </c>
      <c r="O624" s="68" t="str">
        <f t="shared" si="36"/>
        <v>Fair</v>
      </c>
      <c r="P624" s="68" t="str">
        <f t="shared" si="37"/>
        <v>Middle-aged adult</v>
      </c>
      <c r="Q624" s="68" t="str">
        <f t="shared" si="38"/>
        <v>High-Balance</v>
      </c>
      <c r="R624" s="69" t="str">
        <f t="shared" si="39"/>
        <v>51,000 - 100,000</v>
      </c>
    </row>
    <row r="625" spans="1:18" ht="18" customHeight="1" x14ac:dyDescent="0.2">
      <c r="A625" s="6">
        <v>624</v>
      </c>
      <c r="B625" s="7">
        <v>15773456</v>
      </c>
      <c r="C625" s="6" t="s">
        <v>520</v>
      </c>
      <c r="D625" s="7">
        <v>678</v>
      </c>
      <c r="E625" s="6" t="s">
        <v>26</v>
      </c>
      <c r="F625" s="6" t="s">
        <v>23</v>
      </c>
      <c r="G625" s="7">
        <v>36</v>
      </c>
      <c r="H625" s="7">
        <v>3</v>
      </c>
      <c r="I625" s="51">
        <v>145747.67000000001</v>
      </c>
      <c r="J625" s="7">
        <v>2</v>
      </c>
      <c r="K625" s="7">
        <v>0</v>
      </c>
      <c r="L625" s="7">
        <v>1</v>
      </c>
      <c r="M625" s="53">
        <v>89566.74</v>
      </c>
      <c r="N625" s="7">
        <v>0</v>
      </c>
      <c r="O625" s="68" t="str">
        <f t="shared" si="36"/>
        <v>Fair</v>
      </c>
      <c r="P625" s="68" t="str">
        <f t="shared" si="37"/>
        <v>Young adult</v>
      </c>
      <c r="Q625" s="68" t="str">
        <f t="shared" si="38"/>
        <v>High-Balance</v>
      </c>
      <c r="R625" s="69" t="str">
        <f t="shared" si="39"/>
        <v>51,000 - 100,000</v>
      </c>
    </row>
    <row r="626" spans="1:18" ht="18" customHeight="1" x14ac:dyDescent="0.2">
      <c r="A626" s="6">
        <v>625</v>
      </c>
      <c r="B626" s="7">
        <v>15745307</v>
      </c>
      <c r="C626" s="6" t="s">
        <v>262</v>
      </c>
      <c r="D626" s="7">
        <v>477</v>
      </c>
      <c r="E626" s="6" t="s">
        <v>18</v>
      </c>
      <c r="F626" s="6" t="s">
        <v>16</v>
      </c>
      <c r="G626" s="7">
        <v>20</v>
      </c>
      <c r="H626" s="7">
        <v>2</v>
      </c>
      <c r="I626" s="51">
        <v>129120.64</v>
      </c>
      <c r="J626" s="7">
        <v>1</v>
      </c>
      <c r="K626" s="7">
        <v>0</v>
      </c>
      <c r="L626" s="7">
        <v>1</v>
      </c>
      <c r="M626" s="53">
        <v>26475.79</v>
      </c>
      <c r="N626" s="7">
        <v>0</v>
      </c>
      <c r="O626" s="68" t="str">
        <f t="shared" si="36"/>
        <v>Poor</v>
      </c>
      <c r="P626" s="68" t="str">
        <f t="shared" si="37"/>
        <v>Young adult</v>
      </c>
      <c r="Q626" s="68" t="str">
        <f t="shared" si="38"/>
        <v>High-Balance</v>
      </c>
      <c r="R626" s="69" t="str">
        <f t="shared" si="39"/>
        <v xml:space="preserve"> 0 - 50,000</v>
      </c>
    </row>
    <row r="627" spans="1:18" ht="18" customHeight="1" x14ac:dyDescent="0.2">
      <c r="A627" s="6">
        <v>626</v>
      </c>
      <c r="B627" s="7">
        <v>15604119</v>
      </c>
      <c r="C627" s="6" t="s">
        <v>521</v>
      </c>
      <c r="D627" s="7">
        <v>850</v>
      </c>
      <c r="E627" s="6" t="s">
        <v>18</v>
      </c>
      <c r="F627" s="6" t="s">
        <v>23</v>
      </c>
      <c r="G627" s="7">
        <v>35</v>
      </c>
      <c r="H627" s="7">
        <v>7</v>
      </c>
      <c r="I627" s="51">
        <v>110349.82</v>
      </c>
      <c r="J627" s="7">
        <v>1</v>
      </c>
      <c r="K627" s="7">
        <v>0</v>
      </c>
      <c r="L627" s="7">
        <v>0</v>
      </c>
      <c r="M627" s="53">
        <v>126355.8</v>
      </c>
      <c r="N627" s="7">
        <v>0</v>
      </c>
      <c r="O627" s="68" t="str">
        <f t="shared" si="36"/>
        <v>Good</v>
      </c>
      <c r="P627" s="68" t="str">
        <f t="shared" si="37"/>
        <v>Young adult</v>
      </c>
      <c r="Q627" s="68" t="str">
        <f t="shared" si="38"/>
        <v>Mid-Balance</v>
      </c>
      <c r="R627" s="69" t="str">
        <f t="shared" si="39"/>
        <v>101,000 - 150,000</v>
      </c>
    </row>
    <row r="628" spans="1:18" ht="18" customHeight="1" x14ac:dyDescent="0.2">
      <c r="A628" s="6">
        <v>627</v>
      </c>
      <c r="B628" s="7">
        <v>15626900</v>
      </c>
      <c r="C628" s="6" t="s">
        <v>455</v>
      </c>
      <c r="D628" s="7">
        <v>427</v>
      </c>
      <c r="E628" s="6" t="s">
        <v>15</v>
      </c>
      <c r="F628" s="6" t="s">
        <v>23</v>
      </c>
      <c r="G628" s="7">
        <v>29</v>
      </c>
      <c r="H628" s="7">
        <v>1</v>
      </c>
      <c r="I628" s="51">
        <v>141325.56</v>
      </c>
      <c r="J628" s="7">
        <v>1</v>
      </c>
      <c r="K628" s="7">
        <v>1</v>
      </c>
      <c r="L628" s="7">
        <v>1</v>
      </c>
      <c r="M628" s="53">
        <v>93839.3</v>
      </c>
      <c r="N628" s="7">
        <v>0</v>
      </c>
      <c r="O628" s="68" t="str">
        <f t="shared" si="36"/>
        <v>Poor</v>
      </c>
      <c r="P628" s="68" t="str">
        <f t="shared" si="37"/>
        <v>Young adult</v>
      </c>
      <c r="Q628" s="68" t="str">
        <f t="shared" si="38"/>
        <v>High-Balance</v>
      </c>
      <c r="R628" s="69" t="str">
        <f t="shared" si="39"/>
        <v>51,000 - 100,000</v>
      </c>
    </row>
    <row r="629" spans="1:18" ht="18" customHeight="1" x14ac:dyDescent="0.2">
      <c r="A629" s="6">
        <v>628</v>
      </c>
      <c r="B629" s="7">
        <v>15605447</v>
      </c>
      <c r="C629" s="6" t="s">
        <v>91</v>
      </c>
      <c r="D629" s="7">
        <v>752</v>
      </c>
      <c r="E629" s="6" t="s">
        <v>15</v>
      </c>
      <c r="F629" s="6" t="s">
        <v>23</v>
      </c>
      <c r="G629" s="7">
        <v>49</v>
      </c>
      <c r="H629" s="7">
        <v>2</v>
      </c>
      <c r="I629" s="51">
        <v>78653.84</v>
      </c>
      <c r="J629" s="7">
        <v>1</v>
      </c>
      <c r="K629" s="7">
        <v>1</v>
      </c>
      <c r="L629" s="7">
        <v>0</v>
      </c>
      <c r="M629" s="53">
        <v>7698.6</v>
      </c>
      <c r="N629" s="7">
        <v>0</v>
      </c>
      <c r="O629" s="68" t="str">
        <f t="shared" si="36"/>
        <v>Good</v>
      </c>
      <c r="P629" s="68" t="str">
        <f t="shared" si="37"/>
        <v>Middle-aged adult</v>
      </c>
      <c r="Q629" s="68" t="str">
        <f t="shared" si="38"/>
        <v>Mid-Balance</v>
      </c>
      <c r="R629" s="69" t="str">
        <f t="shared" si="39"/>
        <v xml:space="preserve"> 0 - 50,000</v>
      </c>
    </row>
    <row r="630" spans="1:18" ht="18" customHeight="1" x14ac:dyDescent="0.2">
      <c r="A630" s="6">
        <v>629</v>
      </c>
      <c r="B630" s="7">
        <v>15589030</v>
      </c>
      <c r="C630" s="6" t="s">
        <v>305</v>
      </c>
      <c r="D630" s="7">
        <v>649</v>
      </c>
      <c r="E630" s="6" t="s">
        <v>15</v>
      </c>
      <c r="F630" s="6" t="s">
        <v>23</v>
      </c>
      <c r="G630" s="7">
        <v>47</v>
      </c>
      <c r="H630" s="7">
        <v>1</v>
      </c>
      <c r="I630" s="51">
        <v>0</v>
      </c>
      <c r="J630" s="7">
        <v>2</v>
      </c>
      <c r="K630" s="7">
        <v>1</v>
      </c>
      <c r="L630" s="7">
        <v>1</v>
      </c>
      <c r="M630" s="53">
        <v>145593.85</v>
      </c>
      <c r="N630" s="7">
        <v>0</v>
      </c>
      <c r="O630" s="68" t="str">
        <f t="shared" si="36"/>
        <v>Fair</v>
      </c>
      <c r="P630" s="68" t="str">
        <f t="shared" si="37"/>
        <v>Middle-aged adult</v>
      </c>
      <c r="Q630" s="68" t="str">
        <f t="shared" si="38"/>
        <v>Low-Balance</v>
      </c>
      <c r="R630" s="69" t="str">
        <f t="shared" si="39"/>
        <v>101,000 - 150,000</v>
      </c>
    </row>
    <row r="631" spans="1:18" ht="18" customHeight="1" x14ac:dyDescent="0.2">
      <c r="A631" s="6">
        <v>630</v>
      </c>
      <c r="B631" s="7">
        <v>15692463</v>
      </c>
      <c r="C631" s="6" t="s">
        <v>522</v>
      </c>
      <c r="D631" s="7">
        <v>799</v>
      </c>
      <c r="E631" s="6" t="s">
        <v>18</v>
      </c>
      <c r="F631" s="6" t="s">
        <v>16</v>
      </c>
      <c r="G631" s="7">
        <v>20</v>
      </c>
      <c r="H631" s="7">
        <v>3</v>
      </c>
      <c r="I631" s="51">
        <v>142253.65</v>
      </c>
      <c r="J631" s="7">
        <v>1</v>
      </c>
      <c r="K631" s="7">
        <v>1</v>
      </c>
      <c r="L631" s="7">
        <v>0</v>
      </c>
      <c r="M631" s="53">
        <v>45042.559999999998</v>
      </c>
      <c r="N631" s="7">
        <v>0</v>
      </c>
      <c r="O631" s="68" t="str">
        <f t="shared" si="36"/>
        <v>Good</v>
      </c>
      <c r="P631" s="68" t="str">
        <f t="shared" si="37"/>
        <v>Young adult</v>
      </c>
      <c r="Q631" s="68" t="str">
        <f t="shared" si="38"/>
        <v>High-Balance</v>
      </c>
      <c r="R631" s="69" t="str">
        <f t="shared" si="39"/>
        <v xml:space="preserve"> 0 - 50,000</v>
      </c>
    </row>
    <row r="632" spans="1:18" ht="18" customHeight="1" x14ac:dyDescent="0.2">
      <c r="A632" s="6">
        <v>631</v>
      </c>
      <c r="B632" s="7">
        <v>15712403</v>
      </c>
      <c r="C632" s="6" t="s">
        <v>523</v>
      </c>
      <c r="D632" s="7">
        <v>589</v>
      </c>
      <c r="E632" s="6" t="s">
        <v>15</v>
      </c>
      <c r="F632" s="6" t="s">
        <v>16</v>
      </c>
      <c r="G632" s="7">
        <v>61</v>
      </c>
      <c r="H632" s="7">
        <v>1</v>
      </c>
      <c r="I632" s="51">
        <v>0</v>
      </c>
      <c r="J632" s="7">
        <v>1</v>
      </c>
      <c r="K632" s="7">
        <v>1</v>
      </c>
      <c r="L632" s="7">
        <v>0</v>
      </c>
      <c r="M632" s="53">
        <v>61108.56</v>
      </c>
      <c r="N632" s="7">
        <v>1</v>
      </c>
      <c r="O632" s="68" t="str">
        <f t="shared" si="36"/>
        <v>Fair</v>
      </c>
      <c r="P632" s="68" t="str">
        <f t="shared" si="37"/>
        <v>Senior adult</v>
      </c>
      <c r="Q632" s="68" t="str">
        <f t="shared" si="38"/>
        <v>Low-Balance</v>
      </c>
      <c r="R632" s="69" t="str">
        <f t="shared" si="39"/>
        <v>51,000 - 100,000</v>
      </c>
    </row>
    <row r="633" spans="1:18" ht="18" customHeight="1" x14ac:dyDescent="0.2">
      <c r="A633" s="6">
        <v>632</v>
      </c>
      <c r="B633" s="7">
        <v>15811762</v>
      </c>
      <c r="C633" s="6" t="s">
        <v>524</v>
      </c>
      <c r="D633" s="7">
        <v>583</v>
      </c>
      <c r="E633" s="6" t="s">
        <v>26</v>
      </c>
      <c r="F633" s="6" t="s">
        <v>16</v>
      </c>
      <c r="G633" s="7">
        <v>54</v>
      </c>
      <c r="H633" s="7">
        <v>6</v>
      </c>
      <c r="I633" s="51">
        <v>115988.86</v>
      </c>
      <c r="J633" s="7">
        <v>1</v>
      </c>
      <c r="K633" s="7">
        <v>1</v>
      </c>
      <c r="L633" s="7">
        <v>0</v>
      </c>
      <c r="M633" s="53">
        <v>57553.98</v>
      </c>
      <c r="N633" s="7">
        <v>1</v>
      </c>
      <c r="O633" s="68" t="str">
        <f t="shared" si="36"/>
        <v>Fair</v>
      </c>
      <c r="P633" s="68" t="str">
        <f t="shared" si="37"/>
        <v>Middle-aged adult</v>
      </c>
      <c r="Q633" s="68" t="str">
        <f t="shared" si="38"/>
        <v>Mid-Balance</v>
      </c>
      <c r="R633" s="69" t="str">
        <f t="shared" si="39"/>
        <v>51,000 - 100,000</v>
      </c>
    </row>
    <row r="634" spans="1:18" ht="18" customHeight="1" x14ac:dyDescent="0.2">
      <c r="A634" s="6">
        <v>633</v>
      </c>
      <c r="B634" s="7">
        <v>15718673</v>
      </c>
      <c r="C634" s="6" t="s">
        <v>525</v>
      </c>
      <c r="D634" s="7">
        <v>839</v>
      </c>
      <c r="E634" s="6" t="s">
        <v>18</v>
      </c>
      <c r="F634" s="6" t="s">
        <v>16</v>
      </c>
      <c r="G634" s="7">
        <v>20</v>
      </c>
      <c r="H634" s="7">
        <v>10</v>
      </c>
      <c r="I634" s="51">
        <v>75592.429999999993</v>
      </c>
      <c r="J634" s="7">
        <v>1</v>
      </c>
      <c r="K634" s="7">
        <v>1</v>
      </c>
      <c r="L634" s="7">
        <v>0</v>
      </c>
      <c r="M634" s="53">
        <v>62674.42</v>
      </c>
      <c r="N634" s="7">
        <v>0</v>
      </c>
      <c r="O634" s="68" t="str">
        <f t="shared" si="36"/>
        <v>Good</v>
      </c>
      <c r="P634" s="68" t="str">
        <f t="shared" si="37"/>
        <v>Young adult</v>
      </c>
      <c r="Q634" s="68" t="str">
        <f t="shared" si="38"/>
        <v>Low-Balance</v>
      </c>
      <c r="R634" s="69" t="str">
        <f t="shared" si="39"/>
        <v>51,000 - 100,000</v>
      </c>
    </row>
    <row r="635" spans="1:18" ht="18" customHeight="1" x14ac:dyDescent="0.2">
      <c r="A635" s="6">
        <v>634</v>
      </c>
      <c r="B635" s="7">
        <v>15724282</v>
      </c>
      <c r="C635" s="6" t="s">
        <v>75</v>
      </c>
      <c r="D635" s="7">
        <v>540</v>
      </c>
      <c r="E635" s="6" t="s">
        <v>26</v>
      </c>
      <c r="F635" s="6" t="s">
        <v>23</v>
      </c>
      <c r="G635" s="7">
        <v>44</v>
      </c>
      <c r="H635" s="7">
        <v>3</v>
      </c>
      <c r="I635" s="51">
        <v>164113.04</v>
      </c>
      <c r="J635" s="7">
        <v>2</v>
      </c>
      <c r="K635" s="7">
        <v>1</v>
      </c>
      <c r="L635" s="7">
        <v>1</v>
      </c>
      <c r="M635" s="53">
        <v>12120.79</v>
      </c>
      <c r="N635" s="7">
        <v>0</v>
      </c>
      <c r="O635" s="68" t="str">
        <f t="shared" si="36"/>
        <v>Fair</v>
      </c>
      <c r="P635" s="68" t="str">
        <f t="shared" si="37"/>
        <v>Middle-aged adult</v>
      </c>
      <c r="Q635" s="68" t="str">
        <f t="shared" si="38"/>
        <v>High-Balance</v>
      </c>
      <c r="R635" s="69" t="str">
        <f t="shared" si="39"/>
        <v xml:space="preserve"> 0 - 50,000</v>
      </c>
    </row>
    <row r="636" spans="1:18" ht="18" customHeight="1" x14ac:dyDescent="0.2">
      <c r="A636" s="6">
        <v>635</v>
      </c>
      <c r="B636" s="7">
        <v>15738181</v>
      </c>
      <c r="C636" s="6" t="s">
        <v>526</v>
      </c>
      <c r="D636" s="7">
        <v>850</v>
      </c>
      <c r="E636" s="6" t="s">
        <v>15</v>
      </c>
      <c r="F636" s="6" t="s">
        <v>23</v>
      </c>
      <c r="G636" s="7">
        <v>31</v>
      </c>
      <c r="H636" s="7">
        <v>6</v>
      </c>
      <c r="I636" s="51">
        <v>67996.23</v>
      </c>
      <c r="J636" s="7">
        <v>2</v>
      </c>
      <c r="K636" s="7">
        <v>0</v>
      </c>
      <c r="L636" s="7">
        <v>0</v>
      </c>
      <c r="M636" s="53">
        <v>50129.87</v>
      </c>
      <c r="N636" s="7">
        <v>1</v>
      </c>
      <c r="O636" s="68" t="str">
        <f t="shared" si="36"/>
        <v>Good</v>
      </c>
      <c r="P636" s="68" t="str">
        <f t="shared" si="37"/>
        <v>Young adult</v>
      </c>
      <c r="Q636" s="68" t="str">
        <f t="shared" si="38"/>
        <v>Low-Balance</v>
      </c>
      <c r="R636" s="69" t="str">
        <f t="shared" si="39"/>
        <v xml:space="preserve"> 0 - 50,000</v>
      </c>
    </row>
    <row r="637" spans="1:18" ht="18" customHeight="1" x14ac:dyDescent="0.2">
      <c r="A637" s="6">
        <v>636</v>
      </c>
      <c r="B637" s="7">
        <v>15633648</v>
      </c>
      <c r="C637" s="6" t="s">
        <v>527</v>
      </c>
      <c r="D637" s="7">
        <v>696</v>
      </c>
      <c r="E637" s="6" t="s">
        <v>18</v>
      </c>
      <c r="F637" s="6" t="s">
        <v>16</v>
      </c>
      <c r="G637" s="7">
        <v>20</v>
      </c>
      <c r="H637" s="7">
        <v>5</v>
      </c>
      <c r="I637" s="51">
        <v>0</v>
      </c>
      <c r="J637" s="7">
        <v>2</v>
      </c>
      <c r="K637" s="7">
        <v>1</v>
      </c>
      <c r="L637" s="7">
        <v>0</v>
      </c>
      <c r="M637" s="53">
        <v>55022.43</v>
      </c>
      <c r="N637" s="7">
        <v>0</v>
      </c>
      <c r="O637" s="68" t="str">
        <f t="shared" si="36"/>
        <v>Fair</v>
      </c>
      <c r="P637" s="68" t="str">
        <f t="shared" si="37"/>
        <v>Young adult</v>
      </c>
      <c r="Q637" s="68" t="str">
        <f t="shared" si="38"/>
        <v>Low-Balance</v>
      </c>
      <c r="R637" s="69" t="str">
        <f t="shared" si="39"/>
        <v>51,000 - 100,000</v>
      </c>
    </row>
    <row r="638" spans="1:18" ht="18" customHeight="1" x14ac:dyDescent="0.2">
      <c r="A638" s="6">
        <v>637</v>
      </c>
      <c r="B638" s="7">
        <v>15603323</v>
      </c>
      <c r="C638" s="6" t="s">
        <v>528</v>
      </c>
      <c r="D638" s="7">
        <v>660</v>
      </c>
      <c r="E638" s="6" t="s">
        <v>18</v>
      </c>
      <c r="F638" s="6" t="s">
        <v>16</v>
      </c>
      <c r="G638" s="7">
        <v>20</v>
      </c>
      <c r="H638" s="7">
        <v>1</v>
      </c>
      <c r="I638" s="51">
        <v>0</v>
      </c>
      <c r="J638" s="7">
        <v>2</v>
      </c>
      <c r="K638" s="7">
        <v>0</v>
      </c>
      <c r="L638" s="7">
        <v>0</v>
      </c>
      <c r="M638" s="53">
        <v>117834.91</v>
      </c>
      <c r="N638" s="7">
        <v>0</v>
      </c>
      <c r="O638" s="68" t="str">
        <f t="shared" si="36"/>
        <v>Fair</v>
      </c>
      <c r="P638" s="68" t="str">
        <f t="shared" si="37"/>
        <v>Young adult</v>
      </c>
      <c r="Q638" s="68" t="str">
        <f t="shared" si="38"/>
        <v>Low-Balance</v>
      </c>
      <c r="R638" s="69" t="str">
        <f t="shared" si="39"/>
        <v>101,000 - 150,000</v>
      </c>
    </row>
    <row r="639" spans="1:18" ht="18" customHeight="1" x14ac:dyDescent="0.2">
      <c r="A639" s="6">
        <v>638</v>
      </c>
      <c r="B639" s="7">
        <v>15583725</v>
      </c>
      <c r="C639" s="6" t="s">
        <v>529</v>
      </c>
      <c r="D639" s="7">
        <v>682</v>
      </c>
      <c r="E639" s="6" t="s">
        <v>15</v>
      </c>
      <c r="F639" s="6" t="s">
        <v>23</v>
      </c>
      <c r="G639" s="7">
        <v>48</v>
      </c>
      <c r="H639" s="7">
        <v>1</v>
      </c>
      <c r="I639" s="51">
        <v>138778.15</v>
      </c>
      <c r="J639" s="7">
        <v>1</v>
      </c>
      <c r="K639" s="7">
        <v>0</v>
      </c>
      <c r="L639" s="7">
        <v>1</v>
      </c>
      <c r="M639" s="53">
        <v>168840.23</v>
      </c>
      <c r="N639" s="7">
        <v>0</v>
      </c>
      <c r="O639" s="68" t="str">
        <f t="shared" si="36"/>
        <v>Fair</v>
      </c>
      <c r="P639" s="68" t="str">
        <f t="shared" si="37"/>
        <v>Middle-aged adult</v>
      </c>
      <c r="Q639" s="68" t="str">
        <f t="shared" si="38"/>
        <v>High-Balance</v>
      </c>
      <c r="R639" s="69" t="str">
        <f t="shared" si="39"/>
        <v>151,000 - 200,00</v>
      </c>
    </row>
    <row r="640" spans="1:18" ht="18" customHeight="1" x14ac:dyDescent="0.2">
      <c r="A640" s="6">
        <v>639</v>
      </c>
      <c r="B640" s="7">
        <v>15588350</v>
      </c>
      <c r="C640" s="6" t="s">
        <v>222</v>
      </c>
      <c r="D640" s="7">
        <v>744</v>
      </c>
      <c r="E640" s="6" t="s">
        <v>15</v>
      </c>
      <c r="F640" s="6" t="s">
        <v>16</v>
      </c>
      <c r="G640" s="7">
        <v>43</v>
      </c>
      <c r="H640" s="7">
        <v>10</v>
      </c>
      <c r="I640" s="51">
        <v>147832.15</v>
      </c>
      <c r="J640" s="7">
        <v>1</v>
      </c>
      <c r="K640" s="7">
        <v>0</v>
      </c>
      <c r="L640" s="7">
        <v>1</v>
      </c>
      <c r="M640" s="53">
        <v>24234.11</v>
      </c>
      <c r="N640" s="7">
        <v>0</v>
      </c>
      <c r="O640" s="68" t="str">
        <f t="shared" si="36"/>
        <v>Good</v>
      </c>
      <c r="P640" s="68" t="str">
        <f t="shared" si="37"/>
        <v>Middle-aged adult</v>
      </c>
      <c r="Q640" s="68" t="str">
        <f t="shared" si="38"/>
        <v>High-Balance</v>
      </c>
      <c r="R640" s="69" t="str">
        <f t="shared" si="39"/>
        <v xml:space="preserve"> 0 - 50,000</v>
      </c>
    </row>
    <row r="641" spans="1:18" ht="18" customHeight="1" x14ac:dyDescent="0.2">
      <c r="A641" s="6">
        <v>640</v>
      </c>
      <c r="B641" s="7">
        <v>15798398</v>
      </c>
      <c r="C641" s="6" t="s">
        <v>530</v>
      </c>
      <c r="D641" s="7">
        <v>785</v>
      </c>
      <c r="E641" s="6" t="s">
        <v>15</v>
      </c>
      <c r="F641" s="6" t="s">
        <v>16</v>
      </c>
      <c r="G641" s="7">
        <v>36</v>
      </c>
      <c r="H641" s="7">
        <v>4</v>
      </c>
      <c r="I641" s="51">
        <v>135438.39999999999</v>
      </c>
      <c r="J641" s="7">
        <v>1</v>
      </c>
      <c r="K641" s="7">
        <v>0</v>
      </c>
      <c r="L641" s="7">
        <v>0</v>
      </c>
      <c r="M641" s="53">
        <v>190627.01</v>
      </c>
      <c r="N641" s="7">
        <v>0</v>
      </c>
      <c r="O641" s="68" t="str">
        <f t="shared" si="36"/>
        <v>Good</v>
      </c>
      <c r="P641" s="68" t="str">
        <f t="shared" si="37"/>
        <v>Young adult</v>
      </c>
      <c r="Q641" s="68" t="str">
        <f t="shared" si="38"/>
        <v>High-Balance</v>
      </c>
      <c r="R641" s="69" t="str">
        <f t="shared" si="39"/>
        <v>151,000 - 200,00</v>
      </c>
    </row>
    <row r="642" spans="1:18" ht="18" customHeight="1" x14ac:dyDescent="0.2">
      <c r="A642" s="6">
        <v>641</v>
      </c>
      <c r="B642" s="7">
        <v>15784844</v>
      </c>
      <c r="C642" s="6" t="s">
        <v>274</v>
      </c>
      <c r="D642" s="7">
        <v>752</v>
      </c>
      <c r="E642" s="6" t="s">
        <v>18</v>
      </c>
      <c r="F642" s="6" t="s">
        <v>23</v>
      </c>
      <c r="G642" s="7">
        <v>48</v>
      </c>
      <c r="H642" s="7">
        <v>5</v>
      </c>
      <c r="I642" s="51">
        <v>116060.08</v>
      </c>
      <c r="J642" s="7">
        <v>1</v>
      </c>
      <c r="K642" s="7">
        <v>1</v>
      </c>
      <c r="L642" s="7">
        <v>0</v>
      </c>
      <c r="M642" s="53">
        <v>156618.38</v>
      </c>
      <c r="N642" s="7">
        <v>1</v>
      </c>
      <c r="O642" s="68" t="str">
        <f t="shared" si="36"/>
        <v>Good</v>
      </c>
      <c r="P642" s="68" t="str">
        <f t="shared" si="37"/>
        <v>Middle-aged adult</v>
      </c>
      <c r="Q642" s="68" t="str">
        <f t="shared" si="38"/>
        <v>Mid-Balance</v>
      </c>
      <c r="R642" s="69" t="str">
        <f t="shared" si="39"/>
        <v>151,000 - 200,00</v>
      </c>
    </row>
    <row r="643" spans="1:18" ht="18" customHeight="1" x14ac:dyDescent="0.2">
      <c r="A643" s="6">
        <v>642</v>
      </c>
      <c r="B643" s="7">
        <v>15580684</v>
      </c>
      <c r="C643" s="6" t="s">
        <v>531</v>
      </c>
      <c r="D643" s="7">
        <v>706</v>
      </c>
      <c r="E643" s="6" t="s">
        <v>15</v>
      </c>
      <c r="F643" s="6" t="s">
        <v>16</v>
      </c>
      <c r="G643" s="7">
        <v>29</v>
      </c>
      <c r="H643" s="7">
        <v>5</v>
      </c>
      <c r="I643" s="51">
        <v>112564.62</v>
      </c>
      <c r="J643" s="7">
        <v>1</v>
      </c>
      <c r="K643" s="7">
        <v>1</v>
      </c>
      <c r="L643" s="7">
        <v>0</v>
      </c>
      <c r="M643" s="53">
        <v>42334.38</v>
      </c>
      <c r="N643" s="7">
        <v>0</v>
      </c>
      <c r="O643" s="68" t="str">
        <f t="shared" ref="O643:O706" si="40">IF(D643&gt;=721, "Good", IF(D643&gt;=521, "Fair", "Poor"))</f>
        <v>Fair</v>
      </c>
      <c r="P643" s="68" t="str">
        <f t="shared" ref="P643:P706" si="41">IF(G643&gt;=60, "Senior adult", IF(G643&gt;=40, "Middle-aged adult", "Young adult"))</f>
        <v>Young adult</v>
      </c>
      <c r="Q643" s="68" t="str">
        <f t="shared" ref="Q643:Q706" si="42">IF(I643&gt;=126000, "High-Balance", IF(I643&gt;=76000, "Mid-Balance", "Low-Balance"))</f>
        <v>Mid-Balance</v>
      </c>
      <c r="R643" s="69" t="str">
        <f t="shared" ref="R643:R706" si="43">IF(M643&gt;=151000,"151,000 - 200,00",IF(M643&gt;=101000,"101,000 - 150,000",IF(M643&gt;=51000,"51,000 - 100,000"," 0 - 50,000")))</f>
        <v xml:space="preserve"> 0 - 50,000</v>
      </c>
    </row>
    <row r="644" spans="1:18" ht="18" customHeight="1" x14ac:dyDescent="0.2">
      <c r="A644" s="6">
        <v>643</v>
      </c>
      <c r="B644" s="7">
        <v>15809663</v>
      </c>
      <c r="C644" s="6" t="s">
        <v>532</v>
      </c>
      <c r="D644" s="7">
        <v>583</v>
      </c>
      <c r="E644" s="6" t="s">
        <v>15</v>
      </c>
      <c r="F644" s="6" t="s">
        <v>16</v>
      </c>
      <c r="G644" s="7">
        <v>27</v>
      </c>
      <c r="H644" s="7">
        <v>1</v>
      </c>
      <c r="I644" s="51">
        <v>125406.58</v>
      </c>
      <c r="J644" s="7">
        <v>1</v>
      </c>
      <c r="K644" s="7">
        <v>1</v>
      </c>
      <c r="L644" s="7">
        <v>1</v>
      </c>
      <c r="M644" s="53">
        <v>110784.42</v>
      </c>
      <c r="N644" s="7">
        <v>0</v>
      </c>
      <c r="O644" s="68" t="str">
        <f t="shared" si="40"/>
        <v>Fair</v>
      </c>
      <c r="P644" s="68" t="str">
        <f t="shared" si="41"/>
        <v>Young adult</v>
      </c>
      <c r="Q644" s="68" t="str">
        <f t="shared" si="42"/>
        <v>Mid-Balance</v>
      </c>
      <c r="R644" s="69" t="str">
        <f t="shared" si="43"/>
        <v>101,000 - 150,000</v>
      </c>
    </row>
    <row r="645" spans="1:18" ht="18" customHeight="1" x14ac:dyDescent="0.2">
      <c r="A645" s="6">
        <v>644</v>
      </c>
      <c r="B645" s="7">
        <v>15640078</v>
      </c>
      <c r="C645" s="6" t="s">
        <v>533</v>
      </c>
      <c r="D645" s="7">
        <v>660</v>
      </c>
      <c r="E645" s="6" t="s">
        <v>26</v>
      </c>
      <c r="F645" s="6" t="s">
        <v>16</v>
      </c>
      <c r="G645" s="7">
        <v>39</v>
      </c>
      <c r="H645" s="7">
        <v>5</v>
      </c>
      <c r="I645" s="51">
        <v>135134.99</v>
      </c>
      <c r="J645" s="7">
        <v>1</v>
      </c>
      <c r="K645" s="7">
        <v>1</v>
      </c>
      <c r="L645" s="7">
        <v>0</v>
      </c>
      <c r="M645" s="53">
        <v>173683</v>
      </c>
      <c r="N645" s="7">
        <v>1</v>
      </c>
      <c r="O645" s="68" t="str">
        <f t="shared" si="40"/>
        <v>Fair</v>
      </c>
      <c r="P645" s="68" t="str">
        <f t="shared" si="41"/>
        <v>Young adult</v>
      </c>
      <c r="Q645" s="68" t="str">
        <f t="shared" si="42"/>
        <v>High-Balance</v>
      </c>
      <c r="R645" s="69" t="str">
        <f t="shared" si="43"/>
        <v>151,000 - 200,00</v>
      </c>
    </row>
    <row r="646" spans="1:18" ht="18" customHeight="1" x14ac:dyDescent="0.2">
      <c r="A646" s="6">
        <v>645</v>
      </c>
      <c r="B646" s="7">
        <v>15698786</v>
      </c>
      <c r="C646" s="6" t="s">
        <v>534</v>
      </c>
      <c r="D646" s="7">
        <v>819</v>
      </c>
      <c r="E646" s="6" t="s">
        <v>15</v>
      </c>
      <c r="F646" s="6" t="s">
        <v>16</v>
      </c>
      <c r="G646" s="7">
        <v>39</v>
      </c>
      <c r="H646" s="7">
        <v>9</v>
      </c>
      <c r="I646" s="51">
        <v>133102.92000000001</v>
      </c>
      <c r="J646" s="7">
        <v>1</v>
      </c>
      <c r="K646" s="7">
        <v>1</v>
      </c>
      <c r="L646" s="7">
        <v>0</v>
      </c>
      <c r="M646" s="53">
        <v>27046.46</v>
      </c>
      <c r="N646" s="7">
        <v>1</v>
      </c>
      <c r="O646" s="68" t="str">
        <f t="shared" si="40"/>
        <v>Good</v>
      </c>
      <c r="P646" s="68" t="str">
        <f t="shared" si="41"/>
        <v>Young adult</v>
      </c>
      <c r="Q646" s="68" t="str">
        <f t="shared" si="42"/>
        <v>High-Balance</v>
      </c>
      <c r="R646" s="69" t="str">
        <f t="shared" si="43"/>
        <v xml:space="preserve"> 0 - 50,000</v>
      </c>
    </row>
    <row r="647" spans="1:18" ht="18" customHeight="1" x14ac:dyDescent="0.2">
      <c r="A647" s="6">
        <v>646</v>
      </c>
      <c r="B647" s="7">
        <v>15569807</v>
      </c>
      <c r="C647" s="6" t="s">
        <v>535</v>
      </c>
      <c r="D647" s="7">
        <v>673</v>
      </c>
      <c r="E647" s="6" t="s">
        <v>15</v>
      </c>
      <c r="F647" s="6" t="s">
        <v>16</v>
      </c>
      <c r="G647" s="7">
        <v>34</v>
      </c>
      <c r="H647" s="7">
        <v>8</v>
      </c>
      <c r="I647" s="51">
        <v>42157.08</v>
      </c>
      <c r="J647" s="7">
        <v>1</v>
      </c>
      <c r="K647" s="7">
        <v>1</v>
      </c>
      <c r="L647" s="7">
        <v>0</v>
      </c>
      <c r="M647" s="53">
        <v>20598.59</v>
      </c>
      <c r="N647" s="7">
        <v>1</v>
      </c>
      <c r="O647" s="68" t="str">
        <f t="shared" si="40"/>
        <v>Fair</v>
      </c>
      <c r="P647" s="68" t="str">
        <f t="shared" si="41"/>
        <v>Young adult</v>
      </c>
      <c r="Q647" s="68" t="str">
        <f t="shared" si="42"/>
        <v>Low-Balance</v>
      </c>
      <c r="R647" s="69" t="str">
        <f t="shared" si="43"/>
        <v xml:space="preserve"> 0 - 50,000</v>
      </c>
    </row>
    <row r="648" spans="1:18" ht="18" customHeight="1" x14ac:dyDescent="0.2">
      <c r="A648" s="6">
        <v>647</v>
      </c>
      <c r="B648" s="7">
        <v>15730830</v>
      </c>
      <c r="C648" s="6" t="s">
        <v>536</v>
      </c>
      <c r="D648" s="7">
        <v>752</v>
      </c>
      <c r="E648" s="6" t="s">
        <v>15</v>
      </c>
      <c r="F648" s="6" t="s">
        <v>16</v>
      </c>
      <c r="G648" s="7">
        <v>30</v>
      </c>
      <c r="H648" s="7">
        <v>3</v>
      </c>
      <c r="I648" s="51">
        <v>0</v>
      </c>
      <c r="J648" s="7">
        <v>2</v>
      </c>
      <c r="K648" s="7">
        <v>1</v>
      </c>
      <c r="L648" s="7">
        <v>1</v>
      </c>
      <c r="M648" s="53">
        <v>104991.28</v>
      </c>
      <c r="N648" s="7">
        <v>0</v>
      </c>
      <c r="O648" s="68" t="str">
        <f t="shared" si="40"/>
        <v>Good</v>
      </c>
      <c r="P648" s="68" t="str">
        <f t="shared" si="41"/>
        <v>Young adult</v>
      </c>
      <c r="Q648" s="68" t="str">
        <f t="shared" si="42"/>
        <v>Low-Balance</v>
      </c>
      <c r="R648" s="69" t="str">
        <f t="shared" si="43"/>
        <v>101,000 - 150,000</v>
      </c>
    </row>
    <row r="649" spans="1:18" ht="18" customHeight="1" x14ac:dyDescent="0.2">
      <c r="A649" s="6">
        <v>648</v>
      </c>
      <c r="B649" s="7">
        <v>15805112</v>
      </c>
      <c r="C649" s="6" t="s">
        <v>537</v>
      </c>
      <c r="D649" s="7">
        <v>578</v>
      </c>
      <c r="E649" s="6" t="s">
        <v>15</v>
      </c>
      <c r="F649" s="6" t="s">
        <v>23</v>
      </c>
      <c r="G649" s="7">
        <v>38</v>
      </c>
      <c r="H649" s="7">
        <v>7</v>
      </c>
      <c r="I649" s="51">
        <v>82259.289999999994</v>
      </c>
      <c r="J649" s="7">
        <v>1</v>
      </c>
      <c r="K649" s="7">
        <v>1</v>
      </c>
      <c r="L649" s="7">
        <v>0</v>
      </c>
      <c r="M649" s="53">
        <v>8996.9699999999993</v>
      </c>
      <c r="N649" s="7">
        <v>0</v>
      </c>
      <c r="O649" s="68" t="str">
        <f t="shared" si="40"/>
        <v>Fair</v>
      </c>
      <c r="P649" s="68" t="str">
        <f t="shared" si="41"/>
        <v>Young adult</v>
      </c>
      <c r="Q649" s="68" t="str">
        <f t="shared" si="42"/>
        <v>Mid-Balance</v>
      </c>
      <c r="R649" s="69" t="str">
        <f t="shared" si="43"/>
        <v xml:space="preserve"> 0 - 50,000</v>
      </c>
    </row>
    <row r="650" spans="1:18" ht="18" customHeight="1" x14ac:dyDescent="0.2">
      <c r="A650" s="6">
        <v>649</v>
      </c>
      <c r="B650" s="7">
        <v>15633064</v>
      </c>
      <c r="C650" s="6" t="s">
        <v>538</v>
      </c>
      <c r="D650" s="7">
        <v>438</v>
      </c>
      <c r="E650" s="6" t="s">
        <v>15</v>
      </c>
      <c r="F650" s="6" t="s">
        <v>16</v>
      </c>
      <c r="G650" s="7">
        <v>36</v>
      </c>
      <c r="H650" s="7">
        <v>4</v>
      </c>
      <c r="I650" s="51">
        <v>0</v>
      </c>
      <c r="J650" s="7">
        <v>2</v>
      </c>
      <c r="K650" s="7">
        <v>1</v>
      </c>
      <c r="L650" s="7">
        <v>0</v>
      </c>
      <c r="M650" s="53">
        <v>64420.5</v>
      </c>
      <c r="N650" s="7">
        <v>0</v>
      </c>
      <c r="O650" s="68" t="str">
        <f t="shared" si="40"/>
        <v>Poor</v>
      </c>
      <c r="P650" s="68" t="str">
        <f t="shared" si="41"/>
        <v>Young adult</v>
      </c>
      <c r="Q650" s="68" t="str">
        <f t="shared" si="42"/>
        <v>Low-Balance</v>
      </c>
      <c r="R650" s="69" t="str">
        <f t="shared" si="43"/>
        <v>51,000 - 100,000</v>
      </c>
    </row>
    <row r="651" spans="1:18" ht="18" customHeight="1" x14ac:dyDescent="0.2">
      <c r="A651" s="6">
        <v>650</v>
      </c>
      <c r="B651" s="7">
        <v>15703119</v>
      </c>
      <c r="C651" s="6" t="s">
        <v>539</v>
      </c>
      <c r="D651" s="7">
        <v>652</v>
      </c>
      <c r="E651" s="6" t="s">
        <v>15</v>
      </c>
      <c r="F651" s="6" t="s">
        <v>23</v>
      </c>
      <c r="G651" s="7">
        <v>38</v>
      </c>
      <c r="H651" s="7">
        <v>6</v>
      </c>
      <c r="I651" s="51">
        <v>0</v>
      </c>
      <c r="J651" s="7">
        <v>2</v>
      </c>
      <c r="K651" s="7">
        <v>1</v>
      </c>
      <c r="L651" s="7">
        <v>1</v>
      </c>
      <c r="M651" s="53">
        <v>145700.22</v>
      </c>
      <c r="N651" s="7">
        <v>0</v>
      </c>
      <c r="O651" s="68" t="str">
        <f t="shared" si="40"/>
        <v>Fair</v>
      </c>
      <c r="P651" s="68" t="str">
        <f t="shared" si="41"/>
        <v>Young adult</v>
      </c>
      <c r="Q651" s="68" t="str">
        <f t="shared" si="42"/>
        <v>Low-Balance</v>
      </c>
      <c r="R651" s="69" t="str">
        <f t="shared" si="43"/>
        <v>101,000 - 150,000</v>
      </c>
    </row>
    <row r="652" spans="1:18" ht="18" customHeight="1" x14ac:dyDescent="0.2">
      <c r="A652" s="6">
        <v>651</v>
      </c>
      <c r="B652" s="7">
        <v>15730447</v>
      </c>
      <c r="C652" s="6" t="s">
        <v>540</v>
      </c>
      <c r="D652" s="7">
        <v>629</v>
      </c>
      <c r="E652" s="6" t="s">
        <v>15</v>
      </c>
      <c r="F652" s="6" t="s">
        <v>16</v>
      </c>
      <c r="G652" s="7">
        <v>49</v>
      </c>
      <c r="H652" s="7">
        <v>4</v>
      </c>
      <c r="I652" s="51">
        <v>0</v>
      </c>
      <c r="J652" s="7">
        <v>2</v>
      </c>
      <c r="K652" s="7">
        <v>1</v>
      </c>
      <c r="L652" s="7">
        <v>1</v>
      </c>
      <c r="M652" s="53">
        <v>196335.48</v>
      </c>
      <c r="N652" s="7">
        <v>0</v>
      </c>
      <c r="O652" s="68" t="str">
        <f t="shared" si="40"/>
        <v>Fair</v>
      </c>
      <c r="P652" s="68" t="str">
        <f t="shared" si="41"/>
        <v>Middle-aged adult</v>
      </c>
      <c r="Q652" s="68" t="str">
        <f t="shared" si="42"/>
        <v>Low-Balance</v>
      </c>
      <c r="R652" s="69" t="str">
        <f t="shared" si="43"/>
        <v>151,000 - 200,00</v>
      </c>
    </row>
    <row r="653" spans="1:18" ht="18" customHeight="1" x14ac:dyDescent="0.2">
      <c r="A653" s="6">
        <v>652</v>
      </c>
      <c r="B653" s="7">
        <v>15813850</v>
      </c>
      <c r="C653" s="6" t="s">
        <v>541</v>
      </c>
      <c r="D653" s="7">
        <v>720</v>
      </c>
      <c r="E653" s="6" t="s">
        <v>15</v>
      </c>
      <c r="F653" s="6" t="s">
        <v>23</v>
      </c>
      <c r="G653" s="7">
        <v>52</v>
      </c>
      <c r="H653" s="7">
        <v>7</v>
      </c>
      <c r="I653" s="51">
        <v>0</v>
      </c>
      <c r="J653" s="7">
        <v>1</v>
      </c>
      <c r="K653" s="7">
        <v>1</v>
      </c>
      <c r="L653" s="7">
        <v>1</v>
      </c>
      <c r="M653" s="53">
        <v>14781.12</v>
      </c>
      <c r="N653" s="7">
        <v>0</v>
      </c>
      <c r="O653" s="68" t="str">
        <f t="shared" si="40"/>
        <v>Fair</v>
      </c>
      <c r="P653" s="68" t="str">
        <f t="shared" si="41"/>
        <v>Middle-aged adult</v>
      </c>
      <c r="Q653" s="68" t="str">
        <f t="shared" si="42"/>
        <v>Low-Balance</v>
      </c>
      <c r="R653" s="69" t="str">
        <f t="shared" si="43"/>
        <v xml:space="preserve"> 0 - 50,000</v>
      </c>
    </row>
    <row r="654" spans="1:18" ht="18" customHeight="1" x14ac:dyDescent="0.2">
      <c r="A654" s="6">
        <v>653</v>
      </c>
      <c r="B654" s="7">
        <v>15711889</v>
      </c>
      <c r="C654" s="6" t="s">
        <v>542</v>
      </c>
      <c r="D654" s="7">
        <v>668</v>
      </c>
      <c r="E654" s="6" t="s">
        <v>15</v>
      </c>
      <c r="F654" s="6" t="s">
        <v>23</v>
      </c>
      <c r="G654" s="7">
        <v>42</v>
      </c>
      <c r="H654" s="7">
        <v>3</v>
      </c>
      <c r="I654" s="51">
        <v>150461.07</v>
      </c>
      <c r="J654" s="7">
        <v>1</v>
      </c>
      <c r="K654" s="7">
        <v>1</v>
      </c>
      <c r="L654" s="7">
        <v>0</v>
      </c>
      <c r="M654" s="53">
        <v>108139.23</v>
      </c>
      <c r="N654" s="7">
        <v>0</v>
      </c>
      <c r="O654" s="68" t="str">
        <f t="shared" si="40"/>
        <v>Fair</v>
      </c>
      <c r="P654" s="68" t="str">
        <f t="shared" si="41"/>
        <v>Middle-aged adult</v>
      </c>
      <c r="Q654" s="68" t="str">
        <f t="shared" si="42"/>
        <v>High-Balance</v>
      </c>
      <c r="R654" s="69" t="str">
        <f t="shared" si="43"/>
        <v>101,000 - 150,000</v>
      </c>
    </row>
    <row r="655" spans="1:18" ht="18" customHeight="1" x14ac:dyDescent="0.2">
      <c r="A655" s="6">
        <v>654</v>
      </c>
      <c r="B655" s="7">
        <v>15664610</v>
      </c>
      <c r="C655" s="6" t="s">
        <v>186</v>
      </c>
      <c r="D655" s="7">
        <v>459</v>
      </c>
      <c r="E655" s="6" t="s">
        <v>26</v>
      </c>
      <c r="F655" s="6" t="s">
        <v>23</v>
      </c>
      <c r="G655" s="7">
        <v>48</v>
      </c>
      <c r="H655" s="7">
        <v>4</v>
      </c>
      <c r="I655" s="51">
        <v>133994.51999999999</v>
      </c>
      <c r="J655" s="7">
        <v>1</v>
      </c>
      <c r="K655" s="7">
        <v>1</v>
      </c>
      <c r="L655" s="7">
        <v>1</v>
      </c>
      <c r="M655" s="53">
        <v>19287.060000000001</v>
      </c>
      <c r="N655" s="7">
        <v>1</v>
      </c>
      <c r="O655" s="68" t="str">
        <f t="shared" si="40"/>
        <v>Poor</v>
      </c>
      <c r="P655" s="68" t="str">
        <f t="shared" si="41"/>
        <v>Middle-aged adult</v>
      </c>
      <c r="Q655" s="68" t="str">
        <f t="shared" si="42"/>
        <v>High-Balance</v>
      </c>
      <c r="R655" s="69" t="str">
        <f t="shared" si="43"/>
        <v xml:space="preserve"> 0 - 50,000</v>
      </c>
    </row>
    <row r="656" spans="1:18" ht="18" customHeight="1" x14ac:dyDescent="0.2">
      <c r="A656" s="6">
        <v>655</v>
      </c>
      <c r="B656" s="7">
        <v>15751710</v>
      </c>
      <c r="C656" s="6" t="s">
        <v>208</v>
      </c>
      <c r="D656" s="7">
        <v>729</v>
      </c>
      <c r="E656" s="6" t="s">
        <v>18</v>
      </c>
      <c r="F656" s="6" t="s">
        <v>23</v>
      </c>
      <c r="G656" s="7">
        <v>31</v>
      </c>
      <c r="H656" s="7">
        <v>8</v>
      </c>
      <c r="I656" s="51">
        <v>164870.81</v>
      </c>
      <c r="J656" s="7">
        <v>2</v>
      </c>
      <c r="K656" s="7">
        <v>1</v>
      </c>
      <c r="L656" s="7">
        <v>1</v>
      </c>
      <c r="M656" s="53">
        <v>9567.39</v>
      </c>
      <c r="N656" s="7">
        <v>0</v>
      </c>
      <c r="O656" s="68" t="str">
        <f t="shared" si="40"/>
        <v>Good</v>
      </c>
      <c r="P656" s="68" t="str">
        <f t="shared" si="41"/>
        <v>Young adult</v>
      </c>
      <c r="Q656" s="68" t="str">
        <f t="shared" si="42"/>
        <v>High-Balance</v>
      </c>
      <c r="R656" s="69" t="str">
        <f t="shared" si="43"/>
        <v xml:space="preserve"> 0 - 50,000</v>
      </c>
    </row>
    <row r="657" spans="1:18" ht="18" customHeight="1" x14ac:dyDescent="0.2">
      <c r="A657" s="6">
        <v>656</v>
      </c>
      <c r="B657" s="7">
        <v>15692926</v>
      </c>
      <c r="C657" s="6" t="s">
        <v>271</v>
      </c>
      <c r="D657" s="7">
        <v>498</v>
      </c>
      <c r="E657" s="6" t="s">
        <v>26</v>
      </c>
      <c r="F657" s="6" t="s">
        <v>23</v>
      </c>
      <c r="G657" s="7">
        <v>25</v>
      </c>
      <c r="H657" s="7">
        <v>8</v>
      </c>
      <c r="I657" s="51">
        <v>121702.73</v>
      </c>
      <c r="J657" s="7">
        <v>1</v>
      </c>
      <c r="K657" s="7">
        <v>1</v>
      </c>
      <c r="L657" s="7">
        <v>1</v>
      </c>
      <c r="M657" s="53">
        <v>132210.49</v>
      </c>
      <c r="N657" s="7">
        <v>0</v>
      </c>
      <c r="O657" s="68" t="str">
        <f t="shared" si="40"/>
        <v>Poor</v>
      </c>
      <c r="P657" s="68" t="str">
        <f t="shared" si="41"/>
        <v>Young adult</v>
      </c>
      <c r="Q657" s="68" t="str">
        <f t="shared" si="42"/>
        <v>Mid-Balance</v>
      </c>
      <c r="R657" s="69" t="str">
        <f t="shared" si="43"/>
        <v>101,000 - 150,000</v>
      </c>
    </row>
    <row r="658" spans="1:18" ht="18" customHeight="1" x14ac:dyDescent="0.2">
      <c r="A658" s="6">
        <v>657</v>
      </c>
      <c r="B658" s="7">
        <v>15813741</v>
      </c>
      <c r="C658" s="6" t="s">
        <v>281</v>
      </c>
      <c r="D658" s="7">
        <v>549</v>
      </c>
      <c r="E658" s="6" t="s">
        <v>18</v>
      </c>
      <c r="F658" s="6" t="s">
        <v>23</v>
      </c>
      <c r="G658" s="7">
        <v>25</v>
      </c>
      <c r="H658" s="7">
        <v>6</v>
      </c>
      <c r="I658" s="51">
        <v>193858.2</v>
      </c>
      <c r="J658" s="7">
        <v>1</v>
      </c>
      <c r="K658" s="7">
        <v>0</v>
      </c>
      <c r="L658" s="7">
        <v>1</v>
      </c>
      <c r="M658" s="53">
        <v>21600.11</v>
      </c>
      <c r="N658" s="7">
        <v>0</v>
      </c>
      <c r="O658" s="68" t="str">
        <f t="shared" si="40"/>
        <v>Fair</v>
      </c>
      <c r="P658" s="68" t="str">
        <f t="shared" si="41"/>
        <v>Young adult</v>
      </c>
      <c r="Q658" s="68" t="str">
        <f t="shared" si="42"/>
        <v>High-Balance</v>
      </c>
      <c r="R658" s="69" t="str">
        <f t="shared" si="43"/>
        <v xml:space="preserve"> 0 - 50,000</v>
      </c>
    </row>
    <row r="659" spans="1:18" ht="18" customHeight="1" x14ac:dyDescent="0.2">
      <c r="A659" s="6">
        <v>658</v>
      </c>
      <c r="B659" s="7">
        <v>15698474</v>
      </c>
      <c r="C659" s="6" t="s">
        <v>543</v>
      </c>
      <c r="D659" s="7">
        <v>601</v>
      </c>
      <c r="E659" s="6" t="s">
        <v>26</v>
      </c>
      <c r="F659" s="6" t="s">
        <v>16</v>
      </c>
      <c r="G659" s="7">
        <v>54</v>
      </c>
      <c r="H659" s="7">
        <v>1</v>
      </c>
      <c r="I659" s="51">
        <v>131039.97</v>
      </c>
      <c r="J659" s="7">
        <v>2</v>
      </c>
      <c r="K659" s="7">
        <v>1</v>
      </c>
      <c r="L659" s="7">
        <v>1</v>
      </c>
      <c r="M659" s="53">
        <v>199661.5</v>
      </c>
      <c r="N659" s="7">
        <v>0</v>
      </c>
      <c r="O659" s="68" t="str">
        <f t="shared" si="40"/>
        <v>Fair</v>
      </c>
      <c r="P659" s="68" t="str">
        <f t="shared" si="41"/>
        <v>Middle-aged adult</v>
      </c>
      <c r="Q659" s="68" t="str">
        <f t="shared" si="42"/>
        <v>High-Balance</v>
      </c>
      <c r="R659" s="69" t="str">
        <f t="shared" si="43"/>
        <v>151,000 - 200,00</v>
      </c>
    </row>
    <row r="660" spans="1:18" ht="18" customHeight="1" x14ac:dyDescent="0.2">
      <c r="A660" s="6">
        <v>659</v>
      </c>
      <c r="B660" s="7">
        <v>15568595</v>
      </c>
      <c r="C660" s="6" t="s">
        <v>544</v>
      </c>
      <c r="D660" s="7">
        <v>544</v>
      </c>
      <c r="E660" s="6" t="s">
        <v>15</v>
      </c>
      <c r="F660" s="6" t="s">
        <v>23</v>
      </c>
      <c r="G660" s="7">
        <v>64</v>
      </c>
      <c r="H660" s="7">
        <v>9</v>
      </c>
      <c r="I660" s="51">
        <v>113829.45</v>
      </c>
      <c r="J660" s="7">
        <v>1</v>
      </c>
      <c r="K660" s="7">
        <v>1</v>
      </c>
      <c r="L660" s="7">
        <v>1</v>
      </c>
      <c r="M660" s="53">
        <v>124341.49</v>
      </c>
      <c r="N660" s="7">
        <v>0</v>
      </c>
      <c r="O660" s="68" t="str">
        <f t="shared" si="40"/>
        <v>Fair</v>
      </c>
      <c r="P660" s="68" t="str">
        <f t="shared" si="41"/>
        <v>Senior adult</v>
      </c>
      <c r="Q660" s="68" t="str">
        <f t="shared" si="42"/>
        <v>Mid-Balance</v>
      </c>
      <c r="R660" s="69" t="str">
        <f t="shared" si="43"/>
        <v>101,000 - 150,000</v>
      </c>
    </row>
    <row r="661" spans="1:18" ht="18" customHeight="1" x14ac:dyDescent="0.2">
      <c r="A661" s="6">
        <v>660</v>
      </c>
      <c r="B661" s="7">
        <v>15603065</v>
      </c>
      <c r="C661" s="6" t="s">
        <v>545</v>
      </c>
      <c r="D661" s="7">
        <v>751</v>
      </c>
      <c r="E661" s="6" t="s">
        <v>15</v>
      </c>
      <c r="F661" s="6" t="s">
        <v>16</v>
      </c>
      <c r="G661" s="7">
        <v>30</v>
      </c>
      <c r="H661" s="7">
        <v>6</v>
      </c>
      <c r="I661" s="51">
        <v>0</v>
      </c>
      <c r="J661" s="7">
        <v>2</v>
      </c>
      <c r="K661" s="7">
        <v>1</v>
      </c>
      <c r="L661" s="7">
        <v>0</v>
      </c>
      <c r="M661" s="53">
        <v>15766.1</v>
      </c>
      <c r="N661" s="7">
        <v>0</v>
      </c>
      <c r="O661" s="68" t="str">
        <f t="shared" si="40"/>
        <v>Good</v>
      </c>
      <c r="P661" s="68" t="str">
        <f t="shared" si="41"/>
        <v>Young adult</v>
      </c>
      <c r="Q661" s="68" t="str">
        <f t="shared" si="42"/>
        <v>Low-Balance</v>
      </c>
      <c r="R661" s="69" t="str">
        <f t="shared" si="43"/>
        <v xml:space="preserve"> 0 - 50,000</v>
      </c>
    </row>
    <row r="662" spans="1:18" ht="18" customHeight="1" x14ac:dyDescent="0.2">
      <c r="A662" s="6">
        <v>661</v>
      </c>
      <c r="B662" s="7">
        <v>15592937</v>
      </c>
      <c r="C662" s="6" t="s">
        <v>546</v>
      </c>
      <c r="D662" s="7">
        <v>632</v>
      </c>
      <c r="E662" s="6" t="s">
        <v>26</v>
      </c>
      <c r="F662" s="6" t="s">
        <v>16</v>
      </c>
      <c r="G662" s="7">
        <v>41</v>
      </c>
      <c r="H662" s="7">
        <v>3</v>
      </c>
      <c r="I662" s="51">
        <v>81877.38</v>
      </c>
      <c r="J662" s="7">
        <v>1</v>
      </c>
      <c r="K662" s="7">
        <v>1</v>
      </c>
      <c r="L662" s="7">
        <v>1</v>
      </c>
      <c r="M662" s="53">
        <v>33642.21</v>
      </c>
      <c r="N662" s="7">
        <v>0</v>
      </c>
      <c r="O662" s="68" t="str">
        <f t="shared" si="40"/>
        <v>Fair</v>
      </c>
      <c r="P662" s="68" t="str">
        <f t="shared" si="41"/>
        <v>Middle-aged adult</v>
      </c>
      <c r="Q662" s="68" t="str">
        <f t="shared" si="42"/>
        <v>Mid-Balance</v>
      </c>
      <c r="R662" s="69" t="str">
        <f t="shared" si="43"/>
        <v xml:space="preserve"> 0 - 50,000</v>
      </c>
    </row>
    <row r="663" spans="1:18" ht="18" customHeight="1" x14ac:dyDescent="0.2">
      <c r="A663" s="6">
        <v>662</v>
      </c>
      <c r="B663" s="7">
        <v>15699637</v>
      </c>
      <c r="C663" s="6" t="s">
        <v>547</v>
      </c>
      <c r="D663" s="7">
        <v>694</v>
      </c>
      <c r="E663" s="6" t="s">
        <v>18</v>
      </c>
      <c r="F663" s="6" t="s">
        <v>23</v>
      </c>
      <c r="G663" s="7">
        <v>57</v>
      </c>
      <c r="H663" s="7">
        <v>8</v>
      </c>
      <c r="I663" s="51">
        <v>116326.07</v>
      </c>
      <c r="J663" s="7">
        <v>1</v>
      </c>
      <c r="K663" s="7">
        <v>1</v>
      </c>
      <c r="L663" s="7">
        <v>1</v>
      </c>
      <c r="M663" s="53">
        <v>117704.65</v>
      </c>
      <c r="N663" s="7">
        <v>0</v>
      </c>
      <c r="O663" s="68" t="str">
        <f t="shared" si="40"/>
        <v>Fair</v>
      </c>
      <c r="P663" s="68" t="str">
        <f t="shared" si="41"/>
        <v>Middle-aged adult</v>
      </c>
      <c r="Q663" s="68" t="str">
        <f t="shared" si="42"/>
        <v>Mid-Balance</v>
      </c>
      <c r="R663" s="69" t="str">
        <f t="shared" si="43"/>
        <v>101,000 - 150,000</v>
      </c>
    </row>
    <row r="664" spans="1:18" ht="18" customHeight="1" x14ac:dyDescent="0.2">
      <c r="A664" s="6">
        <v>663</v>
      </c>
      <c r="B664" s="7">
        <v>15667215</v>
      </c>
      <c r="C664" s="6" t="s">
        <v>548</v>
      </c>
      <c r="D664" s="7">
        <v>678</v>
      </c>
      <c r="E664" s="6" t="s">
        <v>15</v>
      </c>
      <c r="F664" s="6" t="s">
        <v>23</v>
      </c>
      <c r="G664" s="7">
        <v>31</v>
      </c>
      <c r="H664" s="7">
        <v>2</v>
      </c>
      <c r="I664" s="51">
        <v>0</v>
      </c>
      <c r="J664" s="7">
        <v>2</v>
      </c>
      <c r="K664" s="7">
        <v>1</v>
      </c>
      <c r="L664" s="7">
        <v>1</v>
      </c>
      <c r="M664" s="53">
        <v>58803.28</v>
      </c>
      <c r="N664" s="7">
        <v>0</v>
      </c>
      <c r="O664" s="68" t="str">
        <f t="shared" si="40"/>
        <v>Fair</v>
      </c>
      <c r="P664" s="68" t="str">
        <f t="shared" si="41"/>
        <v>Young adult</v>
      </c>
      <c r="Q664" s="68" t="str">
        <f t="shared" si="42"/>
        <v>Low-Balance</v>
      </c>
      <c r="R664" s="69" t="str">
        <f t="shared" si="43"/>
        <v>51,000 - 100,000</v>
      </c>
    </row>
    <row r="665" spans="1:18" ht="18" customHeight="1" x14ac:dyDescent="0.2">
      <c r="A665" s="6">
        <v>664</v>
      </c>
      <c r="B665" s="7">
        <v>15788659</v>
      </c>
      <c r="C665" s="6" t="s">
        <v>549</v>
      </c>
      <c r="D665" s="7">
        <v>695</v>
      </c>
      <c r="E665" s="6" t="s">
        <v>15</v>
      </c>
      <c r="F665" s="6" t="s">
        <v>23</v>
      </c>
      <c r="G665" s="7">
        <v>46</v>
      </c>
      <c r="H665" s="7">
        <v>4</v>
      </c>
      <c r="I665" s="51">
        <v>0</v>
      </c>
      <c r="J665" s="7">
        <v>2</v>
      </c>
      <c r="K665" s="7">
        <v>1</v>
      </c>
      <c r="L665" s="7">
        <v>1</v>
      </c>
      <c r="M665" s="53">
        <v>137537.22</v>
      </c>
      <c r="N665" s="7">
        <v>0</v>
      </c>
      <c r="O665" s="68" t="str">
        <f t="shared" si="40"/>
        <v>Fair</v>
      </c>
      <c r="P665" s="68" t="str">
        <f t="shared" si="41"/>
        <v>Middle-aged adult</v>
      </c>
      <c r="Q665" s="68" t="str">
        <f t="shared" si="42"/>
        <v>Low-Balance</v>
      </c>
      <c r="R665" s="69" t="str">
        <f t="shared" si="43"/>
        <v>101,000 - 150,000</v>
      </c>
    </row>
    <row r="666" spans="1:18" ht="18" customHeight="1" x14ac:dyDescent="0.2">
      <c r="A666" s="6">
        <v>665</v>
      </c>
      <c r="B666" s="7">
        <v>15763218</v>
      </c>
      <c r="C666" s="6" t="s">
        <v>550</v>
      </c>
      <c r="D666" s="7">
        <v>661</v>
      </c>
      <c r="E666" s="6" t="s">
        <v>15</v>
      </c>
      <c r="F666" s="6" t="s">
        <v>16</v>
      </c>
      <c r="G666" s="7">
        <v>41</v>
      </c>
      <c r="H666" s="7">
        <v>1</v>
      </c>
      <c r="I666" s="51">
        <v>0</v>
      </c>
      <c r="J666" s="7">
        <v>2</v>
      </c>
      <c r="K666" s="7">
        <v>0</v>
      </c>
      <c r="L666" s="7">
        <v>1</v>
      </c>
      <c r="M666" s="53">
        <v>131300.68</v>
      </c>
      <c r="N666" s="7">
        <v>0</v>
      </c>
      <c r="O666" s="68" t="str">
        <f t="shared" si="40"/>
        <v>Fair</v>
      </c>
      <c r="P666" s="68" t="str">
        <f t="shared" si="41"/>
        <v>Middle-aged adult</v>
      </c>
      <c r="Q666" s="68" t="str">
        <f t="shared" si="42"/>
        <v>Low-Balance</v>
      </c>
      <c r="R666" s="69" t="str">
        <f t="shared" si="43"/>
        <v>101,000 - 150,000</v>
      </c>
    </row>
    <row r="667" spans="1:18" ht="18" customHeight="1" x14ac:dyDescent="0.2">
      <c r="A667" s="6">
        <v>666</v>
      </c>
      <c r="B667" s="7">
        <v>15645772</v>
      </c>
      <c r="C667" s="6" t="s">
        <v>196</v>
      </c>
      <c r="D667" s="7">
        <v>661</v>
      </c>
      <c r="E667" s="6" t="s">
        <v>15</v>
      </c>
      <c r="F667" s="6" t="s">
        <v>23</v>
      </c>
      <c r="G667" s="7">
        <v>33</v>
      </c>
      <c r="H667" s="7">
        <v>9</v>
      </c>
      <c r="I667" s="51">
        <v>0</v>
      </c>
      <c r="J667" s="7">
        <v>2</v>
      </c>
      <c r="K667" s="7">
        <v>1</v>
      </c>
      <c r="L667" s="7">
        <v>1</v>
      </c>
      <c r="M667" s="53">
        <v>84174.81</v>
      </c>
      <c r="N667" s="7">
        <v>0</v>
      </c>
      <c r="O667" s="68" t="str">
        <f t="shared" si="40"/>
        <v>Fair</v>
      </c>
      <c r="P667" s="68" t="str">
        <f t="shared" si="41"/>
        <v>Young adult</v>
      </c>
      <c r="Q667" s="68" t="str">
        <f t="shared" si="42"/>
        <v>Low-Balance</v>
      </c>
      <c r="R667" s="69" t="str">
        <f t="shared" si="43"/>
        <v>51,000 - 100,000</v>
      </c>
    </row>
    <row r="668" spans="1:18" ht="18" customHeight="1" x14ac:dyDescent="0.2">
      <c r="A668" s="6">
        <v>667</v>
      </c>
      <c r="B668" s="7">
        <v>15725511</v>
      </c>
      <c r="C668" s="6" t="s">
        <v>93</v>
      </c>
      <c r="D668" s="7">
        <v>559</v>
      </c>
      <c r="E668" s="6" t="s">
        <v>15</v>
      </c>
      <c r="F668" s="6" t="s">
        <v>16</v>
      </c>
      <c r="G668" s="7">
        <v>31</v>
      </c>
      <c r="H668" s="7">
        <v>3</v>
      </c>
      <c r="I668" s="51">
        <v>127070.73</v>
      </c>
      <c r="J668" s="7">
        <v>1</v>
      </c>
      <c r="K668" s="7">
        <v>0</v>
      </c>
      <c r="L668" s="7">
        <v>1</v>
      </c>
      <c r="M668" s="53">
        <v>160941.78</v>
      </c>
      <c r="N668" s="7">
        <v>0</v>
      </c>
      <c r="O668" s="68" t="str">
        <f t="shared" si="40"/>
        <v>Fair</v>
      </c>
      <c r="P668" s="68" t="str">
        <f t="shared" si="41"/>
        <v>Young adult</v>
      </c>
      <c r="Q668" s="68" t="str">
        <f t="shared" si="42"/>
        <v>High-Balance</v>
      </c>
      <c r="R668" s="69" t="str">
        <f t="shared" si="43"/>
        <v>151,000 - 200,00</v>
      </c>
    </row>
    <row r="669" spans="1:18" ht="18" customHeight="1" x14ac:dyDescent="0.2">
      <c r="A669" s="6">
        <v>668</v>
      </c>
      <c r="B669" s="7">
        <v>15575024</v>
      </c>
      <c r="C669" s="6" t="s">
        <v>551</v>
      </c>
      <c r="D669" s="7">
        <v>503</v>
      </c>
      <c r="E669" s="6" t="s">
        <v>15</v>
      </c>
      <c r="F669" s="6" t="s">
        <v>23</v>
      </c>
      <c r="G669" s="7">
        <v>29</v>
      </c>
      <c r="H669" s="7">
        <v>3</v>
      </c>
      <c r="I669" s="51">
        <v>0</v>
      </c>
      <c r="J669" s="7">
        <v>2</v>
      </c>
      <c r="K669" s="7">
        <v>1</v>
      </c>
      <c r="L669" s="7">
        <v>1</v>
      </c>
      <c r="M669" s="53">
        <v>143954.99</v>
      </c>
      <c r="N669" s="7">
        <v>0</v>
      </c>
      <c r="O669" s="68" t="str">
        <f t="shared" si="40"/>
        <v>Poor</v>
      </c>
      <c r="P669" s="68" t="str">
        <f t="shared" si="41"/>
        <v>Young adult</v>
      </c>
      <c r="Q669" s="68" t="str">
        <f t="shared" si="42"/>
        <v>Low-Balance</v>
      </c>
      <c r="R669" s="69" t="str">
        <f t="shared" si="43"/>
        <v>101,000 - 150,000</v>
      </c>
    </row>
    <row r="670" spans="1:18" ht="18" customHeight="1" x14ac:dyDescent="0.2">
      <c r="A670" s="6">
        <v>669</v>
      </c>
      <c r="B670" s="7">
        <v>15640825</v>
      </c>
      <c r="C670" s="6" t="s">
        <v>552</v>
      </c>
      <c r="D670" s="7">
        <v>695</v>
      </c>
      <c r="E670" s="6" t="s">
        <v>18</v>
      </c>
      <c r="F670" s="6" t="s">
        <v>23</v>
      </c>
      <c r="G670" s="7">
        <v>46</v>
      </c>
      <c r="H670" s="7">
        <v>3</v>
      </c>
      <c r="I670" s="51">
        <v>122549.64</v>
      </c>
      <c r="J670" s="7">
        <v>1</v>
      </c>
      <c r="K670" s="7">
        <v>1</v>
      </c>
      <c r="L670" s="7">
        <v>1</v>
      </c>
      <c r="M670" s="53">
        <v>56297.85</v>
      </c>
      <c r="N670" s="7">
        <v>0</v>
      </c>
      <c r="O670" s="68" t="str">
        <f t="shared" si="40"/>
        <v>Fair</v>
      </c>
      <c r="P670" s="68" t="str">
        <f t="shared" si="41"/>
        <v>Middle-aged adult</v>
      </c>
      <c r="Q670" s="68" t="str">
        <f t="shared" si="42"/>
        <v>Mid-Balance</v>
      </c>
      <c r="R670" s="69" t="str">
        <f t="shared" si="43"/>
        <v>51,000 - 100,000</v>
      </c>
    </row>
    <row r="671" spans="1:18" ht="18" customHeight="1" x14ac:dyDescent="0.2">
      <c r="A671" s="6">
        <v>670</v>
      </c>
      <c r="B671" s="7">
        <v>15662397</v>
      </c>
      <c r="C671" s="6" t="s">
        <v>553</v>
      </c>
      <c r="D671" s="7">
        <v>640</v>
      </c>
      <c r="E671" s="6" t="s">
        <v>15</v>
      </c>
      <c r="F671" s="6" t="s">
        <v>16</v>
      </c>
      <c r="G671" s="7">
        <v>42</v>
      </c>
      <c r="H671" s="7">
        <v>5</v>
      </c>
      <c r="I671" s="51">
        <v>176099.13</v>
      </c>
      <c r="J671" s="7">
        <v>1</v>
      </c>
      <c r="K671" s="7">
        <v>1</v>
      </c>
      <c r="L671" s="7">
        <v>1</v>
      </c>
      <c r="M671" s="53">
        <v>8404.73</v>
      </c>
      <c r="N671" s="7">
        <v>0</v>
      </c>
      <c r="O671" s="68" t="str">
        <f t="shared" si="40"/>
        <v>Fair</v>
      </c>
      <c r="P671" s="68" t="str">
        <f t="shared" si="41"/>
        <v>Middle-aged adult</v>
      </c>
      <c r="Q671" s="68" t="str">
        <f t="shared" si="42"/>
        <v>High-Balance</v>
      </c>
      <c r="R671" s="69" t="str">
        <f t="shared" si="43"/>
        <v xml:space="preserve"> 0 - 50,000</v>
      </c>
    </row>
    <row r="672" spans="1:18" ht="18" customHeight="1" x14ac:dyDescent="0.2">
      <c r="A672" s="6">
        <v>671</v>
      </c>
      <c r="B672" s="7">
        <v>15576368</v>
      </c>
      <c r="C672" s="6" t="s">
        <v>554</v>
      </c>
      <c r="D672" s="7">
        <v>624</v>
      </c>
      <c r="E672" s="6" t="s">
        <v>26</v>
      </c>
      <c r="F672" s="6" t="s">
        <v>16</v>
      </c>
      <c r="G672" s="7">
        <v>48</v>
      </c>
      <c r="H672" s="7">
        <v>3</v>
      </c>
      <c r="I672" s="51">
        <v>122388.38</v>
      </c>
      <c r="J672" s="7">
        <v>2</v>
      </c>
      <c r="K672" s="7">
        <v>0</v>
      </c>
      <c r="L672" s="7">
        <v>0</v>
      </c>
      <c r="M672" s="53">
        <v>30020.09</v>
      </c>
      <c r="N672" s="7">
        <v>0</v>
      </c>
      <c r="O672" s="68" t="str">
        <f t="shared" si="40"/>
        <v>Fair</v>
      </c>
      <c r="P672" s="68" t="str">
        <f t="shared" si="41"/>
        <v>Middle-aged adult</v>
      </c>
      <c r="Q672" s="68" t="str">
        <f t="shared" si="42"/>
        <v>Mid-Balance</v>
      </c>
      <c r="R672" s="69" t="str">
        <f t="shared" si="43"/>
        <v xml:space="preserve"> 0 - 50,000</v>
      </c>
    </row>
    <row r="673" spans="1:18" ht="18" customHeight="1" x14ac:dyDescent="0.2">
      <c r="A673" s="6">
        <v>672</v>
      </c>
      <c r="B673" s="7">
        <v>15674991</v>
      </c>
      <c r="C673" s="6" t="s">
        <v>555</v>
      </c>
      <c r="D673" s="7">
        <v>667</v>
      </c>
      <c r="E673" s="6" t="s">
        <v>15</v>
      </c>
      <c r="F673" s="6" t="s">
        <v>23</v>
      </c>
      <c r="G673" s="7">
        <v>42</v>
      </c>
      <c r="H673" s="7">
        <v>9</v>
      </c>
      <c r="I673" s="51">
        <v>0</v>
      </c>
      <c r="J673" s="7">
        <v>2</v>
      </c>
      <c r="K673" s="7">
        <v>0</v>
      </c>
      <c r="L673" s="7">
        <v>1</v>
      </c>
      <c r="M673" s="53">
        <v>58137.42</v>
      </c>
      <c r="N673" s="7">
        <v>0</v>
      </c>
      <c r="O673" s="68" t="str">
        <f t="shared" si="40"/>
        <v>Fair</v>
      </c>
      <c r="P673" s="68" t="str">
        <f t="shared" si="41"/>
        <v>Middle-aged adult</v>
      </c>
      <c r="Q673" s="68" t="str">
        <f t="shared" si="42"/>
        <v>Low-Balance</v>
      </c>
      <c r="R673" s="69" t="str">
        <f t="shared" si="43"/>
        <v>51,000 - 100,000</v>
      </c>
    </row>
    <row r="674" spans="1:18" ht="18" customHeight="1" x14ac:dyDescent="0.2">
      <c r="A674" s="6">
        <v>673</v>
      </c>
      <c r="B674" s="7">
        <v>15721024</v>
      </c>
      <c r="C674" s="6" t="s">
        <v>556</v>
      </c>
      <c r="D674" s="7">
        <v>642</v>
      </c>
      <c r="E674" s="6" t="s">
        <v>15</v>
      </c>
      <c r="F674" s="6" t="s">
        <v>23</v>
      </c>
      <c r="G674" s="7">
        <v>26</v>
      </c>
      <c r="H674" s="7">
        <v>0</v>
      </c>
      <c r="I674" s="51">
        <v>0</v>
      </c>
      <c r="J674" s="7">
        <v>1</v>
      </c>
      <c r="K674" s="7">
        <v>0</v>
      </c>
      <c r="L674" s="7">
        <v>0</v>
      </c>
      <c r="M674" s="53">
        <v>47472.68</v>
      </c>
      <c r="N674" s="7">
        <v>0</v>
      </c>
      <c r="O674" s="68" t="str">
        <f t="shared" si="40"/>
        <v>Fair</v>
      </c>
      <c r="P674" s="68" t="str">
        <f t="shared" si="41"/>
        <v>Young adult</v>
      </c>
      <c r="Q674" s="68" t="str">
        <f t="shared" si="42"/>
        <v>Low-Balance</v>
      </c>
      <c r="R674" s="69" t="str">
        <f t="shared" si="43"/>
        <v xml:space="preserve"> 0 - 50,000</v>
      </c>
    </row>
    <row r="675" spans="1:18" ht="18" customHeight="1" x14ac:dyDescent="0.2">
      <c r="A675" s="6">
        <v>674</v>
      </c>
      <c r="B675" s="7">
        <v>15745621</v>
      </c>
      <c r="C675" s="6" t="s">
        <v>557</v>
      </c>
      <c r="D675" s="7">
        <v>640</v>
      </c>
      <c r="E675" s="6" t="s">
        <v>18</v>
      </c>
      <c r="F675" s="6" t="s">
        <v>16</v>
      </c>
      <c r="G675" s="7">
        <v>20</v>
      </c>
      <c r="H675" s="7">
        <v>6</v>
      </c>
      <c r="I675" s="51">
        <v>118879.35</v>
      </c>
      <c r="J675" s="7">
        <v>2</v>
      </c>
      <c r="K675" s="7">
        <v>1</v>
      </c>
      <c r="L675" s="7">
        <v>1</v>
      </c>
      <c r="M675" s="53">
        <v>19131.71</v>
      </c>
      <c r="N675" s="7">
        <v>0</v>
      </c>
      <c r="O675" s="68" t="str">
        <f t="shared" si="40"/>
        <v>Fair</v>
      </c>
      <c r="P675" s="68" t="str">
        <f t="shared" si="41"/>
        <v>Young adult</v>
      </c>
      <c r="Q675" s="68" t="str">
        <f t="shared" si="42"/>
        <v>Mid-Balance</v>
      </c>
      <c r="R675" s="69" t="str">
        <f t="shared" si="43"/>
        <v xml:space="preserve"> 0 - 50,000</v>
      </c>
    </row>
    <row r="676" spans="1:18" ht="18" customHeight="1" x14ac:dyDescent="0.2">
      <c r="A676" s="6">
        <v>675</v>
      </c>
      <c r="B676" s="7">
        <v>15642394</v>
      </c>
      <c r="C676" s="6" t="s">
        <v>27</v>
      </c>
      <c r="D676" s="7">
        <v>529</v>
      </c>
      <c r="E676" s="6" t="s">
        <v>18</v>
      </c>
      <c r="F676" s="6" t="s">
        <v>23</v>
      </c>
      <c r="G676" s="7">
        <v>35</v>
      </c>
      <c r="H676" s="7">
        <v>5</v>
      </c>
      <c r="I676" s="51">
        <v>0</v>
      </c>
      <c r="J676" s="7">
        <v>2</v>
      </c>
      <c r="K676" s="7">
        <v>1</v>
      </c>
      <c r="L676" s="7">
        <v>1</v>
      </c>
      <c r="M676" s="53">
        <v>187288.5</v>
      </c>
      <c r="N676" s="7">
        <v>0</v>
      </c>
      <c r="O676" s="68" t="str">
        <f t="shared" si="40"/>
        <v>Fair</v>
      </c>
      <c r="P676" s="68" t="str">
        <f t="shared" si="41"/>
        <v>Young adult</v>
      </c>
      <c r="Q676" s="68" t="str">
        <f t="shared" si="42"/>
        <v>Low-Balance</v>
      </c>
      <c r="R676" s="69" t="str">
        <f t="shared" si="43"/>
        <v>151,000 - 200,00</v>
      </c>
    </row>
    <row r="677" spans="1:18" ht="18" customHeight="1" x14ac:dyDescent="0.2">
      <c r="A677" s="6">
        <v>676</v>
      </c>
      <c r="B677" s="7">
        <v>15754605</v>
      </c>
      <c r="C677" s="6" t="s">
        <v>558</v>
      </c>
      <c r="D677" s="7">
        <v>563</v>
      </c>
      <c r="E677" s="6" t="s">
        <v>15</v>
      </c>
      <c r="F677" s="6" t="s">
        <v>16</v>
      </c>
      <c r="G677" s="7">
        <v>39</v>
      </c>
      <c r="H677" s="7">
        <v>5</v>
      </c>
      <c r="I677" s="51">
        <v>0</v>
      </c>
      <c r="J677" s="7">
        <v>2</v>
      </c>
      <c r="K677" s="7">
        <v>1</v>
      </c>
      <c r="L677" s="7">
        <v>1</v>
      </c>
      <c r="M677" s="53">
        <v>17603.810000000001</v>
      </c>
      <c r="N677" s="7">
        <v>0</v>
      </c>
      <c r="O677" s="68" t="str">
        <f t="shared" si="40"/>
        <v>Fair</v>
      </c>
      <c r="P677" s="68" t="str">
        <f t="shared" si="41"/>
        <v>Young adult</v>
      </c>
      <c r="Q677" s="68" t="str">
        <f t="shared" si="42"/>
        <v>Low-Balance</v>
      </c>
      <c r="R677" s="69" t="str">
        <f t="shared" si="43"/>
        <v xml:space="preserve"> 0 - 50,000</v>
      </c>
    </row>
    <row r="678" spans="1:18" ht="18" customHeight="1" x14ac:dyDescent="0.2">
      <c r="A678" s="6">
        <v>677</v>
      </c>
      <c r="B678" s="7">
        <v>15607040</v>
      </c>
      <c r="C678" s="6" t="s">
        <v>559</v>
      </c>
      <c r="D678" s="7">
        <v>593</v>
      </c>
      <c r="E678" s="6" t="s">
        <v>18</v>
      </c>
      <c r="F678" s="6" t="s">
        <v>16</v>
      </c>
      <c r="G678" s="7">
        <v>20</v>
      </c>
      <c r="H678" s="7">
        <v>4</v>
      </c>
      <c r="I678" s="51">
        <v>88736.44</v>
      </c>
      <c r="J678" s="7">
        <v>2</v>
      </c>
      <c r="K678" s="7">
        <v>1</v>
      </c>
      <c r="L678" s="7">
        <v>0</v>
      </c>
      <c r="M678" s="53">
        <v>67020.03</v>
      </c>
      <c r="N678" s="7">
        <v>0</v>
      </c>
      <c r="O678" s="68" t="str">
        <f t="shared" si="40"/>
        <v>Fair</v>
      </c>
      <c r="P678" s="68" t="str">
        <f t="shared" si="41"/>
        <v>Young adult</v>
      </c>
      <c r="Q678" s="68" t="str">
        <f t="shared" si="42"/>
        <v>Mid-Balance</v>
      </c>
      <c r="R678" s="69" t="str">
        <f t="shared" si="43"/>
        <v>51,000 - 100,000</v>
      </c>
    </row>
    <row r="679" spans="1:18" ht="18" customHeight="1" x14ac:dyDescent="0.2">
      <c r="A679" s="6">
        <v>678</v>
      </c>
      <c r="B679" s="7">
        <v>15715142</v>
      </c>
      <c r="C679" s="6" t="s">
        <v>560</v>
      </c>
      <c r="D679" s="7">
        <v>739</v>
      </c>
      <c r="E679" s="6" t="s">
        <v>26</v>
      </c>
      <c r="F679" s="6" t="s">
        <v>23</v>
      </c>
      <c r="G679" s="7">
        <v>45</v>
      </c>
      <c r="H679" s="7">
        <v>7</v>
      </c>
      <c r="I679" s="51">
        <v>102703.62</v>
      </c>
      <c r="J679" s="7">
        <v>1</v>
      </c>
      <c r="K679" s="7">
        <v>0</v>
      </c>
      <c r="L679" s="7">
        <v>1</v>
      </c>
      <c r="M679" s="53">
        <v>147802.94</v>
      </c>
      <c r="N679" s="7">
        <v>1</v>
      </c>
      <c r="O679" s="68" t="str">
        <f t="shared" si="40"/>
        <v>Good</v>
      </c>
      <c r="P679" s="68" t="str">
        <f t="shared" si="41"/>
        <v>Middle-aged adult</v>
      </c>
      <c r="Q679" s="68" t="str">
        <f t="shared" si="42"/>
        <v>Mid-Balance</v>
      </c>
      <c r="R679" s="69" t="str">
        <f t="shared" si="43"/>
        <v>101,000 - 150,000</v>
      </c>
    </row>
    <row r="680" spans="1:18" ht="18" customHeight="1" x14ac:dyDescent="0.2">
      <c r="A680" s="6">
        <v>679</v>
      </c>
      <c r="B680" s="7">
        <v>15810978</v>
      </c>
      <c r="C680" s="6" t="s">
        <v>561</v>
      </c>
      <c r="D680" s="7">
        <v>788</v>
      </c>
      <c r="E680" s="6" t="s">
        <v>18</v>
      </c>
      <c r="F680" s="6" t="s">
        <v>16</v>
      </c>
      <c r="G680" s="7">
        <v>20</v>
      </c>
      <c r="H680" s="7">
        <v>1</v>
      </c>
      <c r="I680" s="51">
        <v>0</v>
      </c>
      <c r="J680" s="7">
        <v>2</v>
      </c>
      <c r="K680" s="7">
        <v>1</v>
      </c>
      <c r="L680" s="7">
        <v>1</v>
      </c>
      <c r="M680" s="53">
        <v>41610.620000000003</v>
      </c>
      <c r="N680" s="7">
        <v>0</v>
      </c>
      <c r="O680" s="68" t="str">
        <f t="shared" si="40"/>
        <v>Good</v>
      </c>
      <c r="P680" s="68" t="str">
        <f t="shared" si="41"/>
        <v>Young adult</v>
      </c>
      <c r="Q680" s="68" t="str">
        <f t="shared" si="42"/>
        <v>Low-Balance</v>
      </c>
      <c r="R680" s="69" t="str">
        <f t="shared" si="43"/>
        <v xml:space="preserve"> 0 - 50,000</v>
      </c>
    </row>
    <row r="681" spans="1:18" ht="18" customHeight="1" x14ac:dyDescent="0.2">
      <c r="A681" s="6">
        <v>680</v>
      </c>
      <c r="B681" s="7">
        <v>15668886</v>
      </c>
      <c r="C681" s="6" t="s">
        <v>562</v>
      </c>
      <c r="D681" s="7">
        <v>684</v>
      </c>
      <c r="E681" s="6" t="s">
        <v>18</v>
      </c>
      <c r="F681" s="6" t="s">
        <v>16</v>
      </c>
      <c r="G681" s="7">
        <v>20</v>
      </c>
      <c r="H681" s="7">
        <v>3</v>
      </c>
      <c r="I681" s="51">
        <v>0</v>
      </c>
      <c r="J681" s="7">
        <v>2</v>
      </c>
      <c r="K681" s="7">
        <v>1</v>
      </c>
      <c r="L681" s="7">
        <v>0</v>
      </c>
      <c r="M681" s="53">
        <v>44255.65</v>
      </c>
      <c r="N681" s="7">
        <v>0</v>
      </c>
      <c r="O681" s="68" t="str">
        <f t="shared" si="40"/>
        <v>Fair</v>
      </c>
      <c r="P681" s="68" t="str">
        <f t="shared" si="41"/>
        <v>Young adult</v>
      </c>
      <c r="Q681" s="68" t="str">
        <f t="shared" si="42"/>
        <v>Low-Balance</v>
      </c>
      <c r="R681" s="69" t="str">
        <f t="shared" si="43"/>
        <v xml:space="preserve"> 0 - 50,000</v>
      </c>
    </row>
    <row r="682" spans="1:18" ht="18" customHeight="1" x14ac:dyDescent="0.2">
      <c r="A682" s="6">
        <v>681</v>
      </c>
      <c r="B682" s="7">
        <v>15780804</v>
      </c>
      <c r="C682" s="6" t="s">
        <v>563</v>
      </c>
      <c r="D682" s="7">
        <v>482</v>
      </c>
      <c r="E682" s="6" t="s">
        <v>15</v>
      </c>
      <c r="F682" s="6" t="s">
        <v>23</v>
      </c>
      <c r="G682" s="7">
        <v>55</v>
      </c>
      <c r="H682" s="7">
        <v>5</v>
      </c>
      <c r="I682" s="51">
        <v>97318.25</v>
      </c>
      <c r="J682" s="7">
        <v>1</v>
      </c>
      <c r="K682" s="7">
        <v>0</v>
      </c>
      <c r="L682" s="7">
        <v>1</v>
      </c>
      <c r="M682" s="53">
        <v>78416.14</v>
      </c>
      <c r="N682" s="7">
        <v>0</v>
      </c>
      <c r="O682" s="68" t="str">
        <f t="shared" si="40"/>
        <v>Poor</v>
      </c>
      <c r="P682" s="68" t="str">
        <f t="shared" si="41"/>
        <v>Middle-aged adult</v>
      </c>
      <c r="Q682" s="68" t="str">
        <f t="shared" si="42"/>
        <v>Mid-Balance</v>
      </c>
      <c r="R682" s="69" t="str">
        <f t="shared" si="43"/>
        <v>51,000 - 100,000</v>
      </c>
    </row>
    <row r="683" spans="1:18" ht="18" customHeight="1" x14ac:dyDescent="0.2">
      <c r="A683" s="6">
        <v>682</v>
      </c>
      <c r="B683" s="7">
        <v>15613880</v>
      </c>
      <c r="C683" s="6" t="s">
        <v>564</v>
      </c>
      <c r="D683" s="7">
        <v>591</v>
      </c>
      <c r="E683" s="6" t="s">
        <v>18</v>
      </c>
      <c r="F683" s="6" t="s">
        <v>23</v>
      </c>
      <c r="G683" s="7">
        <v>58</v>
      </c>
      <c r="H683" s="7">
        <v>5</v>
      </c>
      <c r="I683" s="51">
        <v>128468.69</v>
      </c>
      <c r="J683" s="7">
        <v>1</v>
      </c>
      <c r="K683" s="7">
        <v>0</v>
      </c>
      <c r="L683" s="7">
        <v>1</v>
      </c>
      <c r="M683" s="53">
        <v>137254.54999999999</v>
      </c>
      <c r="N683" s="7">
        <v>0</v>
      </c>
      <c r="O683" s="68" t="str">
        <f t="shared" si="40"/>
        <v>Fair</v>
      </c>
      <c r="P683" s="68" t="str">
        <f t="shared" si="41"/>
        <v>Middle-aged adult</v>
      </c>
      <c r="Q683" s="68" t="str">
        <f t="shared" si="42"/>
        <v>High-Balance</v>
      </c>
      <c r="R683" s="69" t="str">
        <f t="shared" si="43"/>
        <v>101,000 - 150,000</v>
      </c>
    </row>
    <row r="684" spans="1:18" ht="18" customHeight="1" x14ac:dyDescent="0.2">
      <c r="A684" s="6">
        <v>683</v>
      </c>
      <c r="B684" s="7">
        <v>15775238</v>
      </c>
      <c r="C684" s="6" t="s">
        <v>565</v>
      </c>
      <c r="D684" s="7">
        <v>651</v>
      </c>
      <c r="E684" s="6" t="s">
        <v>26</v>
      </c>
      <c r="F684" s="6" t="s">
        <v>16</v>
      </c>
      <c r="G684" s="7">
        <v>41</v>
      </c>
      <c r="H684" s="7">
        <v>4</v>
      </c>
      <c r="I684" s="51">
        <v>133432.59</v>
      </c>
      <c r="J684" s="7">
        <v>1</v>
      </c>
      <c r="K684" s="7">
        <v>0</v>
      </c>
      <c r="L684" s="7">
        <v>1</v>
      </c>
      <c r="M684" s="53">
        <v>151303.48000000001</v>
      </c>
      <c r="N684" s="7">
        <v>0</v>
      </c>
      <c r="O684" s="68" t="str">
        <f t="shared" si="40"/>
        <v>Fair</v>
      </c>
      <c r="P684" s="68" t="str">
        <f t="shared" si="41"/>
        <v>Middle-aged adult</v>
      </c>
      <c r="Q684" s="68" t="str">
        <f t="shared" si="42"/>
        <v>High-Balance</v>
      </c>
      <c r="R684" s="69" t="str">
        <f t="shared" si="43"/>
        <v>151,000 - 200,00</v>
      </c>
    </row>
    <row r="685" spans="1:18" ht="18" customHeight="1" x14ac:dyDescent="0.2">
      <c r="A685" s="6">
        <v>684</v>
      </c>
      <c r="B685" s="7">
        <v>15786905</v>
      </c>
      <c r="C685" s="6" t="s">
        <v>298</v>
      </c>
      <c r="D685" s="7">
        <v>749</v>
      </c>
      <c r="E685" s="6" t="s">
        <v>26</v>
      </c>
      <c r="F685" s="6" t="s">
        <v>16</v>
      </c>
      <c r="G685" s="7">
        <v>40</v>
      </c>
      <c r="H685" s="7">
        <v>8</v>
      </c>
      <c r="I685" s="51">
        <v>141782.57</v>
      </c>
      <c r="J685" s="7">
        <v>2</v>
      </c>
      <c r="K685" s="7">
        <v>0</v>
      </c>
      <c r="L685" s="7">
        <v>0</v>
      </c>
      <c r="M685" s="53">
        <v>86333.63</v>
      </c>
      <c r="N685" s="7">
        <v>0</v>
      </c>
      <c r="O685" s="68" t="str">
        <f t="shared" si="40"/>
        <v>Good</v>
      </c>
      <c r="P685" s="68" t="str">
        <f t="shared" si="41"/>
        <v>Middle-aged adult</v>
      </c>
      <c r="Q685" s="68" t="str">
        <f t="shared" si="42"/>
        <v>High-Balance</v>
      </c>
      <c r="R685" s="69" t="str">
        <f t="shared" si="43"/>
        <v>51,000 - 100,000</v>
      </c>
    </row>
    <row r="686" spans="1:18" ht="18" customHeight="1" x14ac:dyDescent="0.2">
      <c r="A686" s="6">
        <v>685</v>
      </c>
      <c r="B686" s="7">
        <v>15747867</v>
      </c>
      <c r="C686" s="6" t="s">
        <v>70</v>
      </c>
      <c r="D686" s="7">
        <v>583</v>
      </c>
      <c r="E686" s="6" t="s">
        <v>15</v>
      </c>
      <c r="F686" s="6" t="s">
        <v>23</v>
      </c>
      <c r="G686" s="7">
        <v>24</v>
      </c>
      <c r="H686" s="7">
        <v>9</v>
      </c>
      <c r="I686" s="51">
        <v>135125.28</v>
      </c>
      <c r="J686" s="7">
        <v>1</v>
      </c>
      <c r="K686" s="7">
        <v>0</v>
      </c>
      <c r="L686" s="7">
        <v>0</v>
      </c>
      <c r="M686" s="53">
        <v>89801.9</v>
      </c>
      <c r="N686" s="7">
        <v>0</v>
      </c>
      <c r="O686" s="68" t="str">
        <f t="shared" si="40"/>
        <v>Fair</v>
      </c>
      <c r="P686" s="68" t="str">
        <f t="shared" si="41"/>
        <v>Young adult</v>
      </c>
      <c r="Q686" s="68" t="str">
        <f t="shared" si="42"/>
        <v>High-Balance</v>
      </c>
      <c r="R686" s="69" t="str">
        <f t="shared" si="43"/>
        <v>51,000 - 100,000</v>
      </c>
    </row>
    <row r="687" spans="1:18" ht="18" customHeight="1" x14ac:dyDescent="0.2">
      <c r="A687" s="6">
        <v>686</v>
      </c>
      <c r="B687" s="7">
        <v>15600337</v>
      </c>
      <c r="C687" s="6" t="s">
        <v>566</v>
      </c>
      <c r="D687" s="7">
        <v>661</v>
      </c>
      <c r="E687" s="6" t="s">
        <v>18</v>
      </c>
      <c r="F687" s="6" t="s">
        <v>23</v>
      </c>
      <c r="G687" s="7">
        <v>42</v>
      </c>
      <c r="H687" s="7">
        <v>2</v>
      </c>
      <c r="I687" s="51">
        <v>178820.91</v>
      </c>
      <c r="J687" s="7">
        <v>1</v>
      </c>
      <c r="K687" s="7">
        <v>0</v>
      </c>
      <c r="L687" s="7">
        <v>0</v>
      </c>
      <c r="M687" s="53">
        <v>29358.57</v>
      </c>
      <c r="N687" s="7">
        <v>1</v>
      </c>
      <c r="O687" s="68" t="str">
        <f t="shared" si="40"/>
        <v>Fair</v>
      </c>
      <c r="P687" s="68" t="str">
        <f t="shared" si="41"/>
        <v>Middle-aged adult</v>
      </c>
      <c r="Q687" s="68" t="str">
        <f t="shared" si="42"/>
        <v>High-Balance</v>
      </c>
      <c r="R687" s="69" t="str">
        <f t="shared" si="43"/>
        <v xml:space="preserve"> 0 - 50,000</v>
      </c>
    </row>
    <row r="688" spans="1:18" ht="18" customHeight="1" x14ac:dyDescent="0.2">
      <c r="A688" s="6">
        <v>687</v>
      </c>
      <c r="B688" s="7">
        <v>15801277</v>
      </c>
      <c r="C688" s="6" t="s">
        <v>567</v>
      </c>
      <c r="D688" s="7">
        <v>715</v>
      </c>
      <c r="E688" s="6" t="s">
        <v>15</v>
      </c>
      <c r="F688" s="6" t="s">
        <v>16</v>
      </c>
      <c r="G688" s="7">
        <v>31</v>
      </c>
      <c r="H688" s="7">
        <v>2</v>
      </c>
      <c r="I688" s="51">
        <v>112212.14</v>
      </c>
      <c r="J688" s="7">
        <v>2</v>
      </c>
      <c r="K688" s="7">
        <v>1</v>
      </c>
      <c r="L688" s="7">
        <v>1</v>
      </c>
      <c r="M688" s="53">
        <v>181600.72</v>
      </c>
      <c r="N688" s="7">
        <v>0</v>
      </c>
      <c r="O688" s="68" t="str">
        <f t="shared" si="40"/>
        <v>Fair</v>
      </c>
      <c r="P688" s="68" t="str">
        <f t="shared" si="41"/>
        <v>Young adult</v>
      </c>
      <c r="Q688" s="68" t="str">
        <f t="shared" si="42"/>
        <v>Mid-Balance</v>
      </c>
      <c r="R688" s="69" t="str">
        <f t="shared" si="43"/>
        <v>151,000 - 200,00</v>
      </c>
    </row>
    <row r="689" spans="1:18" ht="18" customHeight="1" x14ac:dyDescent="0.2">
      <c r="A689" s="6">
        <v>688</v>
      </c>
      <c r="B689" s="7">
        <v>15579334</v>
      </c>
      <c r="C689" s="6" t="s">
        <v>568</v>
      </c>
      <c r="D689" s="7">
        <v>769</v>
      </c>
      <c r="E689" s="6" t="s">
        <v>26</v>
      </c>
      <c r="F689" s="6" t="s">
        <v>16</v>
      </c>
      <c r="G689" s="7">
        <v>45</v>
      </c>
      <c r="H689" s="7">
        <v>5</v>
      </c>
      <c r="I689" s="51">
        <v>126674.81</v>
      </c>
      <c r="J689" s="7">
        <v>1</v>
      </c>
      <c r="K689" s="7">
        <v>1</v>
      </c>
      <c r="L689" s="7">
        <v>0</v>
      </c>
      <c r="M689" s="53">
        <v>124118.71</v>
      </c>
      <c r="N689" s="7">
        <v>1</v>
      </c>
      <c r="O689" s="68" t="str">
        <f t="shared" si="40"/>
        <v>Good</v>
      </c>
      <c r="P689" s="68" t="str">
        <f t="shared" si="41"/>
        <v>Middle-aged adult</v>
      </c>
      <c r="Q689" s="68" t="str">
        <f t="shared" si="42"/>
        <v>High-Balance</v>
      </c>
      <c r="R689" s="69" t="str">
        <f t="shared" si="43"/>
        <v>101,000 - 150,000</v>
      </c>
    </row>
    <row r="690" spans="1:18" ht="18" customHeight="1" x14ac:dyDescent="0.2">
      <c r="A690" s="6">
        <v>689</v>
      </c>
      <c r="B690" s="7">
        <v>15802741</v>
      </c>
      <c r="C690" s="6" t="s">
        <v>569</v>
      </c>
      <c r="D690" s="7">
        <v>625</v>
      </c>
      <c r="E690" s="6" t="s">
        <v>15</v>
      </c>
      <c r="F690" s="6" t="s">
        <v>16</v>
      </c>
      <c r="G690" s="7">
        <v>51</v>
      </c>
      <c r="H690" s="7">
        <v>7</v>
      </c>
      <c r="I690" s="51">
        <v>136294.97</v>
      </c>
      <c r="J690" s="7">
        <v>1</v>
      </c>
      <c r="K690" s="7">
        <v>1</v>
      </c>
      <c r="L690" s="7">
        <v>0</v>
      </c>
      <c r="M690" s="53">
        <v>38867.46</v>
      </c>
      <c r="N690" s="7">
        <v>1</v>
      </c>
      <c r="O690" s="68" t="str">
        <f t="shared" si="40"/>
        <v>Fair</v>
      </c>
      <c r="P690" s="68" t="str">
        <f t="shared" si="41"/>
        <v>Middle-aged adult</v>
      </c>
      <c r="Q690" s="68" t="str">
        <f t="shared" si="42"/>
        <v>High-Balance</v>
      </c>
      <c r="R690" s="69" t="str">
        <f t="shared" si="43"/>
        <v xml:space="preserve"> 0 - 50,000</v>
      </c>
    </row>
    <row r="691" spans="1:18" ht="18" customHeight="1" x14ac:dyDescent="0.2">
      <c r="A691" s="6">
        <v>690</v>
      </c>
      <c r="B691" s="7">
        <v>15720649</v>
      </c>
      <c r="C691" s="6" t="s">
        <v>570</v>
      </c>
      <c r="D691" s="7">
        <v>641</v>
      </c>
      <c r="E691" s="6" t="s">
        <v>15</v>
      </c>
      <c r="F691" s="6" t="s">
        <v>16</v>
      </c>
      <c r="G691" s="7">
        <v>36</v>
      </c>
      <c r="H691" s="7">
        <v>5</v>
      </c>
      <c r="I691" s="51">
        <v>66392.639999999999</v>
      </c>
      <c r="J691" s="7">
        <v>1</v>
      </c>
      <c r="K691" s="7">
        <v>1</v>
      </c>
      <c r="L691" s="7">
        <v>0</v>
      </c>
      <c r="M691" s="53">
        <v>31106.67</v>
      </c>
      <c r="N691" s="7">
        <v>0</v>
      </c>
      <c r="O691" s="68" t="str">
        <f t="shared" si="40"/>
        <v>Fair</v>
      </c>
      <c r="P691" s="68" t="str">
        <f t="shared" si="41"/>
        <v>Young adult</v>
      </c>
      <c r="Q691" s="68" t="str">
        <f t="shared" si="42"/>
        <v>Low-Balance</v>
      </c>
      <c r="R691" s="69" t="str">
        <f t="shared" si="43"/>
        <v xml:space="preserve"> 0 - 50,000</v>
      </c>
    </row>
    <row r="692" spans="1:18" ht="18" customHeight="1" x14ac:dyDescent="0.2">
      <c r="A692" s="6">
        <v>691</v>
      </c>
      <c r="B692" s="7">
        <v>15589493</v>
      </c>
      <c r="C692" s="6" t="s">
        <v>571</v>
      </c>
      <c r="D692" s="7">
        <v>716</v>
      </c>
      <c r="E692" s="6" t="s">
        <v>26</v>
      </c>
      <c r="F692" s="6" t="s">
        <v>23</v>
      </c>
      <c r="G692" s="7">
        <v>27</v>
      </c>
      <c r="H692" s="7">
        <v>1</v>
      </c>
      <c r="I692" s="51">
        <v>122552.34</v>
      </c>
      <c r="J692" s="7">
        <v>2</v>
      </c>
      <c r="K692" s="7">
        <v>1</v>
      </c>
      <c r="L692" s="7">
        <v>0</v>
      </c>
      <c r="M692" s="53">
        <v>67611.360000000001</v>
      </c>
      <c r="N692" s="7">
        <v>0</v>
      </c>
      <c r="O692" s="68" t="str">
        <f t="shared" si="40"/>
        <v>Fair</v>
      </c>
      <c r="P692" s="68" t="str">
        <f t="shared" si="41"/>
        <v>Young adult</v>
      </c>
      <c r="Q692" s="68" t="str">
        <f t="shared" si="42"/>
        <v>Mid-Balance</v>
      </c>
      <c r="R692" s="69" t="str">
        <f t="shared" si="43"/>
        <v>51,000 - 100,000</v>
      </c>
    </row>
    <row r="693" spans="1:18" ht="18" customHeight="1" x14ac:dyDescent="0.2">
      <c r="A693" s="6">
        <v>692</v>
      </c>
      <c r="B693" s="7">
        <v>15688251</v>
      </c>
      <c r="C693" s="6" t="s">
        <v>572</v>
      </c>
      <c r="D693" s="7">
        <v>767</v>
      </c>
      <c r="E693" s="6" t="s">
        <v>15</v>
      </c>
      <c r="F693" s="6" t="s">
        <v>23</v>
      </c>
      <c r="G693" s="7">
        <v>43</v>
      </c>
      <c r="H693" s="7">
        <v>1</v>
      </c>
      <c r="I693" s="51">
        <v>76408.850000000006</v>
      </c>
      <c r="J693" s="7">
        <v>2</v>
      </c>
      <c r="K693" s="7">
        <v>1</v>
      </c>
      <c r="L693" s="7">
        <v>0</v>
      </c>
      <c r="M693" s="53">
        <v>77837.63</v>
      </c>
      <c r="N693" s="7">
        <v>0</v>
      </c>
      <c r="O693" s="68" t="str">
        <f t="shared" si="40"/>
        <v>Good</v>
      </c>
      <c r="P693" s="68" t="str">
        <f t="shared" si="41"/>
        <v>Middle-aged adult</v>
      </c>
      <c r="Q693" s="68" t="str">
        <f t="shared" si="42"/>
        <v>Mid-Balance</v>
      </c>
      <c r="R693" s="69" t="str">
        <f t="shared" si="43"/>
        <v>51,000 - 100,000</v>
      </c>
    </row>
    <row r="694" spans="1:18" ht="18" customHeight="1" x14ac:dyDescent="0.2">
      <c r="A694" s="6">
        <v>693</v>
      </c>
      <c r="B694" s="7">
        <v>15665238</v>
      </c>
      <c r="C694" s="6" t="s">
        <v>573</v>
      </c>
      <c r="D694" s="7">
        <v>745</v>
      </c>
      <c r="E694" s="6" t="s">
        <v>26</v>
      </c>
      <c r="F694" s="6" t="s">
        <v>23</v>
      </c>
      <c r="G694" s="7">
        <v>36</v>
      </c>
      <c r="H694" s="7">
        <v>8</v>
      </c>
      <c r="I694" s="51">
        <v>145071.24</v>
      </c>
      <c r="J694" s="7">
        <v>1</v>
      </c>
      <c r="K694" s="7">
        <v>0</v>
      </c>
      <c r="L694" s="7">
        <v>0</v>
      </c>
      <c r="M694" s="53">
        <v>6078.46</v>
      </c>
      <c r="N694" s="7">
        <v>0</v>
      </c>
      <c r="O694" s="68" t="str">
        <f t="shared" si="40"/>
        <v>Good</v>
      </c>
      <c r="P694" s="68" t="str">
        <f t="shared" si="41"/>
        <v>Young adult</v>
      </c>
      <c r="Q694" s="68" t="str">
        <f t="shared" si="42"/>
        <v>High-Balance</v>
      </c>
      <c r="R694" s="69" t="str">
        <f t="shared" si="43"/>
        <v xml:space="preserve"> 0 - 50,000</v>
      </c>
    </row>
    <row r="695" spans="1:18" ht="18" customHeight="1" x14ac:dyDescent="0.2">
      <c r="A695" s="6">
        <v>694</v>
      </c>
      <c r="B695" s="7">
        <v>15740900</v>
      </c>
      <c r="C695" s="6" t="s">
        <v>574</v>
      </c>
      <c r="D695" s="7">
        <v>589</v>
      </c>
      <c r="E695" s="6" t="s">
        <v>15</v>
      </c>
      <c r="F695" s="6" t="s">
        <v>23</v>
      </c>
      <c r="G695" s="7">
        <v>34</v>
      </c>
      <c r="H695" s="7">
        <v>6</v>
      </c>
      <c r="I695" s="51">
        <v>0</v>
      </c>
      <c r="J695" s="7">
        <v>2</v>
      </c>
      <c r="K695" s="7">
        <v>1</v>
      </c>
      <c r="L695" s="7">
        <v>1</v>
      </c>
      <c r="M695" s="53">
        <v>177896.92</v>
      </c>
      <c r="N695" s="7">
        <v>0</v>
      </c>
      <c r="O695" s="68" t="str">
        <f t="shared" si="40"/>
        <v>Fair</v>
      </c>
      <c r="P695" s="68" t="str">
        <f t="shared" si="41"/>
        <v>Young adult</v>
      </c>
      <c r="Q695" s="68" t="str">
        <f t="shared" si="42"/>
        <v>Low-Balance</v>
      </c>
      <c r="R695" s="69" t="str">
        <f t="shared" si="43"/>
        <v>151,000 - 200,00</v>
      </c>
    </row>
    <row r="696" spans="1:18" ht="18" customHeight="1" x14ac:dyDescent="0.2">
      <c r="A696" s="6">
        <v>695</v>
      </c>
      <c r="B696" s="7">
        <v>15681068</v>
      </c>
      <c r="C696" s="6" t="s">
        <v>575</v>
      </c>
      <c r="D696" s="7">
        <v>796</v>
      </c>
      <c r="E696" s="6" t="s">
        <v>15</v>
      </c>
      <c r="F696" s="6" t="s">
        <v>16</v>
      </c>
      <c r="G696" s="7">
        <v>45</v>
      </c>
      <c r="H696" s="7">
        <v>2</v>
      </c>
      <c r="I696" s="51">
        <v>109730.22</v>
      </c>
      <c r="J696" s="7">
        <v>1</v>
      </c>
      <c r="K696" s="7">
        <v>1</v>
      </c>
      <c r="L696" s="7">
        <v>1</v>
      </c>
      <c r="M696" s="53">
        <v>123882.73</v>
      </c>
      <c r="N696" s="7">
        <v>0</v>
      </c>
      <c r="O696" s="68" t="str">
        <f t="shared" si="40"/>
        <v>Good</v>
      </c>
      <c r="P696" s="68" t="str">
        <f t="shared" si="41"/>
        <v>Middle-aged adult</v>
      </c>
      <c r="Q696" s="68" t="str">
        <f t="shared" si="42"/>
        <v>Mid-Balance</v>
      </c>
      <c r="R696" s="69" t="str">
        <f t="shared" si="43"/>
        <v>101,000 - 150,000</v>
      </c>
    </row>
    <row r="697" spans="1:18" ht="18" customHeight="1" x14ac:dyDescent="0.2">
      <c r="A697" s="6">
        <v>696</v>
      </c>
      <c r="B697" s="7">
        <v>15748625</v>
      </c>
      <c r="C697" s="6" t="s">
        <v>576</v>
      </c>
      <c r="D697" s="7">
        <v>664</v>
      </c>
      <c r="E697" s="6" t="s">
        <v>15</v>
      </c>
      <c r="F697" s="6" t="s">
        <v>23</v>
      </c>
      <c r="G697" s="7">
        <v>57</v>
      </c>
      <c r="H697" s="7">
        <v>6</v>
      </c>
      <c r="I697" s="51">
        <v>0</v>
      </c>
      <c r="J697" s="7">
        <v>2</v>
      </c>
      <c r="K697" s="7">
        <v>1</v>
      </c>
      <c r="L697" s="7">
        <v>1</v>
      </c>
      <c r="M697" s="53">
        <v>15304.08</v>
      </c>
      <c r="N697" s="7">
        <v>0</v>
      </c>
      <c r="O697" s="68" t="str">
        <f t="shared" si="40"/>
        <v>Fair</v>
      </c>
      <c r="P697" s="68" t="str">
        <f t="shared" si="41"/>
        <v>Middle-aged adult</v>
      </c>
      <c r="Q697" s="68" t="str">
        <f t="shared" si="42"/>
        <v>Low-Balance</v>
      </c>
      <c r="R697" s="69" t="str">
        <f t="shared" si="43"/>
        <v xml:space="preserve"> 0 - 50,000</v>
      </c>
    </row>
    <row r="698" spans="1:18" ht="18" customHeight="1" x14ac:dyDescent="0.2">
      <c r="A698" s="6">
        <v>697</v>
      </c>
      <c r="B698" s="7">
        <v>15727299</v>
      </c>
      <c r="C698" s="6" t="s">
        <v>577</v>
      </c>
      <c r="D698" s="7">
        <v>445</v>
      </c>
      <c r="E698" s="6" t="s">
        <v>18</v>
      </c>
      <c r="F698" s="6" t="s">
        <v>23</v>
      </c>
      <c r="G698" s="7">
        <v>62</v>
      </c>
      <c r="H698" s="7">
        <v>1</v>
      </c>
      <c r="I698" s="51">
        <v>64119.38</v>
      </c>
      <c r="J698" s="7">
        <v>1</v>
      </c>
      <c r="K698" s="7">
        <v>1</v>
      </c>
      <c r="L698" s="7">
        <v>1</v>
      </c>
      <c r="M698" s="53">
        <v>76569.64</v>
      </c>
      <c r="N698" s="7">
        <v>1</v>
      </c>
      <c r="O698" s="68" t="str">
        <f t="shared" si="40"/>
        <v>Poor</v>
      </c>
      <c r="P698" s="68" t="str">
        <f t="shared" si="41"/>
        <v>Senior adult</v>
      </c>
      <c r="Q698" s="68" t="str">
        <f t="shared" si="42"/>
        <v>Low-Balance</v>
      </c>
      <c r="R698" s="69" t="str">
        <f t="shared" si="43"/>
        <v>51,000 - 100,000</v>
      </c>
    </row>
    <row r="699" spans="1:18" ht="18" customHeight="1" x14ac:dyDescent="0.2">
      <c r="A699" s="6">
        <v>698</v>
      </c>
      <c r="B699" s="7">
        <v>15620204</v>
      </c>
      <c r="C699" s="6" t="s">
        <v>578</v>
      </c>
      <c r="D699" s="7">
        <v>543</v>
      </c>
      <c r="E699" s="6" t="s">
        <v>26</v>
      </c>
      <c r="F699" s="6" t="s">
        <v>16</v>
      </c>
      <c r="G699" s="7">
        <v>57</v>
      </c>
      <c r="H699" s="7">
        <v>1</v>
      </c>
      <c r="I699" s="51">
        <v>106138.33</v>
      </c>
      <c r="J699" s="7">
        <v>2</v>
      </c>
      <c r="K699" s="7">
        <v>1</v>
      </c>
      <c r="L699" s="7">
        <v>1</v>
      </c>
      <c r="M699" s="53">
        <v>120657.32</v>
      </c>
      <c r="N699" s="7">
        <v>1</v>
      </c>
      <c r="O699" s="68" t="str">
        <f t="shared" si="40"/>
        <v>Fair</v>
      </c>
      <c r="P699" s="68" t="str">
        <f t="shared" si="41"/>
        <v>Middle-aged adult</v>
      </c>
      <c r="Q699" s="68" t="str">
        <f t="shared" si="42"/>
        <v>Mid-Balance</v>
      </c>
      <c r="R699" s="69" t="str">
        <f t="shared" si="43"/>
        <v>101,000 - 150,000</v>
      </c>
    </row>
    <row r="700" spans="1:18" ht="18" customHeight="1" x14ac:dyDescent="0.2">
      <c r="A700" s="6">
        <v>699</v>
      </c>
      <c r="B700" s="7">
        <v>15669516</v>
      </c>
      <c r="C700" s="6" t="s">
        <v>579</v>
      </c>
      <c r="D700" s="7">
        <v>746</v>
      </c>
      <c r="E700" s="6" t="s">
        <v>18</v>
      </c>
      <c r="F700" s="6" t="s">
        <v>23</v>
      </c>
      <c r="G700" s="7">
        <v>36</v>
      </c>
      <c r="H700" s="7">
        <v>2</v>
      </c>
      <c r="I700" s="51">
        <v>0</v>
      </c>
      <c r="J700" s="7">
        <v>2</v>
      </c>
      <c r="K700" s="7">
        <v>1</v>
      </c>
      <c r="L700" s="7">
        <v>1</v>
      </c>
      <c r="M700" s="53">
        <v>16436.560000000001</v>
      </c>
      <c r="N700" s="7">
        <v>0</v>
      </c>
      <c r="O700" s="68" t="str">
        <f t="shared" si="40"/>
        <v>Good</v>
      </c>
      <c r="P700" s="68" t="str">
        <f t="shared" si="41"/>
        <v>Young adult</v>
      </c>
      <c r="Q700" s="68" t="str">
        <f t="shared" si="42"/>
        <v>Low-Balance</v>
      </c>
      <c r="R700" s="69" t="str">
        <f t="shared" si="43"/>
        <v xml:space="preserve"> 0 - 50,000</v>
      </c>
    </row>
    <row r="701" spans="1:18" ht="18" customHeight="1" x14ac:dyDescent="0.2">
      <c r="A701" s="6">
        <v>700</v>
      </c>
      <c r="B701" s="7">
        <v>15736534</v>
      </c>
      <c r="C701" s="6" t="s">
        <v>580</v>
      </c>
      <c r="D701" s="7">
        <v>742</v>
      </c>
      <c r="E701" s="6" t="s">
        <v>26</v>
      </c>
      <c r="F701" s="6" t="s">
        <v>23</v>
      </c>
      <c r="G701" s="7">
        <v>33</v>
      </c>
      <c r="H701" s="7">
        <v>0</v>
      </c>
      <c r="I701" s="51">
        <v>181656.51</v>
      </c>
      <c r="J701" s="7">
        <v>1</v>
      </c>
      <c r="K701" s="7">
        <v>1</v>
      </c>
      <c r="L701" s="7">
        <v>1</v>
      </c>
      <c r="M701" s="53">
        <v>107667.91</v>
      </c>
      <c r="N701" s="7">
        <v>0</v>
      </c>
      <c r="O701" s="68" t="str">
        <f t="shared" si="40"/>
        <v>Good</v>
      </c>
      <c r="P701" s="68" t="str">
        <f t="shared" si="41"/>
        <v>Young adult</v>
      </c>
      <c r="Q701" s="68" t="str">
        <f t="shared" si="42"/>
        <v>High-Balance</v>
      </c>
      <c r="R701" s="69" t="str">
        <f t="shared" si="43"/>
        <v>101,000 - 150,000</v>
      </c>
    </row>
    <row r="702" spans="1:18" ht="18" customHeight="1" x14ac:dyDescent="0.2">
      <c r="A702" s="6">
        <v>701</v>
      </c>
      <c r="B702" s="7">
        <v>15803457</v>
      </c>
      <c r="C702" s="6" t="s">
        <v>38</v>
      </c>
      <c r="D702" s="7">
        <v>750</v>
      </c>
      <c r="E702" s="6" t="s">
        <v>15</v>
      </c>
      <c r="F702" s="6" t="s">
        <v>16</v>
      </c>
      <c r="G702" s="7">
        <v>32</v>
      </c>
      <c r="H702" s="7">
        <v>5</v>
      </c>
      <c r="I702" s="51">
        <v>0</v>
      </c>
      <c r="J702" s="7">
        <v>2</v>
      </c>
      <c r="K702" s="7">
        <v>1</v>
      </c>
      <c r="L702" s="7">
        <v>0</v>
      </c>
      <c r="M702" s="53">
        <v>95611.47</v>
      </c>
      <c r="N702" s="7">
        <v>0</v>
      </c>
      <c r="O702" s="68" t="str">
        <f t="shared" si="40"/>
        <v>Good</v>
      </c>
      <c r="P702" s="68" t="str">
        <f t="shared" si="41"/>
        <v>Young adult</v>
      </c>
      <c r="Q702" s="68" t="str">
        <f t="shared" si="42"/>
        <v>Low-Balance</v>
      </c>
      <c r="R702" s="69" t="str">
        <f t="shared" si="43"/>
        <v>51,000 - 100,000</v>
      </c>
    </row>
    <row r="703" spans="1:18" ht="18" customHeight="1" x14ac:dyDescent="0.2">
      <c r="A703" s="6">
        <v>702</v>
      </c>
      <c r="B703" s="7">
        <v>15659098</v>
      </c>
      <c r="C703" s="6" t="s">
        <v>581</v>
      </c>
      <c r="D703" s="7">
        <v>669</v>
      </c>
      <c r="E703" s="6" t="s">
        <v>15</v>
      </c>
      <c r="F703" s="6" t="s">
        <v>23</v>
      </c>
      <c r="G703" s="7">
        <v>30</v>
      </c>
      <c r="H703" s="7">
        <v>7</v>
      </c>
      <c r="I703" s="51">
        <v>95128.86</v>
      </c>
      <c r="J703" s="7">
        <v>1</v>
      </c>
      <c r="K703" s="7">
        <v>0</v>
      </c>
      <c r="L703" s="7">
        <v>0</v>
      </c>
      <c r="M703" s="53">
        <v>19799.259999999998</v>
      </c>
      <c r="N703" s="7">
        <v>0</v>
      </c>
      <c r="O703" s="68" t="str">
        <f t="shared" si="40"/>
        <v>Fair</v>
      </c>
      <c r="P703" s="68" t="str">
        <f t="shared" si="41"/>
        <v>Young adult</v>
      </c>
      <c r="Q703" s="68" t="str">
        <f t="shared" si="42"/>
        <v>Mid-Balance</v>
      </c>
      <c r="R703" s="69" t="str">
        <f t="shared" si="43"/>
        <v xml:space="preserve"> 0 - 50,000</v>
      </c>
    </row>
    <row r="704" spans="1:18" ht="18" customHeight="1" x14ac:dyDescent="0.2">
      <c r="A704" s="6">
        <v>703</v>
      </c>
      <c r="B704" s="7">
        <v>15603436</v>
      </c>
      <c r="C704" s="6" t="s">
        <v>582</v>
      </c>
      <c r="D704" s="7">
        <v>594</v>
      </c>
      <c r="E704" s="6" t="s">
        <v>18</v>
      </c>
      <c r="F704" s="6" t="s">
        <v>16</v>
      </c>
      <c r="G704" s="7">
        <v>20</v>
      </c>
      <c r="H704" s="7">
        <v>2</v>
      </c>
      <c r="I704" s="51">
        <v>126615.94</v>
      </c>
      <c r="J704" s="7">
        <v>2</v>
      </c>
      <c r="K704" s="7">
        <v>0</v>
      </c>
      <c r="L704" s="7">
        <v>1</v>
      </c>
      <c r="M704" s="53">
        <v>123214.74</v>
      </c>
      <c r="N704" s="7">
        <v>0</v>
      </c>
      <c r="O704" s="68" t="str">
        <f t="shared" si="40"/>
        <v>Fair</v>
      </c>
      <c r="P704" s="68" t="str">
        <f t="shared" si="41"/>
        <v>Young adult</v>
      </c>
      <c r="Q704" s="68" t="str">
        <f t="shared" si="42"/>
        <v>High-Balance</v>
      </c>
      <c r="R704" s="69" t="str">
        <f t="shared" si="43"/>
        <v>101,000 - 150,000</v>
      </c>
    </row>
    <row r="705" spans="1:18" ht="18" customHeight="1" x14ac:dyDescent="0.2">
      <c r="A705" s="6">
        <v>704</v>
      </c>
      <c r="B705" s="7">
        <v>15566292</v>
      </c>
      <c r="C705" s="6" t="s">
        <v>496</v>
      </c>
      <c r="D705" s="7">
        <v>574</v>
      </c>
      <c r="E705" s="6" t="s">
        <v>18</v>
      </c>
      <c r="F705" s="6" t="s">
        <v>23</v>
      </c>
      <c r="G705" s="7">
        <v>36</v>
      </c>
      <c r="H705" s="7">
        <v>1</v>
      </c>
      <c r="I705" s="51">
        <v>0</v>
      </c>
      <c r="J705" s="7">
        <v>2</v>
      </c>
      <c r="K705" s="7">
        <v>0</v>
      </c>
      <c r="L705" s="7">
        <v>1</v>
      </c>
      <c r="M705" s="53">
        <v>71709.119999999995</v>
      </c>
      <c r="N705" s="7">
        <v>0</v>
      </c>
      <c r="O705" s="68" t="str">
        <f t="shared" si="40"/>
        <v>Fair</v>
      </c>
      <c r="P705" s="68" t="str">
        <f t="shared" si="41"/>
        <v>Young adult</v>
      </c>
      <c r="Q705" s="68" t="str">
        <f t="shared" si="42"/>
        <v>Low-Balance</v>
      </c>
      <c r="R705" s="69" t="str">
        <f t="shared" si="43"/>
        <v>51,000 - 100,000</v>
      </c>
    </row>
    <row r="706" spans="1:18" ht="18" customHeight="1" x14ac:dyDescent="0.2">
      <c r="A706" s="6">
        <v>705</v>
      </c>
      <c r="B706" s="7">
        <v>15808621</v>
      </c>
      <c r="C706" s="6" t="s">
        <v>583</v>
      </c>
      <c r="D706" s="7">
        <v>659</v>
      </c>
      <c r="E706" s="6" t="s">
        <v>26</v>
      </c>
      <c r="F706" s="6" t="s">
        <v>23</v>
      </c>
      <c r="G706" s="7">
        <v>36</v>
      </c>
      <c r="H706" s="7">
        <v>2</v>
      </c>
      <c r="I706" s="51">
        <v>76190.48</v>
      </c>
      <c r="J706" s="7">
        <v>2</v>
      </c>
      <c r="K706" s="7">
        <v>1</v>
      </c>
      <c r="L706" s="7">
        <v>1</v>
      </c>
      <c r="M706" s="53">
        <v>149066.14000000001</v>
      </c>
      <c r="N706" s="7">
        <v>0</v>
      </c>
      <c r="O706" s="68" t="str">
        <f t="shared" si="40"/>
        <v>Fair</v>
      </c>
      <c r="P706" s="68" t="str">
        <f t="shared" si="41"/>
        <v>Young adult</v>
      </c>
      <c r="Q706" s="68" t="str">
        <f t="shared" si="42"/>
        <v>Mid-Balance</v>
      </c>
      <c r="R706" s="69" t="str">
        <f t="shared" si="43"/>
        <v>101,000 - 150,000</v>
      </c>
    </row>
    <row r="707" spans="1:18" ht="18" customHeight="1" x14ac:dyDescent="0.2">
      <c r="A707" s="6">
        <v>706</v>
      </c>
      <c r="B707" s="7">
        <v>15580148</v>
      </c>
      <c r="C707" s="6" t="s">
        <v>131</v>
      </c>
      <c r="D707" s="7">
        <v>750</v>
      </c>
      <c r="E707" s="6" t="s">
        <v>26</v>
      </c>
      <c r="F707" s="6" t="s">
        <v>23</v>
      </c>
      <c r="G707" s="7">
        <v>40</v>
      </c>
      <c r="H707" s="7">
        <v>5</v>
      </c>
      <c r="I707" s="51">
        <v>168286.81</v>
      </c>
      <c r="J707" s="7">
        <v>3</v>
      </c>
      <c r="K707" s="7">
        <v>1</v>
      </c>
      <c r="L707" s="7">
        <v>0</v>
      </c>
      <c r="M707" s="53">
        <v>20451.990000000002</v>
      </c>
      <c r="N707" s="7">
        <v>1</v>
      </c>
      <c r="O707" s="68" t="str">
        <f t="shared" ref="O707:O770" si="44">IF(D707&gt;=721, "Good", IF(D707&gt;=521, "Fair", "Poor"))</f>
        <v>Good</v>
      </c>
      <c r="P707" s="68" t="str">
        <f t="shared" ref="P707:P770" si="45">IF(G707&gt;=60, "Senior adult", IF(G707&gt;=40, "Middle-aged adult", "Young adult"))</f>
        <v>Middle-aged adult</v>
      </c>
      <c r="Q707" s="68" t="str">
        <f t="shared" ref="Q707:Q770" si="46">IF(I707&gt;=126000, "High-Balance", IF(I707&gt;=76000, "Mid-Balance", "Low-Balance"))</f>
        <v>High-Balance</v>
      </c>
      <c r="R707" s="69" t="str">
        <f t="shared" ref="R707:R770" si="47">IF(M707&gt;=151000,"151,000 - 200,00",IF(M707&gt;=101000,"101,000 - 150,000",IF(M707&gt;=51000,"51,000 - 100,000"," 0 - 50,000")))</f>
        <v xml:space="preserve"> 0 - 50,000</v>
      </c>
    </row>
    <row r="708" spans="1:18" ht="18" customHeight="1" x14ac:dyDescent="0.2">
      <c r="A708" s="6">
        <v>707</v>
      </c>
      <c r="B708" s="7">
        <v>15776231</v>
      </c>
      <c r="C708" s="6" t="s">
        <v>584</v>
      </c>
      <c r="D708" s="7">
        <v>626</v>
      </c>
      <c r="E708" s="6" t="s">
        <v>26</v>
      </c>
      <c r="F708" s="6" t="s">
        <v>23</v>
      </c>
      <c r="G708" s="7">
        <v>35</v>
      </c>
      <c r="H708" s="7">
        <v>4</v>
      </c>
      <c r="I708" s="51">
        <v>88109.81</v>
      </c>
      <c r="J708" s="7">
        <v>1</v>
      </c>
      <c r="K708" s="7">
        <v>1</v>
      </c>
      <c r="L708" s="7">
        <v>1</v>
      </c>
      <c r="M708" s="53">
        <v>32825.5</v>
      </c>
      <c r="N708" s="7">
        <v>0</v>
      </c>
      <c r="O708" s="68" t="str">
        <f t="shared" si="44"/>
        <v>Fair</v>
      </c>
      <c r="P708" s="68" t="str">
        <f t="shared" si="45"/>
        <v>Young adult</v>
      </c>
      <c r="Q708" s="68" t="str">
        <f t="shared" si="46"/>
        <v>Mid-Balance</v>
      </c>
      <c r="R708" s="69" t="str">
        <f t="shared" si="47"/>
        <v xml:space="preserve"> 0 - 50,000</v>
      </c>
    </row>
    <row r="709" spans="1:18" ht="18" customHeight="1" x14ac:dyDescent="0.2">
      <c r="A709" s="6">
        <v>708</v>
      </c>
      <c r="B709" s="7">
        <v>15773809</v>
      </c>
      <c r="C709" s="6" t="s">
        <v>186</v>
      </c>
      <c r="D709" s="7">
        <v>620</v>
      </c>
      <c r="E709" s="6" t="s">
        <v>15</v>
      </c>
      <c r="F709" s="6" t="s">
        <v>23</v>
      </c>
      <c r="G709" s="7">
        <v>42</v>
      </c>
      <c r="H709" s="7">
        <v>4</v>
      </c>
      <c r="I709" s="51">
        <v>0</v>
      </c>
      <c r="J709" s="7">
        <v>2</v>
      </c>
      <c r="K709" s="7">
        <v>1</v>
      </c>
      <c r="L709" s="7">
        <v>0</v>
      </c>
      <c r="M709" s="53">
        <v>6232.31</v>
      </c>
      <c r="N709" s="7">
        <v>0</v>
      </c>
      <c r="O709" s="68" t="str">
        <f t="shared" si="44"/>
        <v>Fair</v>
      </c>
      <c r="P709" s="68" t="str">
        <f t="shared" si="45"/>
        <v>Middle-aged adult</v>
      </c>
      <c r="Q709" s="68" t="str">
        <f t="shared" si="46"/>
        <v>Low-Balance</v>
      </c>
      <c r="R709" s="69" t="str">
        <f t="shared" si="47"/>
        <v xml:space="preserve"> 0 - 50,000</v>
      </c>
    </row>
    <row r="710" spans="1:18" ht="18" customHeight="1" x14ac:dyDescent="0.2">
      <c r="A710" s="6">
        <v>709</v>
      </c>
      <c r="B710" s="7">
        <v>15649423</v>
      </c>
      <c r="C710" s="6" t="s">
        <v>585</v>
      </c>
      <c r="D710" s="7">
        <v>580</v>
      </c>
      <c r="E710" s="6" t="s">
        <v>15</v>
      </c>
      <c r="F710" s="6" t="s">
        <v>16</v>
      </c>
      <c r="G710" s="7">
        <v>35</v>
      </c>
      <c r="H710" s="7">
        <v>8</v>
      </c>
      <c r="I710" s="51">
        <v>0</v>
      </c>
      <c r="J710" s="7">
        <v>2</v>
      </c>
      <c r="K710" s="7">
        <v>0</v>
      </c>
      <c r="L710" s="7">
        <v>1</v>
      </c>
      <c r="M710" s="53">
        <v>10357.030000000001</v>
      </c>
      <c r="N710" s="7">
        <v>0</v>
      </c>
      <c r="O710" s="68" t="str">
        <f t="shared" si="44"/>
        <v>Fair</v>
      </c>
      <c r="P710" s="68" t="str">
        <f t="shared" si="45"/>
        <v>Young adult</v>
      </c>
      <c r="Q710" s="68" t="str">
        <f t="shared" si="46"/>
        <v>Low-Balance</v>
      </c>
      <c r="R710" s="69" t="str">
        <f t="shared" si="47"/>
        <v xml:space="preserve"> 0 - 50,000</v>
      </c>
    </row>
    <row r="711" spans="1:18" ht="18" customHeight="1" x14ac:dyDescent="0.2">
      <c r="A711" s="6">
        <v>710</v>
      </c>
      <c r="B711" s="7">
        <v>15734886</v>
      </c>
      <c r="C711" s="6" t="s">
        <v>586</v>
      </c>
      <c r="D711" s="7">
        <v>686</v>
      </c>
      <c r="E711" s="6" t="s">
        <v>15</v>
      </c>
      <c r="F711" s="6" t="s">
        <v>16</v>
      </c>
      <c r="G711" s="7">
        <v>34</v>
      </c>
      <c r="H711" s="7">
        <v>3</v>
      </c>
      <c r="I711" s="51">
        <v>123971.51</v>
      </c>
      <c r="J711" s="7">
        <v>2</v>
      </c>
      <c r="K711" s="7">
        <v>1</v>
      </c>
      <c r="L711" s="7">
        <v>0</v>
      </c>
      <c r="M711" s="53">
        <v>147794.63</v>
      </c>
      <c r="N711" s="7">
        <v>0</v>
      </c>
      <c r="O711" s="68" t="str">
        <f t="shared" si="44"/>
        <v>Fair</v>
      </c>
      <c r="P711" s="68" t="str">
        <f t="shared" si="45"/>
        <v>Young adult</v>
      </c>
      <c r="Q711" s="68" t="str">
        <f t="shared" si="46"/>
        <v>Mid-Balance</v>
      </c>
      <c r="R711" s="69" t="str">
        <f t="shared" si="47"/>
        <v>101,000 - 150,000</v>
      </c>
    </row>
    <row r="712" spans="1:18" ht="18" customHeight="1" x14ac:dyDescent="0.2">
      <c r="A712" s="6">
        <v>711</v>
      </c>
      <c r="B712" s="7">
        <v>15722548</v>
      </c>
      <c r="C712" s="6" t="s">
        <v>587</v>
      </c>
      <c r="D712" s="7">
        <v>540</v>
      </c>
      <c r="E712" s="6" t="s">
        <v>15</v>
      </c>
      <c r="F712" s="6" t="s">
        <v>23</v>
      </c>
      <c r="G712" s="7">
        <v>48</v>
      </c>
      <c r="H712" s="7">
        <v>0</v>
      </c>
      <c r="I712" s="51">
        <v>148116.48000000001</v>
      </c>
      <c r="J712" s="7">
        <v>1</v>
      </c>
      <c r="K712" s="7">
        <v>0</v>
      </c>
      <c r="L712" s="7">
        <v>0</v>
      </c>
      <c r="M712" s="53">
        <v>116973.48</v>
      </c>
      <c r="N712" s="7">
        <v>0</v>
      </c>
      <c r="O712" s="68" t="str">
        <f t="shared" si="44"/>
        <v>Fair</v>
      </c>
      <c r="P712" s="68" t="str">
        <f t="shared" si="45"/>
        <v>Middle-aged adult</v>
      </c>
      <c r="Q712" s="68" t="str">
        <f t="shared" si="46"/>
        <v>High-Balance</v>
      </c>
      <c r="R712" s="69" t="str">
        <f t="shared" si="47"/>
        <v>101,000 - 150,000</v>
      </c>
    </row>
    <row r="713" spans="1:18" ht="18" customHeight="1" x14ac:dyDescent="0.2">
      <c r="A713" s="6">
        <v>712</v>
      </c>
      <c r="B713" s="7">
        <v>15650288</v>
      </c>
      <c r="C713" s="6" t="s">
        <v>588</v>
      </c>
      <c r="D713" s="7">
        <v>634</v>
      </c>
      <c r="E713" s="6" t="s">
        <v>26</v>
      </c>
      <c r="F713" s="6" t="s">
        <v>23</v>
      </c>
      <c r="G713" s="7">
        <v>35</v>
      </c>
      <c r="H713" s="7">
        <v>6</v>
      </c>
      <c r="I713" s="51">
        <v>116269.01</v>
      </c>
      <c r="J713" s="7">
        <v>1</v>
      </c>
      <c r="K713" s="7">
        <v>1</v>
      </c>
      <c r="L713" s="7">
        <v>0</v>
      </c>
      <c r="M713" s="53">
        <v>129964.94</v>
      </c>
      <c r="N713" s="7">
        <v>0</v>
      </c>
      <c r="O713" s="68" t="str">
        <f t="shared" si="44"/>
        <v>Fair</v>
      </c>
      <c r="P713" s="68" t="str">
        <f t="shared" si="45"/>
        <v>Young adult</v>
      </c>
      <c r="Q713" s="68" t="str">
        <f t="shared" si="46"/>
        <v>Mid-Balance</v>
      </c>
      <c r="R713" s="69" t="str">
        <f t="shared" si="47"/>
        <v>101,000 - 150,000</v>
      </c>
    </row>
    <row r="714" spans="1:18" ht="18" customHeight="1" x14ac:dyDescent="0.2">
      <c r="A714" s="6">
        <v>713</v>
      </c>
      <c r="B714" s="7">
        <v>15629448</v>
      </c>
      <c r="C714" s="6" t="s">
        <v>589</v>
      </c>
      <c r="D714" s="7">
        <v>632</v>
      </c>
      <c r="E714" s="6" t="s">
        <v>18</v>
      </c>
      <c r="F714" s="6" t="s">
        <v>23</v>
      </c>
      <c r="G714" s="7">
        <v>38</v>
      </c>
      <c r="H714" s="7">
        <v>1</v>
      </c>
      <c r="I714" s="51">
        <v>120599.21</v>
      </c>
      <c r="J714" s="7">
        <v>1</v>
      </c>
      <c r="K714" s="7">
        <v>1</v>
      </c>
      <c r="L714" s="7">
        <v>0</v>
      </c>
      <c r="M714" s="53">
        <v>92816.86</v>
      </c>
      <c r="N714" s="7">
        <v>0</v>
      </c>
      <c r="O714" s="68" t="str">
        <f t="shared" si="44"/>
        <v>Fair</v>
      </c>
      <c r="P714" s="68" t="str">
        <f t="shared" si="45"/>
        <v>Young adult</v>
      </c>
      <c r="Q714" s="68" t="str">
        <f t="shared" si="46"/>
        <v>Mid-Balance</v>
      </c>
      <c r="R714" s="69" t="str">
        <f t="shared" si="47"/>
        <v>51,000 - 100,000</v>
      </c>
    </row>
    <row r="715" spans="1:18" ht="18" customHeight="1" x14ac:dyDescent="0.2">
      <c r="A715" s="6">
        <v>714</v>
      </c>
      <c r="B715" s="7">
        <v>15716164</v>
      </c>
      <c r="C715" s="6" t="s">
        <v>590</v>
      </c>
      <c r="D715" s="7">
        <v>501</v>
      </c>
      <c r="E715" s="6" t="s">
        <v>15</v>
      </c>
      <c r="F715" s="6" t="s">
        <v>16</v>
      </c>
      <c r="G715" s="7">
        <v>41</v>
      </c>
      <c r="H715" s="7">
        <v>3</v>
      </c>
      <c r="I715" s="51">
        <v>144260.5</v>
      </c>
      <c r="J715" s="7">
        <v>1</v>
      </c>
      <c r="K715" s="7">
        <v>1</v>
      </c>
      <c r="L715" s="7">
        <v>0</v>
      </c>
      <c r="M715" s="53">
        <v>172114.67</v>
      </c>
      <c r="N715" s="7">
        <v>0</v>
      </c>
      <c r="O715" s="68" t="str">
        <f t="shared" si="44"/>
        <v>Poor</v>
      </c>
      <c r="P715" s="68" t="str">
        <f t="shared" si="45"/>
        <v>Middle-aged adult</v>
      </c>
      <c r="Q715" s="68" t="str">
        <f t="shared" si="46"/>
        <v>High-Balance</v>
      </c>
      <c r="R715" s="69" t="str">
        <f t="shared" si="47"/>
        <v>151,000 - 200,00</v>
      </c>
    </row>
    <row r="716" spans="1:18" ht="18" customHeight="1" x14ac:dyDescent="0.2">
      <c r="A716" s="6">
        <v>715</v>
      </c>
      <c r="B716" s="7">
        <v>15807609</v>
      </c>
      <c r="C716" s="6" t="s">
        <v>307</v>
      </c>
      <c r="D716" s="7">
        <v>650</v>
      </c>
      <c r="E716" s="6" t="s">
        <v>18</v>
      </c>
      <c r="F716" s="6" t="s">
        <v>16</v>
      </c>
      <c r="G716" s="7">
        <v>20</v>
      </c>
      <c r="H716" s="7">
        <v>3</v>
      </c>
      <c r="I716" s="51">
        <v>86605.5</v>
      </c>
      <c r="J716" s="7">
        <v>3</v>
      </c>
      <c r="K716" s="7">
        <v>1</v>
      </c>
      <c r="L716" s="7">
        <v>0</v>
      </c>
      <c r="M716" s="53">
        <v>16649.310000000001</v>
      </c>
      <c r="N716" s="7">
        <v>1</v>
      </c>
      <c r="O716" s="68" t="str">
        <f t="shared" si="44"/>
        <v>Fair</v>
      </c>
      <c r="P716" s="68" t="str">
        <f t="shared" si="45"/>
        <v>Young adult</v>
      </c>
      <c r="Q716" s="68" t="str">
        <f t="shared" si="46"/>
        <v>Mid-Balance</v>
      </c>
      <c r="R716" s="69" t="str">
        <f t="shared" si="47"/>
        <v xml:space="preserve"> 0 - 50,000</v>
      </c>
    </row>
    <row r="717" spans="1:18" ht="18" customHeight="1" x14ac:dyDescent="0.2">
      <c r="A717" s="6">
        <v>716</v>
      </c>
      <c r="B717" s="7">
        <v>15578977</v>
      </c>
      <c r="C717" s="6" t="s">
        <v>176</v>
      </c>
      <c r="D717" s="7">
        <v>786</v>
      </c>
      <c r="E717" s="6" t="s">
        <v>15</v>
      </c>
      <c r="F717" s="6" t="s">
        <v>23</v>
      </c>
      <c r="G717" s="7">
        <v>34</v>
      </c>
      <c r="H717" s="7">
        <v>9</v>
      </c>
      <c r="I717" s="51">
        <v>0</v>
      </c>
      <c r="J717" s="7">
        <v>2</v>
      </c>
      <c r="K717" s="7">
        <v>1</v>
      </c>
      <c r="L717" s="7">
        <v>0</v>
      </c>
      <c r="M717" s="53">
        <v>144517.19</v>
      </c>
      <c r="N717" s="7">
        <v>0</v>
      </c>
      <c r="O717" s="68" t="str">
        <f t="shared" si="44"/>
        <v>Good</v>
      </c>
      <c r="P717" s="68" t="str">
        <f t="shared" si="45"/>
        <v>Young adult</v>
      </c>
      <c r="Q717" s="68" t="str">
        <f t="shared" si="46"/>
        <v>Low-Balance</v>
      </c>
      <c r="R717" s="69" t="str">
        <f t="shared" si="47"/>
        <v>101,000 - 150,000</v>
      </c>
    </row>
    <row r="718" spans="1:18" ht="18" customHeight="1" x14ac:dyDescent="0.2">
      <c r="A718" s="6">
        <v>717</v>
      </c>
      <c r="B718" s="7">
        <v>15677369</v>
      </c>
      <c r="C718" s="6" t="s">
        <v>591</v>
      </c>
      <c r="D718" s="7">
        <v>554</v>
      </c>
      <c r="E718" s="6" t="s">
        <v>26</v>
      </c>
      <c r="F718" s="6" t="s">
        <v>16</v>
      </c>
      <c r="G718" s="7">
        <v>37</v>
      </c>
      <c r="H718" s="7">
        <v>4</v>
      </c>
      <c r="I718" s="51">
        <v>58629.97</v>
      </c>
      <c r="J718" s="7">
        <v>1</v>
      </c>
      <c r="K718" s="7">
        <v>0</v>
      </c>
      <c r="L718" s="7">
        <v>0</v>
      </c>
      <c r="M718" s="53">
        <v>182038.6</v>
      </c>
      <c r="N718" s="7">
        <v>0</v>
      </c>
      <c r="O718" s="68" t="str">
        <f t="shared" si="44"/>
        <v>Fair</v>
      </c>
      <c r="P718" s="68" t="str">
        <f t="shared" si="45"/>
        <v>Young adult</v>
      </c>
      <c r="Q718" s="68" t="str">
        <f t="shared" si="46"/>
        <v>Low-Balance</v>
      </c>
      <c r="R718" s="69" t="str">
        <f t="shared" si="47"/>
        <v>151,000 - 200,00</v>
      </c>
    </row>
    <row r="719" spans="1:18" ht="18" customHeight="1" x14ac:dyDescent="0.2">
      <c r="A719" s="6">
        <v>718</v>
      </c>
      <c r="B719" s="7">
        <v>15804072</v>
      </c>
      <c r="C719" s="6" t="s">
        <v>334</v>
      </c>
      <c r="D719" s="7">
        <v>701</v>
      </c>
      <c r="E719" s="6" t="s">
        <v>18</v>
      </c>
      <c r="F719" s="6" t="s">
        <v>16</v>
      </c>
      <c r="G719" s="7">
        <v>42</v>
      </c>
      <c r="H719" s="7">
        <v>5</v>
      </c>
      <c r="I719" s="51">
        <v>0</v>
      </c>
      <c r="J719" s="7">
        <v>2</v>
      </c>
      <c r="K719" s="7">
        <v>0</v>
      </c>
      <c r="L719" s="7">
        <v>0</v>
      </c>
      <c r="M719" s="53">
        <v>24210.560000000001</v>
      </c>
      <c r="N719" s="7">
        <v>0</v>
      </c>
      <c r="O719" s="68" t="str">
        <f t="shared" si="44"/>
        <v>Fair</v>
      </c>
      <c r="P719" s="68" t="str">
        <f t="shared" si="45"/>
        <v>Middle-aged adult</v>
      </c>
      <c r="Q719" s="68" t="str">
        <f t="shared" si="46"/>
        <v>Low-Balance</v>
      </c>
      <c r="R719" s="69" t="str">
        <f t="shared" si="47"/>
        <v xml:space="preserve"> 0 - 50,000</v>
      </c>
    </row>
    <row r="720" spans="1:18" ht="18" customHeight="1" x14ac:dyDescent="0.2">
      <c r="A720" s="6">
        <v>719</v>
      </c>
      <c r="B720" s="7">
        <v>15696859</v>
      </c>
      <c r="C720" s="6" t="s">
        <v>592</v>
      </c>
      <c r="D720" s="7">
        <v>474</v>
      </c>
      <c r="E720" s="6" t="s">
        <v>15</v>
      </c>
      <c r="F720" s="6" t="s">
        <v>23</v>
      </c>
      <c r="G720" s="7">
        <v>45</v>
      </c>
      <c r="H720" s="7">
        <v>10</v>
      </c>
      <c r="I720" s="51">
        <v>0</v>
      </c>
      <c r="J720" s="7">
        <v>2</v>
      </c>
      <c r="K720" s="7">
        <v>0</v>
      </c>
      <c r="L720" s="7">
        <v>0</v>
      </c>
      <c r="M720" s="53">
        <v>172175.9</v>
      </c>
      <c r="N720" s="7">
        <v>0</v>
      </c>
      <c r="O720" s="68" t="str">
        <f t="shared" si="44"/>
        <v>Poor</v>
      </c>
      <c r="P720" s="68" t="str">
        <f t="shared" si="45"/>
        <v>Middle-aged adult</v>
      </c>
      <c r="Q720" s="68" t="str">
        <f t="shared" si="46"/>
        <v>Low-Balance</v>
      </c>
      <c r="R720" s="69" t="str">
        <f t="shared" si="47"/>
        <v>151,000 - 200,00</v>
      </c>
    </row>
    <row r="721" spans="1:18" ht="18" customHeight="1" x14ac:dyDescent="0.2">
      <c r="A721" s="6">
        <v>720</v>
      </c>
      <c r="B721" s="7">
        <v>15653780</v>
      </c>
      <c r="C721" s="6" t="s">
        <v>593</v>
      </c>
      <c r="D721" s="7">
        <v>621</v>
      </c>
      <c r="E721" s="6" t="s">
        <v>15</v>
      </c>
      <c r="F721" s="6" t="s">
        <v>16</v>
      </c>
      <c r="G721" s="7">
        <v>43</v>
      </c>
      <c r="H721" s="7">
        <v>5</v>
      </c>
      <c r="I721" s="51">
        <v>0</v>
      </c>
      <c r="J721" s="7">
        <v>1</v>
      </c>
      <c r="K721" s="7">
        <v>1</v>
      </c>
      <c r="L721" s="7">
        <v>1</v>
      </c>
      <c r="M721" s="53">
        <v>47578.45</v>
      </c>
      <c r="N721" s="7">
        <v>0</v>
      </c>
      <c r="O721" s="68" t="str">
        <f t="shared" si="44"/>
        <v>Fair</v>
      </c>
      <c r="P721" s="68" t="str">
        <f t="shared" si="45"/>
        <v>Middle-aged adult</v>
      </c>
      <c r="Q721" s="68" t="str">
        <f t="shared" si="46"/>
        <v>Low-Balance</v>
      </c>
      <c r="R721" s="69" t="str">
        <f t="shared" si="47"/>
        <v xml:space="preserve"> 0 - 50,000</v>
      </c>
    </row>
    <row r="722" spans="1:18" ht="18" customHeight="1" x14ac:dyDescent="0.2">
      <c r="A722" s="6">
        <v>721</v>
      </c>
      <c r="B722" s="7">
        <v>15721658</v>
      </c>
      <c r="C722" s="6" t="s">
        <v>544</v>
      </c>
      <c r="D722" s="7">
        <v>672</v>
      </c>
      <c r="E722" s="6" t="s">
        <v>18</v>
      </c>
      <c r="F722" s="6" t="s">
        <v>16</v>
      </c>
      <c r="G722" s="7">
        <v>56</v>
      </c>
      <c r="H722" s="7">
        <v>2</v>
      </c>
      <c r="I722" s="51">
        <v>209767.31</v>
      </c>
      <c r="J722" s="7">
        <v>2</v>
      </c>
      <c r="K722" s="7">
        <v>1</v>
      </c>
      <c r="L722" s="7">
        <v>1</v>
      </c>
      <c r="M722" s="53">
        <v>150694.42000000001</v>
      </c>
      <c r="N722" s="7">
        <v>1</v>
      </c>
      <c r="O722" s="68" t="str">
        <f t="shared" si="44"/>
        <v>Fair</v>
      </c>
      <c r="P722" s="68" t="str">
        <f t="shared" si="45"/>
        <v>Middle-aged adult</v>
      </c>
      <c r="Q722" s="68" t="str">
        <f t="shared" si="46"/>
        <v>High-Balance</v>
      </c>
      <c r="R722" s="69" t="str">
        <f t="shared" si="47"/>
        <v>101,000 - 150,000</v>
      </c>
    </row>
    <row r="723" spans="1:18" ht="18" customHeight="1" x14ac:dyDescent="0.2">
      <c r="A723" s="6">
        <v>722</v>
      </c>
      <c r="B723" s="7">
        <v>15578761</v>
      </c>
      <c r="C723" s="6" t="s">
        <v>356</v>
      </c>
      <c r="D723" s="7">
        <v>459</v>
      </c>
      <c r="E723" s="6" t="s">
        <v>18</v>
      </c>
      <c r="F723" s="6" t="s">
        <v>16</v>
      </c>
      <c r="G723" s="7">
        <v>42</v>
      </c>
      <c r="H723" s="7">
        <v>6</v>
      </c>
      <c r="I723" s="51">
        <v>129634.25</v>
      </c>
      <c r="J723" s="7">
        <v>2</v>
      </c>
      <c r="K723" s="7">
        <v>1</v>
      </c>
      <c r="L723" s="7">
        <v>1</v>
      </c>
      <c r="M723" s="53">
        <v>177683.02</v>
      </c>
      <c r="N723" s="7">
        <v>1</v>
      </c>
      <c r="O723" s="68" t="str">
        <f t="shared" si="44"/>
        <v>Poor</v>
      </c>
      <c r="P723" s="68" t="str">
        <f t="shared" si="45"/>
        <v>Middle-aged adult</v>
      </c>
      <c r="Q723" s="68" t="str">
        <f t="shared" si="46"/>
        <v>High-Balance</v>
      </c>
      <c r="R723" s="69" t="str">
        <f t="shared" si="47"/>
        <v>151,000 - 200,00</v>
      </c>
    </row>
    <row r="724" spans="1:18" ht="18" customHeight="1" x14ac:dyDescent="0.2">
      <c r="A724" s="6">
        <v>723</v>
      </c>
      <c r="B724" s="7">
        <v>15736879</v>
      </c>
      <c r="C724" s="6" t="s">
        <v>25</v>
      </c>
      <c r="D724" s="7">
        <v>669</v>
      </c>
      <c r="E724" s="6" t="s">
        <v>15</v>
      </c>
      <c r="F724" s="6" t="s">
        <v>23</v>
      </c>
      <c r="G724" s="7">
        <v>23</v>
      </c>
      <c r="H724" s="7">
        <v>1</v>
      </c>
      <c r="I724" s="51">
        <v>0</v>
      </c>
      <c r="J724" s="7">
        <v>2</v>
      </c>
      <c r="K724" s="7">
        <v>0</v>
      </c>
      <c r="L724" s="7">
        <v>0</v>
      </c>
      <c r="M724" s="53">
        <v>66088.83</v>
      </c>
      <c r="N724" s="7">
        <v>0</v>
      </c>
      <c r="O724" s="68" t="str">
        <f t="shared" si="44"/>
        <v>Fair</v>
      </c>
      <c r="P724" s="68" t="str">
        <f t="shared" si="45"/>
        <v>Young adult</v>
      </c>
      <c r="Q724" s="68" t="str">
        <f t="shared" si="46"/>
        <v>Low-Balance</v>
      </c>
      <c r="R724" s="69" t="str">
        <f t="shared" si="47"/>
        <v>51,000 - 100,000</v>
      </c>
    </row>
    <row r="725" spans="1:18" ht="18" customHeight="1" x14ac:dyDescent="0.2">
      <c r="A725" s="6">
        <v>724</v>
      </c>
      <c r="B725" s="7">
        <v>15571973</v>
      </c>
      <c r="C725" s="6" t="s">
        <v>594</v>
      </c>
      <c r="D725" s="7">
        <v>776</v>
      </c>
      <c r="E725" s="6" t="s">
        <v>15</v>
      </c>
      <c r="F725" s="6" t="s">
        <v>16</v>
      </c>
      <c r="G725" s="7">
        <v>38</v>
      </c>
      <c r="H725" s="7">
        <v>2</v>
      </c>
      <c r="I725" s="51">
        <v>169824.46</v>
      </c>
      <c r="J725" s="7">
        <v>1</v>
      </c>
      <c r="K725" s="7">
        <v>1</v>
      </c>
      <c r="L725" s="7">
        <v>0</v>
      </c>
      <c r="M725" s="53">
        <v>169291.7</v>
      </c>
      <c r="N725" s="7">
        <v>0</v>
      </c>
      <c r="O725" s="68" t="str">
        <f t="shared" si="44"/>
        <v>Good</v>
      </c>
      <c r="P725" s="68" t="str">
        <f t="shared" si="45"/>
        <v>Young adult</v>
      </c>
      <c r="Q725" s="68" t="str">
        <f t="shared" si="46"/>
        <v>High-Balance</v>
      </c>
      <c r="R725" s="69" t="str">
        <f t="shared" si="47"/>
        <v>151,000 - 200,00</v>
      </c>
    </row>
    <row r="726" spans="1:18" ht="18" customHeight="1" x14ac:dyDescent="0.2">
      <c r="A726" s="6">
        <v>725</v>
      </c>
      <c r="B726" s="7">
        <v>15626742</v>
      </c>
      <c r="C726" s="6" t="s">
        <v>365</v>
      </c>
      <c r="D726" s="7">
        <v>694</v>
      </c>
      <c r="E726" s="6" t="s">
        <v>15</v>
      </c>
      <c r="F726" s="6" t="s">
        <v>23</v>
      </c>
      <c r="G726" s="7">
        <v>36</v>
      </c>
      <c r="H726" s="7">
        <v>3</v>
      </c>
      <c r="I726" s="51">
        <v>97530.25</v>
      </c>
      <c r="J726" s="7">
        <v>1</v>
      </c>
      <c r="K726" s="7">
        <v>1</v>
      </c>
      <c r="L726" s="7">
        <v>1</v>
      </c>
      <c r="M726" s="53">
        <v>117140.41</v>
      </c>
      <c r="N726" s="7">
        <v>0</v>
      </c>
      <c r="O726" s="68" t="str">
        <f t="shared" si="44"/>
        <v>Fair</v>
      </c>
      <c r="P726" s="68" t="str">
        <f t="shared" si="45"/>
        <v>Young adult</v>
      </c>
      <c r="Q726" s="68" t="str">
        <f t="shared" si="46"/>
        <v>Mid-Balance</v>
      </c>
      <c r="R726" s="69" t="str">
        <f t="shared" si="47"/>
        <v>101,000 - 150,000</v>
      </c>
    </row>
    <row r="727" spans="1:18" ht="18" customHeight="1" x14ac:dyDescent="0.2">
      <c r="A727" s="6">
        <v>726</v>
      </c>
      <c r="B727" s="7">
        <v>15672692</v>
      </c>
      <c r="C727" s="6" t="s">
        <v>67</v>
      </c>
      <c r="D727" s="7">
        <v>787</v>
      </c>
      <c r="E727" s="6" t="s">
        <v>15</v>
      </c>
      <c r="F727" s="6" t="s">
        <v>16</v>
      </c>
      <c r="G727" s="7">
        <v>42</v>
      </c>
      <c r="H727" s="7">
        <v>10</v>
      </c>
      <c r="I727" s="51">
        <v>145988.65</v>
      </c>
      <c r="J727" s="7">
        <v>2</v>
      </c>
      <c r="K727" s="7">
        <v>1</v>
      </c>
      <c r="L727" s="7">
        <v>1</v>
      </c>
      <c r="M727" s="53">
        <v>79510.37</v>
      </c>
      <c r="N727" s="7">
        <v>0</v>
      </c>
      <c r="O727" s="68" t="str">
        <f t="shared" si="44"/>
        <v>Good</v>
      </c>
      <c r="P727" s="68" t="str">
        <f t="shared" si="45"/>
        <v>Middle-aged adult</v>
      </c>
      <c r="Q727" s="68" t="str">
        <f t="shared" si="46"/>
        <v>High-Balance</v>
      </c>
      <c r="R727" s="69" t="str">
        <f t="shared" si="47"/>
        <v>51,000 - 100,000</v>
      </c>
    </row>
    <row r="728" spans="1:18" ht="18" customHeight="1" x14ac:dyDescent="0.2">
      <c r="A728" s="6">
        <v>727</v>
      </c>
      <c r="B728" s="7">
        <v>15673570</v>
      </c>
      <c r="C728" s="6" t="s">
        <v>595</v>
      </c>
      <c r="D728" s="7">
        <v>580</v>
      </c>
      <c r="E728" s="6" t="s">
        <v>15</v>
      </c>
      <c r="F728" s="6" t="s">
        <v>23</v>
      </c>
      <c r="G728" s="7">
        <v>37</v>
      </c>
      <c r="H728" s="7">
        <v>9</v>
      </c>
      <c r="I728" s="51">
        <v>0</v>
      </c>
      <c r="J728" s="7">
        <v>2</v>
      </c>
      <c r="K728" s="7">
        <v>0</v>
      </c>
      <c r="L728" s="7">
        <v>1</v>
      </c>
      <c r="M728" s="53">
        <v>77108.66</v>
      </c>
      <c r="N728" s="7">
        <v>0</v>
      </c>
      <c r="O728" s="68" t="str">
        <f t="shared" si="44"/>
        <v>Fair</v>
      </c>
      <c r="P728" s="68" t="str">
        <f t="shared" si="45"/>
        <v>Young adult</v>
      </c>
      <c r="Q728" s="68" t="str">
        <f t="shared" si="46"/>
        <v>Low-Balance</v>
      </c>
      <c r="R728" s="69" t="str">
        <f t="shared" si="47"/>
        <v>51,000 - 100,000</v>
      </c>
    </row>
    <row r="729" spans="1:18" ht="18" customHeight="1" x14ac:dyDescent="0.2">
      <c r="A729" s="6">
        <v>728</v>
      </c>
      <c r="B729" s="7">
        <v>15767432</v>
      </c>
      <c r="C729" s="6" t="s">
        <v>305</v>
      </c>
      <c r="D729" s="7">
        <v>711</v>
      </c>
      <c r="E729" s="6" t="s">
        <v>15</v>
      </c>
      <c r="F729" s="6" t="s">
        <v>16</v>
      </c>
      <c r="G729" s="7">
        <v>25</v>
      </c>
      <c r="H729" s="7">
        <v>7</v>
      </c>
      <c r="I729" s="51">
        <v>0</v>
      </c>
      <c r="J729" s="7">
        <v>3</v>
      </c>
      <c r="K729" s="7">
        <v>1</v>
      </c>
      <c r="L729" s="7">
        <v>1</v>
      </c>
      <c r="M729" s="53">
        <v>9679.2800000000007</v>
      </c>
      <c r="N729" s="7">
        <v>0</v>
      </c>
      <c r="O729" s="68" t="str">
        <f t="shared" si="44"/>
        <v>Fair</v>
      </c>
      <c r="P729" s="68" t="str">
        <f t="shared" si="45"/>
        <v>Young adult</v>
      </c>
      <c r="Q729" s="68" t="str">
        <f t="shared" si="46"/>
        <v>Low-Balance</v>
      </c>
      <c r="R729" s="69" t="str">
        <f t="shared" si="47"/>
        <v xml:space="preserve"> 0 - 50,000</v>
      </c>
    </row>
    <row r="730" spans="1:18" ht="18" customHeight="1" x14ac:dyDescent="0.2">
      <c r="A730" s="6">
        <v>729</v>
      </c>
      <c r="B730" s="7">
        <v>15654238</v>
      </c>
      <c r="C730" s="6" t="s">
        <v>596</v>
      </c>
      <c r="D730" s="7">
        <v>673</v>
      </c>
      <c r="E730" s="6" t="s">
        <v>15</v>
      </c>
      <c r="F730" s="6" t="s">
        <v>16</v>
      </c>
      <c r="G730" s="7">
        <v>40</v>
      </c>
      <c r="H730" s="7">
        <v>5</v>
      </c>
      <c r="I730" s="51">
        <v>137494.28</v>
      </c>
      <c r="J730" s="7">
        <v>1</v>
      </c>
      <c r="K730" s="7">
        <v>1</v>
      </c>
      <c r="L730" s="7">
        <v>0</v>
      </c>
      <c r="M730" s="53">
        <v>81753.919999999998</v>
      </c>
      <c r="N730" s="7">
        <v>0</v>
      </c>
      <c r="O730" s="68" t="str">
        <f t="shared" si="44"/>
        <v>Fair</v>
      </c>
      <c r="P730" s="68" t="str">
        <f t="shared" si="45"/>
        <v>Middle-aged adult</v>
      </c>
      <c r="Q730" s="68" t="str">
        <f t="shared" si="46"/>
        <v>High-Balance</v>
      </c>
      <c r="R730" s="69" t="str">
        <f t="shared" si="47"/>
        <v>51,000 - 100,000</v>
      </c>
    </row>
    <row r="731" spans="1:18" ht="18" customHeight="1" x14ac:dyDescent="0.2">
      <c r="A731" s="6">
        <v>730</v>
      </c>
      <c r="B731" s="7">
        <v>15612525</v>
      </c>
      <c r="C731" s="6" t="s">
        <v>597</v>
      </c>
      <c r="D731" s="7">
        <v>499</v>
      </c>
      <c r="E731" s="6" t="s">
        <v>15</v>
      </c>
      <c r="F731" s="6" t="s">
        <v>16</v>
      </c>
      <c r="G731" s="7">
        <v>57</v>
      </c>
      <c r="H731" s="7">
        <v>1</v>
      </c>
      <c r="I731" s="51">
        <v>0</v>
      </c>
      <c r="J731" s="7">
        <v>1</v>
      </c>
      <c r="K731" s="7">
        <v>0</v>
      </c>
      <c r="L731" s="7">
        <v>0</v>
      </c>
      <c r="M731" s="53">
        <v>131372.38</v>
      </c>
      <c r="N731" s="7">
        <v>1</v>
      </c>
      <c r="O731" s="68" t="str">
        <f t="shared" si="44"/>
        <v>Poor</v>
      </c>
      <c r="P731" s="68" t="str">
        <f t="shared" si="45"/>
        <v>Middle-aged adult</v>
      </c>
      <c r="Q731" s="68" t="str">
        <f t="shared" si="46"/>
        <v>Low-Balance</v>
      </c>
      <c r="R731" s="69" t="str">
        <f t="shared" si="47"/>
        <v>101,000 - 150,000</v>
      </c>
    </row>
    <row r="732" spans="1:18" ht="18" customHeight="1" x14ac:dyDescent="0.2">
      <c r="A732" s="6">
        <v>731</v>
      </c>
      <c r="B732" s="7">
        <v>15812750</v>
      </c>
      <c r="C732" s="6" t="s">
        <v>598</v>
      </c>
      <c r="D732" s="7">
        <v>591</v>
      </c>
      <c r="E732" s="6" t="s">
        <v>15</v>
      </c>
      <c r="F732" s="6" t="s">
        <v>23</v>
      </c>
      <c r="G732" s="7">
        <v>24</v>
      </c>
      <c r="H732" s="7">
        <v>6</v>
      </c>
      <c r="I732" s="51">
        <v>147360</v>
      </c>
      <c r="J732" s="7">
        <v>1</v>
      </c>
      <c r="K732" s="7">
        <v>1</v>
      </c>
      <c r="L732" s="7">
        <v>1</v>
      </c>
      <c r="M732" s="53">
        <v>25310.82</v>
      </c>
      <c r="N732" s="7">
        <v>0</v>
      </c>
      <c r="O732" s="68" t="str">
        <f t="shared" si="44"/>
        <v>Fair</v>
      </c>
      <c r="P732" s="68" t="str">
        <f t="shared" si="45"/>
        <v>Young adult</v>
      </c>
      <c r="Q732" s="68" t="str">
        <f t="shared" si="46"/>
        <v>High-Balance</v>
      </c>
      <c r="R732" s="69" t="str">
        <f t="shared" si="47"/>
        <v xml:space="preserve"> 0 - 50,000</v>
      </c>
    </row>
    <row r="733" spans="1:18" ht="18" customHeight="1" x14ac:dyDescent="0.2">
      <c r="A733" s="6">
        <v>732</v>
      </c>
      <c r="B733" s="7">
        <v>15790757</v>
      </c>
      <c r="C733" s="6" t="s">
        <v>599</v>
      </c>
      <c r="D733" s="7">
        <v>769</v>
      </c>
      <c r="E733" s="6" t="s">
        <v>15</v>
      </c>
      <c r="F733" s="6" t="s">
        <v>16</v>
      </c>
      <c r="G733" s="7">
        <v>25</v>
      </c>
      <c r="H733" s="7">
        <v>10</v>
      </c>
      <c r="I733" s="51">
        <v>0</v>
      </c>
      <c r="J733" s="7">
        <v>2</v>
      </c>
      <c r="K733" s="7">
        <v>0</v>
      </c>
      <c r="L733" s="7">
        <v>0</v>
      </c>
      <c r="M733" s="53">
        <v>187925.75</v>
      </c>
      <c r="N733" s="7">
        <v>0</v>
      </c>
      <c r="O733" s="68" t="str">
        <f t="shared" si="44"/>
        <v>Good</v>
      </c>
      <c r="P733" s="68" t="str">
        <f t="shared" si="45"/>
        <v>Young adult</v>
      </c>
      <c r="Q733" s="68" t="str">
        <f t="shared" si="46"/>
        <v>Low-Balance</v>
      </c>
      <c r="R733" s="69" t="str">
        <f t="shared" si="47"/>
        <v>151,000 - 200,00</v>
      </c>
    </row>
    <row r="734" spans="1:18" ht="18" customHeight="1" x14ac:dyDescent="0.2">
      <c r="A734" s="6">
        <v>733</v>
      </c>
      <c r="B734" s="7">
        <v>15723873</v>
      </c>
      <c r="C734" s="6" t="s">
        <v>600</v>
      </c>
      <c r="D734" s="7">
        <v>657</v>
      </c>
      <c r="E734" s="6" t="s">
        <v>18</v>
      </c>
      <c r="F734" s="6" t="s">
        <v>23</v>
      </c>
      <c r="G734" s="7">
        <v>31</v>
      </c>
      <c r="H734" s="7">
        <v>3</v>
      </c>
      <c r="I734" s="51">
        <v>125167.02</v>
      </c>
      <c r="J734" s="7">
        <v>1</v>
      </c>
      <c r="K734" s="7">
        <v>0</v>
      </c>
      <c r="L734" s="7">
        <v>0</v>
      </c>
      <c r="M734" s="53">
        <v>98820.39</v>
      </c>
      <c r="N734" s="7">
        <v>0</v>
      </c>
      <c r="O734" s="68" t="str">
        <f t="shared" si="44"/>
        <v>Fair</v>
      </c>
      <c r="P734" s="68" t="str">
        <f t="shared" si="45"/>
        <v>Young adult</v>
      </c>
      <c r="Q734" s="68" t="str">
        <f t="shared" si="46"/>
        <v>Mid-Balance</v>
      </c>
      <c r="R734" s="69" t="str">
        <f t="shared" si="47"/>
        <v>51,000 - 100,000</v>
      </c>
    </row>
    <row r="735" spans="1:18" ht="18" customHeight="1" x14ac:dyDescent="0.2">
      <c r="A735" s="6">
        <v>734</v>
      </c>
      <c r="B735" s="7">
        <v>15744607</v>
      </c>
      <c r="C735" s="6" t="s">
        <v>65</v>
      </c>
      <c r="D735" s="7">
        <v>738</v>
      </c>
      <c r="E735" s="6" t="s">
        <v>26</v>
      </c>
      <c r="F735" s="6" t="s">
        <v>23</v>
      </c>
      <c r="G735" s="7">
        <v>43</v>
      </c>
      <c r="H735" s="7">
        <v>9</v>
      </c>
      <c r="I735" s="51">
        <v>121152.05</v>
      </c>
      <c r="J735" s="7">
        <v>2</v>
      </c>
      <c r="K735" s="7">
        <v>1</v>
      </c>
      <c r="L735" s="7">
        <v>0</v>
      </c>
      <c r="M735" s="53">
        <v>64166.7</v>
      </c>
      <c r="N735" s="7">
        <v>1</v>
      </c>
      <c r="O735" s="68" t="str">
        <f t="shared" si="44"/>
        <v>Good</v>
      </c>
      <c r="P735" s="68" t="str">
        <f t="shared" si="45"/>
        <v>Middle-aged adult</v>
      </c>
      <c r="Q735" s="68" t="str">
        <f t="shared" si="46"/>
        <v>Mid-Balance</v>
      </c>
      <c r="R735" s="69" t="str">
        <f t="shared" si="47"/>
        <v>51,000 - 100,000</v>
      </c>
    </row>
    <row r="736" spans="1:18" ht="18" customHeight="1" x14ac:dyDescent="0.2">
      <c r="A736" s="6">
        <v>735</v>
      </c>
      <c r="B736" s="7">
        <v>15612966</v>
      </c>
      <c r="C736" s="6" t="s">
        <v>601</v>
      </c>
      <c r="D736" s="7">
        <v>545</v>
      </c>
      <c r="E736" s="6" t="s">
        <v>26</v>
      </c>
      <c r="F736" s="6" t="s">
        <v>16</v>
      </c>
      <c r="G736" s="7">
        <v>60</v>
      </c>
      <c r="H736" s="7">
        <v>7</v>
      </c>
      <c r="I736" s="51">
        <v>128981.07</v>
      </c>
      <c r="J736" s="7">
        <v>1</v>
      </c>
      <c r="K736" s="7">
        <v>0</v>
      </c>
      <c r="L736" s="7">
        <v>1</v>
      </c>
      <c r="M736" s="53">
        <v>176924.21</v>
      </c>
      <c r="N736" s="7">
        <v>1</v>
      </c>
      <c r="O736" s="68" t="str">
        <f t="shared" si="44"/>
        <v>Fair</v>
      </c>
      <c r="P736" s="68" t="str">
        <f t="shared" si="45"/>
        <v>Senior adult</v>
      </c>
      <c r="Q736" s="68" t="str">
        <f t="shared" si="46"/>
        <v>High-Balance</v>
      </c>
      <c r="R736" s="69" t="str">
        <f t="shared" si="47"/>
        <v>151,000 - 200,00</v>
      </c>
    </row>
    <row r="737" spans="1:18" ht="18" customHeight="1" x14ac:dyDescent="0.2">
      <c r="A737" s="6">
        <v>736</v>
      </c>
      <c r="B737" s="7">
        <v>15784209</v>
      </c>
      <c r="C737" s="6" t="s">
        <v>602</v>
      </c>
      <c r="D737" s="7">
        <v>497</v>
      </c>
      <c r="E737" s="6" t="s">
        <v>15</v>
      </c>
      <c r="F737" s="6" t="s">
        <v>23</v>
      </c>
      <c r="G737" s="7">
        <v>47</v>
      </c>
      <c r="H737" s="7">
        <v>6</v>
      </c>
      <c r="I737" s="51">
        <v>0</v>
      </c>
      <c r="J737" s="7">
        <v>1</v>
      </c>
      <c r="K737" s="7">
        <v>1</v>
      </c>
      <c r="L737" s="7">
        <v>1</v>
      </c>
      <c r="M737" s="53">
        <v>90055.08</v>
      </c>
      <c r="N737" s="7">
        <v>0</v>
      </c>
      <c r="O737" s="68" t="str">
        <f t="shared" si="44"/>
        <v>Poor</v>
      </c>
      <c r="P737" s="68" t="str">
        <f t="shared" si="45"/>
        <v>Middle-aged adult</v>
      </c>
      <c r="Q737" s="68" t="str">
        <f t="shared" si="46"/>
        <v>Low-Balance</v>
      </c>
      <c r="R737" s="69" t="str">
        <f t="shared" si="47"/>
        <v>51,000 - 100,000</v>
      </c>
    </row>
    <row r="738" spans="1:18" ht="18" customHeight="1" x14ac:dyDescent="0.2">
      <c r="A738" s="6">
        <v>737</v>
      </c>
      <c r="B738" s="7">
        <v>15794278</v>
      </c>
      <c r="C738" s="6" t="s">
        <v>603</v>
      </c>
      <c r="D738" s="7">
        <v>816</v>
      </c>
      <c r="E738" s="6" t="s">
        <v>18</v>
      </c>
      <c r="F738" s="6" t="s">
        <v>23</v>
      </c>
      <c r="G738" s="7">
        <v>67</v>
      </c>
      <c r="H738" s="7">
        <v>6</v>
      </c>
      <c r="I738" s="51">
        <v>151858.98000000001</v>
      </c>
      <c r="J738" s="7">
        <v>1</v>
      </c>
      <c r="K738" s="7">
        <v>1</v>
      </c>
      <c r="L738" s="7">
        <v>1</v>
      </c>
      <c r="M738" s="53">
        <v>72814.31</v>
      </c>
      <c r="N738" s="7">
        <v>0</v>
      </c>
      <c r="O738" s="68" t="str">
        <f t="shared" si="44"/>
        <v>Good</v>
      </c>
      <c r="P738" s="68" t="str">
        <f t="shared" si="45"/>
        <v>Senior adult</v>
      </c>
      <c r="Q738" s="68" t="str">
        <f t="shared" si="46"/>
        <v>High-Balance</v>
      </c>
      <c r="R738" s="69" t="str">
        <f t="shared" si="47"/>
        <v>51,000 - 100,000</v>
      </c>
    </row>
    <row r="739" spans="1:18" ht="18" customHeight="1" x14ac:dyDescent="0.2">
      <c r="A739" s="6">
        <v>738</v>
      </c>
      <c r="B739" s="7">
        <v>15766741</v>
      </c>
      <c r="C739" s="6" t="s">
        <v>222</v>
      </c>
      <c r="D739" s="7">
        <v>525</v>
      </c>
      <c r="E739" s="6" t="s">
        <v>15</v>
      </c>
      <c r="F739" s="6" t="s">
        <v>23</v>
      </c>
      <c r="G739" s="7">
        <v>36</v>
      </c>
      <c r="H739" s="7">
        <v>2</v>
      </c>
      <c r="I739" s="51">
        <v>114628.4</v>
      </c>
      <c r="J739" s="7">
        <v>1</v>
      </c>
      <c r="K739" s="7">
        <v>0</v>
      </c>
      <c r="L739" s="7">
        <v>1</v>
      </c>
      <c r="M739" s="53">
        <v>168290.06</v>
      </c>
      <c r="N739" s="7">
        <v>0</v>
      </c>
      <c r="O739" s="68" t="str">
        <f t="shared" si="44"/>
        <v>Fair</v>
      </c>
      <c r="P739" s="68" t="str">
        <f t="shared" si="45"/>
        <v>Young adult</v>
      </c>
      <c r="Q739" s="68" t="str">
        <f t="shared" si="46"/>
        <v>Mid-Balance</v>
      </c>
      <c r="R739" s="69" t="str">
        <f t="shared" si="47"/>
        <v>151,000 - 200,00</v>
      </c>
    </row>
    <row r="740" spans="1:18" ht="18" customHeight="1" x14ac:dyDescent="0.2">
      <c r="A740" s="6">
        <v>739</v>
      </c>
      <c r="B740" s="7">
        <v>15661036</v>
      </c>
      <c r="C740" s="6" t="s">
        <v>604</v>
      </c>
      <c r="D740" s="7">
        <v>725</v>
      </c>
      <c r="E740" s="6" t="s">
        <v>15</v>
      </c>
      <c r="F740" s="6" t="s">
        <v>23</v>
      </c>
      <c r="G740" s="7">
        <v>46</v>
      </c>
      <c r="H740" s="7">
        <v>6</v>
      </c>
      <c r="I740" s="51">
        <v>0</v>
      </c>
      <c r="J740" s="7">
        <v>2</v>
      </c>
      <c r="K740" s="7">
        <v>1</v>
      </c>
      <c r="L740" s="7">
        <v>0</v>
      </c>
      <c r="M740" s="53">
        <v>161767.38</v>
      </c>
      <c r="N740" s="7">
        <v>0</v>
      </c>
      <c r="O740" s="68" t="str">
        <f t="shared" si="44"/>
        <v>Good</v>
      </c>
      <c r="P740" s="68" t="str">
        <f t="shared" si="45"/>
        <v>Middle-aged adult</v>
      </c>
      <c r="Q740" s="68" t="str">
        <f t="shared" si="46"/>
        <v>Low-Balance</v>
      </c>
      <c r="R740" s="69" t="str">
        <f t="shared" si="47"/>
        <v>151,000 - 200,00</v>
      </c>
    </row>
    <row r="741" spans="1:18" ht="18" customHeight="1" x14ac:dyDescent="0.2">
      <c r="A741" s="6">
        <v>740</v>
      </c>
      <c r="B741" s="7">
        <v>15705639</v>
      </c>
      <c r="C741" s="6" t="s">
        <v>605</v>
      </c>
      <c r="D741" s="7">
        <v>692</v>
      </c>
      <c r="E741" s="6" t="s">
        <v>15</v>
      </c>
      <c r="F741" s="6" t="s">
        <v>16</v>
      </c>
      <c r="G741" s="7">
        <v>28</v>
      </c>
      <c r="H741" s="7">
        <v>8</v>
      </c>
      <c r="I741" s="51">
        <v>95059.02</v>
      </c>
      <c r="J741" s="7">
        <v>2</v>
      </c>
      <c r="K741" s="7">
        <v>1</v>
      </c>
      <c r="L741" s="7">
        <v>0</v>
      </c>
      <c r="M741" s="53">
        <v>44420.18</v>
      </c>
      <c r="N741" s="7">
        <v>0</v>
      </c>
      <c r="O741" s="68" t="str">
        <f t="shared" si="44"/>
        <v>Fair</v>
      </c>
      <c r="P741" s="68" t="str">
        <f t="shared" si="45"/>
        <v>Young adult</v>
      </c>
      <c r="Q741" s="68" t="str">
        <f t="shared" si="46"/>
        <v>Mid-Balance</v>
      </c>
      <c r="R741" s="69" t="str">
        <f t="shared" si="47"/>
        <v xml:space="preserve"> 0 - 50,000</v>
      </c>
    </row>
    <row r="742" spans="1:18" ht="18" customHeight="1" x14ac:dyDescent="0.2">
      <c r="A742" s="6">
        <v>741</v>
      </c>
      <c r="B742" s="7">
        <v>15637414</v>
      </c>
      <c r="C742" s="6" t="s">
        <v>606</v>
      </c>
      <c r="D742" s="7">
        <v>618</v>
      </c>
      <c r="E742" s="6" t="s">
        <v>15</v>
      </c>
      <c r="F742" s="6" t="s">
        <v>16</v>
      </c>
      <c r="G742" s="7">
        <v>24</v>
      </c>
      <c r="H742" s="7">
        <v>7</v>
      </c>
      <c r="I742" s="51">
        <v>128736.39</v>
      </c>
      <c r="J742" s="7">
        <v>1</v>
      </c>
      <c r="K742" s="7">
        <v>0</v>
      </c>
      <c r="L742" s="7">
        <v>1</v>
      </c>
      <c r="M742" s="53">
        <v>37147.61</v>
      </c>
      <c r="N742" s="7">
        <v>0</v>
      </c>
      <c r="O742" s="68" t="str">
        <f t="shared" si="44"/>
        <v>Fair</v>
      </c>
      <c r="P742" s="68" t="str">
        <f t="shared" si="45"/>
        <v>Young adult</v>
      </c>
      <c r="Q742" s="68" t="str">
        <f t="shared" si="46"/>
        <v>High-Balance</v>
      </c>
      <c r="R742" s="69" t="str">
        <f t="shared" si="47"/>
        <v xml:space="preserve"> 0 - 50,000</v>
      </c>
    </row>
    <row r="743" spans="1:18" ht="18" customHeight="1" x14ac:dyDescent="0.2">
      <c r="A743" s="6">
        <v>742</v>
      </c>
      <c r="B743" s="7">
        <v>15716835</v>
      </c>
      <c r="C743" s="6" t="s">
        <v>259</v>
      </c>
      <c r="D743" s="7">
        <v>546</v>
      </c>
      <c r="E743" s="6" t="s">
        <v>15</v>
      </c>
      <c r="F743" s="6" t="s">
        <v>23</v>
      </c>
      <c r="G743" s="7">
        <v>24</v>
      </c>
      <c r="H743" s="7">
        <v>8</v>
      </c>
      <c r="I743" s="51">
        <v>156325.38</v>
      </c>
      <c r="J743" s="7">
        <v>1</v>
      </c>
      <c r="K743" s="7">
        <v>1</v>
      </c>
      <c r="L743" s="7">
        <v>1</v>
      </c>
      <c r="M743" s="53">
        <v>125381.02</v>
      </c>
      <c r="N743" s="7">
        <v>0</v>
      </c>
      <c r="O743" s="68" t="str">
        <f t="shared" si="44"/>
        <v>Fair</v>
      </c>
      <c r="P743" s="68" t="str">
        <f t="shared" si="45"/>
        <v>Young adult</v>
      </c>
      <c r="Q743" s="68" t="str">
        <f t="shared" si="46"/>
        <v>High-Balance</v>
      </c>
      <c r="R743" s="69" t="str">
        <f t="shared" si="47"/>
        <v>101,000 - 150,000</v>
      </c>
    </row>
    <row r="744" spans="1:18" ht="18" customHeight="1" x14ac:dyDescent="0.2">
      <c r="A744" s="6">
        <v>743</v>
      </c>
      <c r="B744" s="7">
        <v>15696231</v>
      </c>
      <c r="C744" s="6" t="s">
        <v>607</v>
      </c>
      <c r="D744" s="7">
        <v>635</v>
      </c>
      <c r="E744" s="6" t="s">
        <v>15</v>
      </c>
      <c r="F744" s="6" t="s">
        <v>23</v>
      </c>
      <c r="G744" s="7">
        <v>29</v>
      </c>
      <c r="H744" s="7">
        <v>7</v>
      </c>
      <c r="I744" s="51">
        <v>105405.97</v>
      </c>
      <c r="J744" s="7">
        <v>1</v>
      </c>
      <c r="K744" s="7">
        <v>1</v>
      </c>
      <c r="L744" s="7">
        <v>1</v>
      </c>
      <c r="M744" s="53">
        <v>149853.89000000001</v>
      </c>
      <c r="N744" s="7">
        <v>0</v>
      </c>
      <c r="O744" s="68" t="str">
        <f t="shared" si="44"/>
        <v>Fair</v>
      </c>
      <c r="P744" s="68" t="str">
        <f t="shared" si="45"/>
        <v>Young adult</v>
      </c>
      <c r="Q744" s="68" t="str">
        <f t="shared" si="46"/>
        <v>Mid-Balance</v>
      </c>
      <c r="R744" s="69" t="str">
        <f t="shared" si="47"/>
        <v>101,000 - 150,000</v>
      </c>
    </row>
    <row r="745" spans="1:18" ht="18" customHeight="1" x14ac:dyDescent="0.2">
      <c r="A745" s="6">
        <v>744</v>
      </c>
      <c r="B745" s="7">
        <v>15641675</v>
      </c>
      <c r="C745" s="6" t="s">
        <v>608</v>
      </c>
      <c r="D745" s="7">
        <v>611</v>
      </c>
      <c r="E745" s="6" t="s">
        <v>15</v>
      </c>
      <c r="F745" s="6" t="s">
        <v>16</v>
      </c>
      <c r="G745" s="7">
        <v>49</v>
      </c>
      <c r="H745" s="7">
        <v>2</v>
      </c>
      <c r="I745" s="51">
        <v>88915.37</v>
      </c>
      <c r="J745" s="7">
        <v>3</v>
      </c>
      <c r="K745" s="7">
        <v>0</v>
      </c>
      <c r="L745" s="7">
        <v>0</v>
      </c>
      <c r="M745" s="53">
        <v>161435.01999999999</v>
      </c>
      <c r="N745" s="7">
        <v>1</v>
      </c>
      <c r="O745" s="68" t="str">
        <f t="shared" si="44"/>
        <v>Fair</v>
      </c>
      <c r="P745" s="68" t="str">
        <f t="shared" si="45"/>
        <v>Middle-aged adult</v>
      </c>
      <c r="Q745" s="68" t="str">
        <f t="shared" si="46"/>
        <v>Mid-Balance</v>
      </c>
      <c r="R745" s="69" t="str">
        <f t="shared" si="47"/>
        <v>151,000 - 200,00</v>
      </c>
    </row>
    <row r="746" spans="1:18" ht="18" customHeight="1" x14ac:dyDescent="0.2">
      <c r="A746" s="6">
        <v>745</v>
      </c>
      <c r="B746" s="7">
        <v>15670755</v>
      </c>
      <c r="C746" s="6" t="s">
        <v>609</v>
      </c>
      <c r="D746" s="7">
        <v>650</v>
      </c>
      <c r="E746" s="6" t="s">
        <v>15</v>
      </c>
      <c r="F746" s="6" t="s">
        <v>23</v>
      </c>
      <c r="G746" s="7">
        <v>60</v>
      </c>
      <c r="H746" s="7">
        <v>8</v>
      </c>
      <c r="I746" s="51">
        <v>0</v>
      </c>
      <c r="J746" s="7">
        <v>2</v>
      </c>
      <c r="K746" s="7">
        <v>1</v>
      </c>
      <c r="L746" s="7">
        <v>1</v>
      </c>
      <c r="M746" s="53">
        <v>102925.75999999999</v>
      </c>
      <c r="N746" s="7">
        <v>0</v>
      </c>
      <c r="O746" s="68" t="str">
        <f t="shared" si="44"/>
        <v>Fair</v>
      </c>
      <c r="P746" s="68" t="str">
        <f t="shared" si="45"/>
        <v>Senior adult</v>
      </c>
      <c r="Q746" s="68" t="str">
        <f t="shared" si="46"/>
        <v>Low-Balance</v>
      </c>
      <c r="R746" s="69" t="str">
        <f t="shared" si="47"/>
        <v>101,000 - 150,000</v>
      </c>
    </row>
    <row r="747" spans="1:18" ht="18" customHeight="1" x14ac:dyDescent="0.2">
      <c r="A747" s="6">
        <v>746</v>
      </c>
      <c r="B747" s="7">
        <v>15640059</v>
      </c>
      <c r="C747" s="6" t="s">
        <v>234</v>
      </c>
      <c r="D747" s="7">
        <v>606</v>
      </c>
      <c r="E747" s="6" t="s">
        <v>15</v>
      </c>
      <c r="F747" s="6" t="s">
        <v>23</v>
      </c>
      <c r="G747" s="7">
        <v>40</v>
      </c>
      <c r="H747" s="7">
        <v>5</v>
      </c>
      <c r="I747" s="51">
        <v>0</v>
      </c>
      <c r="J747" s="7">
        <v>2</v>
      </c>
      <c r="K747" s="7">
        <v>1</v>
      </c>
      <c r="L747" s="7">
        <v>1</v>
      </c>
      <c r="M747" s="53">
        <v>70899.27</v>
      </c>
      <c r="N747" s="7">
        <v>0</v>
      </c>
      <c r="O747" s="68" t="str">
        <f t="shared" si="44"/>
        <v>Fair</v>
      </c>
      <c r="P747" s="68" t="str">
        <f t="shared" si="45"/>
        <v>Middle-aged adult</v>
      </c>
      <c r="Q747" s="68" t="str">
        <f t="shared" si="46"/>
        <v>Low-Balance</v>
      </c>
      <c r="R747" s="69" t="str">
        <f t="shared" si="47"/>
        <v>51,000 - 100,000</v>
      </c>
    </row>
    <row r="748" spans="1:18" ht="18" customHeight="1" x14ac:dyDescent="0.2">
      <c r="A748" s="6">
        <v>747</v>
      </c>
      <c r="B748" s="7">
        <v>15787619</v>
      </c>
      <c r="C748" s="6" t="s">
        <v>313</v>
      </c>
      <c r="D748" s="7">
        <v>844</v>
      </c>
      <c r="E748" s="6" t="s">
        <v>15</v>
      </c>
      <c r="F748" s="6" t="s">
        <v>23</v>
      </c>
      <c r="G748" s="7">
        <v>18</v>
      </c>
      <c r="H748" s="7">
        <v>2</v>
      </c>
      <c r="I748" s="51">
        <v>160980.03</v>
      </c>
      <c r="J748" s="7">
        <v>1</v>
      </c>
      <c r="K748" s="7">
        <v>0</v>
      </c>
      <c r="L748" s="7">
        <v>0</v>
      </c>
      <c r="M748" s="53">
        <v>145936.28</v>
      </c>
      <c r="N748" s="7">
        <v>0</v>
      </c>
      <c r="O748" s="68" t="str">
        <f t="shared" si="44"/>
        <v>Good</v>
      </c>
      <c r="P748" s="68" t="str">
        <f t="shared" si="45"/>
        <v>Young adult</v>
      </c>
      <c r="Q748" s="68" t="str">
        <f t="shared" si="46"/>
        <v>High-Balance</v>
      </c>
      <c r="R748" s="69" t="str">
        <f t="shared" si="47"/>
        <v>101,000 - 150,000</v>
      </c>
    </row>
    <row r="749" spans="1:18" ht="18" customHeight="1" x14ac:dyDescent="0.2">
      <c r="A749" s="6">
        <v>748</v>
      </c>
      <c r="B749" s="7">
        <v>15587535</v>
      </c>
      <c r="C749" s="6" t="s">
        <v>605</v>
      </c>
      <c r="D749" s="7">
        <v>450</v>
      </c>
      <c r="E749" s="6" t="s">
        <v>18</v>
      </c>
      <c r="F749" s="6" t="s">
        <v>16</v>
      </c>
      <c r="G749" s="7">
        <v>46</v>
      </c>
      <c r="H749" s="7">
        <v>5</v>
      </c>
      <c r="I749" s="51">
        <v>177619.71</v>
      </c>
      <c r="J749" s="7">
        <v>1</v>
      </c>
      <c r="K749" s="7">
        <v>1</v>
      </c>
      <c r="L749" s="7">
        <v>0</v>
      </c>
      <c r="M749" s="53">
        <v>54227.06</v>
      </c>
      <c r="N749" s="7">
        <v>0</v>
      </c>
      <c r="O749" s="68" t="str">
        <f t="shared" si="44"/>
        <v>Poor</v>
      </c>
      <c r="P749" s="68" t="str">
        <f t="shared" si="45"/>
        <v>Middle-aged adult</v>
      </c>
      <c r="Q749" s="68" t="str">
        <f t="shared" si="46"/>
        <v>High-Balance</v>
      </c>
      <c r="R749" s="69" t="str">
        <f t="shared" si="47"/>
        <v>51,000 - 100,000</v>
      </c>
    </row>
    <row r="750" spans="1:18" ht="18" customHeight="1" x14ac:dyDescent="0.2">
      <c r="A750" s="6">
        <v>749</v>
      </c>
      <c r="B750" s="7">
        <v>15813034</v>
      </c>
      <c r="C750" s="6" t="s">
        <v>65</v>
      </c>
      <c r="D750" s="7">
        <v>727</v>
      </c>
      <c r="E750" s="6" t="s">
        <v>18</v>
      </c>
      <c r="F750" s="6" t="s">
        <v>23</v>
      </c>
      <c r="G750" s="7">
        <v>38</v>
      </c>
      <c r="H750" s="7">
        <v>2</v>
      </c>
      <c r="I750" s="51">
        <v>62276.99</v>
      </c>
      <c r="J750" s="7">
        <v>1</v>
      </c>
      <c r="K750" s="7">
        <v>1</v>
      </c>
      <c r="L750" s="7">
        <v>1</v>
      </c>
      <c r="M750" s="53">
        <v>59280.79</v>
      </c>
      <c r="N750" s="7">
        <v>0</v>
      </c>
      <c r="O750" s="68" t="str">
        <f t="shared" si="44"/>
        <v>Good</v>
      </c>
      <c r="P750" s="68" t="str">
        <f t="shared" si="45"/>
        <v>Young adult</v>
      </c>
      <c r="Q750" s="68" t="str">
        <f t="shared" si="46"/>
        <v>Low-Balance</v>
      </c>
      <c r="R750" s="69" t="str">
        <f t="shared" si="47"/>
        <v>51,000 - 100,000</v>
      </c>
    </row>
    <row r="751" spans="1:18" ht="18" customHeight="1" x14ac:dyDescent="0.2">
      <c r="A751" s="6">
        <v>750</v>
      </c>
      <c r="B751" s="7">
        <v>15698839</v>
      </c>
      <c r="C751" s="6" t="s">
        <v>610</v>
      </c>
      <c r="D751" s="7">
        <v>460</v>
      </c>
      <c r="E751" s="6" t="s">
        <v>26</v>
      </c>
      <c r="F751" s="6" t="s">
        <v>23</v>
      </c>
      <c r="G751" s="7">
        <v>46</v>
      </c>
      <c r="H751" s="7">
        <v>4</v>
      </c>
      <c r="I751" s="51">
        <v>127559.97</v>
      </c>
      <c r="J751" s="7">
        <v>2</v>
      </c>
      <c r="K751" s="7">
        <v>1</v>
      </c>
      <c r="L751" s="7">
        <v>1</v>
      </c>
      <c r="M751" s="53">
        <v>126952.5</v>
      </c>
      <c r="N751" s="7">
        <v>0</v>
      </c>
      <c r="O751" s="68" t="str">
        <f t="shared" si="44"/>
        <v>Poor</v>
      </c>
      <c r="P751" s="68" t="str">
        <f t="shared" si="45"/>
        <v>Middle-aged adult</v>
      </c>
      <c r="Q751" s="68" t="str">
        <f t="shared" si="46"/>
        <v>High-Balance</v>
      </c>
      <c r="R751" s="69" t="str">
        <f t="shared" si="47"/>
        <v>101,000 - 150,000</v>
      </c>
    </row>
    <row r="752" spans="1:18" ht="18" customHeight="1" x14ac:dyDescent="0.2">
      <c r="A752" s="6">
        <v>751</v>
      </c>
      <c r="B752" s="7">
        <v>15790314</v>
      </c>
      <c r="C752" s="6" t="s">
        <v>611</v>
      </c>
      <c r="D752" s="7">
        <v>649</v>
      </c>
      <c r="E752" s="6" t="s">
        <v>15</v>
      </c>
      <c r="F752" s="6" t="s">
        <v>23</v>
      </c>
      <c r="G752" s="7">
        <v>41</v>
      </c>
      <c r="H752" s="7">
        <v>0</v>
      </c>
      <c r="I752" s="51">
        <v>0</v>
      </c>
      <c r="J752" s="7">
        <v>2</v>
      </c>
      <c r="K752" s="7">
        <v>0</v>
      </c>
      <c r="L752" s="7">
        <v>1</v>
      </c>
      <c r="M752" s="53">
        <v>130567.02</v>
      </c>
      <c r="N752" s="7">
        <v>0</v>
      </c>
      <c r="O752" s="68" t="str">
        <f t="shared" si="44"/>
        <v>Fair</v>
      </c>
      <c r="P752" s="68" t="str">
        <f t="shared" si="45"/>
        <v>Middle-aged adult</v>
      </c>
      <c r="Q752" s="68" t="str">
        <f t="shared" si="46"/>
        <v>Low-Balance</v>
      </c>
      <c r="R752" s="69" t="str">
        <f t="shared" si="47"/>
        <v>101,000 - 150,000</v>
      </c>
    </row>
    <row r="753" spans="1:18" ht="18" customHeight="1" x14ac:dyDescent="0.2">
      <c r="A753" s="6">
        <v>752</v>
      </c>
      <c r="B753" s="7">
        <v>15634245</v>
      </c>
      <c r="C753" s="6" t="s">
        <v>612</v>
      </c>
      <c r="D753" s="7">
        <v>758</v>
      </c>
      <c r="E753" s="6" t="s">
        <v>26</v>
      </c>
      <c r="F753" s="6" t="s">
        <v>16</v>
      </c>
      <c r="G753" s="7">
        <v>47</v>
      </c>
      <c r="H753" s="7">
        <v>9</v>
      </c>
      <c r="I753" s="51">
        <v>95523.16</v>
      </c>
      <c r="J753" s="7">
        <v>1</v>
      </c>
      <c r="K753" s="7">
        <v>1</v>
      </c>
      <c r="L753" s="7">
        <v>0</v>
      </c>
      <c r="M753" s="53">
        <v>73294.48</v>
      </c>
      <c r="N753" s="7">
        <v>0</v>
      </c>
      <c r="O753" s="68" t="str">
        <f t="shared" si="44"/>
        <v>Good</v>
      </c>
      <c r="P753" s="68" t="str">
        <f t="shared" si="45"/>
        <v>Middle-aged adult</v>
      </c>
      <c r="Q753" s="68" t="str">
        <f t="shared" si="46"/>
        <v>Mid-Balance</v>
      </c>
      <c r="R753" s="69" t="str">
        <f t="shared" si="47"/>
        <v>51,000 - 100,000</v>
      </c>
    </row>
    <row r="754" spans="1:18" ht="18" customHeight="1" x14ac:dyDescent="0.2">
      <c r="A754" s="6">
        <v>753</v>
      </c>
      <c r="B754" s="7">
        <v>15677305</v>
      </c>
      <c r="C754" s="6" t="s">
        <v>313</v>
      </c>
      <c r="D754" s="7">
        <v>490</v>
      </c>
      <c r="E754" s="6" t="s">
        <v>15</v>
      </c>
      <c r="F754" s="6" t="s">
        <v>16</v>
      </c>
      <c r="G754" s="7">
        <v>35</v>
      </c>
      <c r="H754" s="7">
        <v>7</v>
      </c>
      <c r="I754" s="51">
        <v>107749.03</v>
      </c>
      <c r="J754" s="7">
        <v>1</v>
      </c>
      <c r="K754" s="7">
        <v>1</v>
      </c>
      <c r="L754" s="7">
        <v>1</v>
      </c>
      <c r="M754" s="53">
        <v>3937.37</v>
      </c>
      <c r="N754" s="7">
        <v>0</v>
      </c>
      <c r="O754" s="68" t="str">
        <f t="shared" si="44"/>
        <v>Poor</v>
      </c>
      <c r="P754" s="68" t="str">
        <f t="shared" si="45"/>
        <v>Young adult</v>
      </c>
      <c r="Q754" s="68" t="str">
        <f t="shared" si="46"/>
        <v>Mid-Balance</v>
      </c>
      <c r="R754" s="69" t="str">
        <f t="shared" si="47"/>
        <v xml:space="preserve"> 0 - 50,000</v>
      </c>
    </row>
    <row r="755" spans="1:18" ht="18" customHeight="1" x14ac:dyDescent="0.2">
      <c r="A755" s="6">
        <v>754</v>
      </c>
      <c r="B755" s="7">
        <v>15661526</v>
      </c>
      <c r="C755" s="6" t="s">
        <v>540</v>
      </c>
      <c r="D755" s="7">
        <v>815</v>
      </c>
      <c r="E755" s="6" t="s">
        <v>26</v>
      </c>
      <c r="F755" s="6" t="s">
        <v>23</v>
      </c>
      <c r="G755" s="7">
        <v>37</v>
      </c>
      <c r="H755" s="7">
        <v>2</v>
      </c>
      <c r="I755" s="51">
        <v>110777.26</v>
      </c>
      <c r="J755" s="7">
        <v>2</v>
      </c>
      <c r="K755" s="7">
        <v>1</v>
      </c>
      <c r="L755" s="7">
        <v>0</v>
      </c>
      <c r="M755" s="53">
        <v>2383.59</v>
      </c>
      <c r="N755" s="7">
        <v>0</v>
      </c>
      <c r="O755" s="68" t="str">
        <f t="shared" si="44"/>
        <v>Good</v>
      </c>
      <c r="P755" s="68" t="str">
        <f t="shared" si="45"/>
        <v>Young adult</v>
      </c>
      <c r="Q755" s="68" t="str">
        <f t="shared" si="46"/>
        <v>Mid-Balance</v>
      </c>
      <c r="R755" s="69" t="str">
        <f t="shared" si="47"/>
        <v xml:space="preserve"> 0 - 50,000</v>
      </c>
    </row>
    <row r="756" spans="1:18" ht="18" customHeight="1" x14ac:dyDescent="0.2">
      <c r="A756" s="6">
        <v>755</v>
      </c>
      <c r="B756" s="7">
        <v>15685997</v>
      </c>
      <c r="C756" s="6" t="s">
        <v>613</v>
      </c>
      <c r="D756" s="7">
        <v>838</v>
      </c>
      <c r="E756" s="6" t="s">
        <v>18</v>
      </c>
      <c r="F756" s="6" t="s">
        <v>16</v>
      </c>
      <c r="G756" s="7">
        <v>39</v>
      </c>
      <c r="H756" s="7">
        <v>5</v>
      </c>
      <c r="I756" s="51">
        <v>166733.92000000001</v>
      </c>
      <c r="J756" s="7">
        <v>2</v>
      </c>
      <c r="K756" s="7">
        <v>1</v>
      </c>
      <c r="L756" s="7">
        <v>0</v>
      </c>
      <c r="M756" s="53">
        <v>14279.44</v>
      </c>
      <c r="N756" s="7">
        <v>0</v>
      </c>
      <c r="O756" s="68" t="str">
        <f t="shared" si="44"/>
        <v>Good</v>
      </c>
      <c r="P756" s="68" t="str">
        <f t="shared" si="45"/>
        <v>Young adult</v>
      </c>
      <c r="Q756" s="68" t="str">
        <f t="shared" si="46"/>
        <v>High-Balance</v>
      </c>
      <c r="R756" s="69" t="str">
        <f t="shared" si="47"/>
        <v xml:space="preserve"> 0 - 50,000</v>
      </c>
    </row>
    <row r="757" spans="1:18" ht="18" customHeight="1" x14ac:dyDescent="0.2">
      <c r="A757" s="6">
        <v>756</v>
      </c>
      <c r="B757" s="7">
        <v>15660101</v>
      </c>
      <c r="C757" s="6" t="s">
        <v>614</v>
      </c>
      <c r="D757" s="7">
        <v>803</v>
      </c>
      <c r="E757" s="6" t="s">
        <v>15</v>
      </c>
      <c r="F757" s="6" t="s">
        <v>23</v>
      </c>
      <c r="G757" s="7">
        <v>31</v>
      </c>
      <c r="H757" s="7">
        <v>9</v>
      </c>
      <c r="I757" s="51">
        <v>157120.85999999999</v>
      </c>
      <c r="J757" s="7">
        <v>2</v>
      </c>
      <c r="K757" s="7">
        <v>1</v>
      </c>
      <c r="L757" s="7">
        <v>0</v>
      </c>
      <c r="M757" s="53">
        <v>141300.53</v>
      </c>
      <c r="N757" s="7">
        <v>0</v>
      </c>
      <c r="O757" s="68" t="str">
        <f t="shared" si="44"/>
        <v>Good</v>
      </c>
      <c r="P757" s="68" t="str">
        <f t="shared" si="45"/>
        <v>Young adult</v>
      </c>
      <c r="Q757" s="68" t="str">
        <f t="shared" si="46"/>
        <v>High-Balance</v>
      </c>
      <c r="R757" s="69" t="str">
        <f t="shared" si="47"/>
        <v>101,000 - 150,000</v>
      </c>
    </row>
    <row r="758" spans="1:18" ht="18" customHeight="1" x14ac:dyDescent="0.2">
      <c r="A758" s="6">
        <v>757</v>
      </c>
      <c r="B758" s="7">
        <v>15637979</v>
      </c>
      <c r="C758" s="6" t="s">
        <v>139</v>
      </c>
      <c r="D758" s="7">
        <v>664</v>
      </c>
      <c r="E758" s="6" t="s">
        <v>26</v>
      </c>
      <c r="F758" s="6" t="s">
        <v>16</v>
      </c>
      <c r="G758" s="7">
        <v>36</v>
      </c>
      <c r="H758" s="7">
        <v>2</v>
      </c>
      <c r="I758" s="51">
        <v>127160.78</v>
      </c>
      <c r="J758" s="7">
        <v>2</v>
      </c>
      <c r="K758" s="7">
        <v>1</v>
      </c>
      <c r="L758" s="7">
        <v>0</v>
      </c>
      <c r="M758" s="53">
        <v>78140.75</v>
      </c>
      <c r="N758" s="7">
        <v>0</v>
      </c>
      <c r="O758" s="68" t="str">
        <f t="shared" si="44"/>
        <v>Fair</v>
      </c>
      <c r="P758" s="68" t="str">
        <f t="shared" si="45"/>
        <v>Young adult</v>
      </c>
      <c r="Q758" s="68" t="str">
        <f t="shared" si="46"/>
        <v>High-Balance</v>
      </c>
      <c r="R758" s="69" t="str">
        <f t="shared" si="47"/>
        <v>51,000 - 100,000</v>
      </c>
    </row>
    <row r="759" spans="1:18" ht="18" customHeight="1" x14ac:dyDescent="0.2">
      <c r="A759" s="6">
        <v>758</v>
      </c>
      <c r="B759" s="7">
        <v>15815364</v>
      </c>
      <c r="C759" s="6" t="s">
        <v>615</v>
      </c>
      <c r="D759" s="7">
        <v>736</v>
      </c>
      <c r="E759" s="6" t="s">
        <v>18</v>
      </c>
      <c r="F759" s="6" t="s">
        <v>16</v>
      </c>
      <c r="G759" s="7">
        <v>28</v>
      </c>
      <c r="H759" s="7">
        <v>2</v>
      </c>
      <c r="I759" s="51">
        <v>0</v>
      </c>
      <c r="J759" s="7">
        <v>2</v>
      </c>
      <c r="K759" s="7">
        <v>1</v>
      </c>
      <c r="L759" s="7">
        <v>1</v>
      </c>
      <c r="M759" s="53">
        <v>117431.1</v>
      </c>
      <c r="N759" s="7">
        <v>0</v>
      </c>
      <c r="O759" s="68" t="str">
        <f t="shared" si="44"/>
        <v>Good</v>
      </c>
      <c r="P759" s="68" t="str">
        <f t="shared" si="45"/>
        <v>Young adult</v>
      </c>
      <c r="Q759" s="68" t="str">
        <f t="shared" si="46"/>
        <v>Low-Balance</v>
      </c>
      <c r="R759" s="69" t="str">
        <f t="shared" si="47"/>
        <v>101,000 - 150,000</v>
      </c>
    </row>
    <row r="760" spans="1:18" ht="18" customHeight="1" x14ac:dyDescent="0.2">
      <c r="A760" s="6">
        <v>759</v>
      </c>
      <c r="B760" s="7">
        <v>15647099</v>
      </c>
      <c r="C760" s="6" t="s">
        <v>616</v>
      </c>
      <c r="D760" s="7">
        <v>633</v>
      </c>
      <c r="E760" s="6" t="s">
        <v>15</v>
      </c>
      <c r="F760" s="6" t="s">
        <v>16</v>
      </c>
      <c r="G760" s="7">
        <v>37</v>
      </c>
      <c r="H760" s="7">
        <v>9</v>
      </c>
      <c r="I760" s="51">
        <v>156091.97</v>
      </c>
      <c r="J760" s="7">
        <v>1</v>
      </c>
      <c r="K760" s="7">
        <v>1</v>
      </c>
      <c r="L760" s="7">
        <v>0</v>
      </c>
      <c r="M760" s="53">
        <v>72008.61</v>
      </c>
      <c r="N760" s="7">
        <v>0</v>
      </c>
      <c r="O760" s="68" t="str">
        <f t="shared" si="44"/>
        <v>Fair</v>
      </c>
      <c r="P760" s="68" t="str">
        <f t="shared" si="45"/>
        <v>Young adult</v>
      </c>
      <c r="Q760" s="68" t="str">
        <f t="shared" si="46"/>
        <v>High-Balance</v>
      </c>
      <c r="R760" s="69" t="str">
        <f t="shared" si="47"/>
        <v>51,000 - 100,000</v>
      </c>
    </row>
    <row r="761" spans="1:18" ht="18" customHeight="1" x14ac:dyDescent="0.2">
      <c r="A761" s="6">
        <v>760</v>
      </c>
      <c r="B761" s="7">
        <v>15625944</v>
      </c>
      <c r="C761" s="6" t="s">
        <v>68</v>
      </c>
      <c r="D761" s="7">
        <v>664</v>
      </c>
      <c r="E761" s="6" t="s">
        <v>15</v>
      </c>
      <c r="F761" s="6" t="s">
        <v>23</v>
      </c>
      <c r="G761" s="7">
        <v>58</v>
      </c>
      <c r="H761" s="7">
        <v>5</v>
      </c>
      <c r="I761" s="51">
        <v>98668.18</v>
      </c>
      <c r="J761" s="7">
        <v>1</v>
      </c>
      <c r="K761" s="7">
        <v>1</v>
      </c>
      <c r="L761" s="7">
        <v>1</v>
      </c>
      <c r="M761" s="53">
        <v>60887.58</v>
      </c>
      <c r="N761" s="7">
        <v>0</v>
      </c>
      <c r="O761" s="68" t="str">
        <f t="shared" si="44"/>
        <v>Fair</v>
      </c>
      <c r="P761" s="68" t="str">
        <f t="shared" si="45"/>
        <v>Middle-aged adult</v>
      </c>
      <c r="Q761" s="68" t="str">
        <f t="shared" si="46"/>
        <v>Mid-Balance</v>
      </c>
      <c r="R761" s="69" t="str">
        <f t="shared" si="47"/>
        <v>51,000 - 100,000</v>
      </c>
    </row>
    <row r="762" spans="1:18" ht="18" customHeight="1" x14ac:dyDescent="0.2">
      <c r="A762" s="6">
        <v>761</v>
      </c>
      <c r="B762" s="7">
        <v>15583212</v>
      </c>
      <c r="C762" s="6" t="s">
        <v>133</v>
      </c>
      <c r="D762" s="7">
        <v>600</v>
      </c>
      <c r="E762" s="6" t="s">
        <v>15</v>
      </c>
      <c r="F762" s="6" t="s">
        <v>16</v>
      </c>
      <c r="G762" s="7">
        <v>43</v>
      </c>
      <c r="H762" s="7">
        <v>5</v>
      </c>
      <c r="I762" s="51">
        <v>134022.06</v>
      </c>
      <c r="J762" s="7">
        <v>1</v>
      </c>
      <c r="K762" s="7">
        <v>1</v>
      </c>
      <c r="L762" s="7">
        <v>0</v>
      </c>
      <c r="M762" s="53">
        <v>194764.83</v>
      </c>
      <c r="N762" s="7">
        <v>0</v>
      </c>
      <c r="O762" s="68" t="str">
        <f t="shared" si="44"/>
        <v>Fair</v>
      </c>
      <c r="P762" s="68" t="str">
        <f t="shared" si="45"/>
        <v>Middle-aged adult</v>
      </c>
      <c r="Q762" s="68" t="str">
        <f t="shared" si="46"/>
        <v>High-Balance</v>
      </c>
      <c r="R762" s="69" t="str">
        <f t="shared" si="47"/>
        <v>151,000 - 200,00</v>
      </c>
    </row>
    <row r="763" spans="1:18" ht="18" customHeight="1" x14ac:dyDescent="0.2">
      <c r="A763" s="6">
        <v>762</v>
      </c>
      <c r="B763" s="7">
        <v>15582741</v>
      </c>
      <c r="C763" s="6" t="s">
        <v>44</v>
      </c>
      <c r="D763" s="7">
        <v>693</v>
      </c>
      <c r="E763" s="6" t="s">
        <v>15</v>
      </c>
      <c r="F763" s="6" t="s">
        <v>16</v>
      </c>
      <c r="G763" s="7">
        <v>35</v>
      </c>
      <c r="H763" s="7">
        <v>5</v>
      </c>
      <c r="I763" s="51">
        <v>124151.09</v>
      </c>
      <c r="J763" s="7">
        <v>1</v>
      </c>
      <c r="K763" s="7">
        <v>1</v>
      </c>
      <c r="L763" s="7">
        <v>0</v>
      </c>
      <c r="M763" s="53">
        <v>88705.14</v>
      </c>
      <c r="N763" s="7">
        <v>1</v>
      </c>
      <c r="O763" s="68" t="str">
        <f t="shared" si="44"/>
        <v>Fair</v>
      </c>
      <c r="P763" s="68" t="str">
        <f t="shared" si="45"/>
        <v>Young adult</v>
      </c>
      <c r="Q763" s="68" t="str">
        <f t="shared" si="46"/>
        <v>Mid-Balance</v>
      </c>
      <c r="R763" s="69" t="str">
        <f t="shared" si="47"/>
        <v>51,000 - 100,000</v>
      </c>
    </row>
    <row r="764" spans="1:18" ht="18" customHeight="1" x14ac:dyDescent="0.2">
      <c r="A764" s="6">
        <v>763</v>
      </c>
      <c r="B764" s="7">
        <v>15637876</v>
      </c>
      <c r="C764" s="6" t="s">
        <v>422</v>
      </c>
      <c r="D764" s="7">
        <v>663</v>
      </c>
      <c r="E764" s="6" t="s">
        <v>26</v>
      </c>
      <c r="F764" s="6" t="s">
        <v>16</v>
      </c>
      <c r="G764" s="7">
        <v>36</v>
      </c>
      <c r="H764" s="7">
        <v>6</v>
      </c>
      <c r="I764" s="51">
        <v>77253.5</v>
      </c>
      <c r="J764" s="7">
        <v>1</v>
      </c>
      <c r="K764" s="7">
        <v>0</v>
      </c>
      <c r="L764" s="7">
        <v>0</v>
      </c>
      <c r="M764" s="53">
        <v>35817.97</v>
      </c>
      <c r="N764" s="7">
        <v>1</v>
      </c>
      <c r="O764" s="68" t="str">
        <f t="shared" si="44"/>
        <v>Fair</v>
      </c>
      <c r="P764" s="68" t="str">
        <f t="shared" si="45"/>
        <v>Young adult</v>
      </c>
      <c r="Q764" s="68" t="str">
        <f t="shared" si="46"/>
        <v>Mid-Balance</v>
      </c>
      <c r="R764" s="69" t="str">
        <f t="shared" si="47"/>
        <v xml:space="preserve"> 0 - 50,000</v>
      </c>
    </row>
    <row r="765" spans="1:18" ht="18" customHeight="1" x14ac:dyDescent="0.2">
      <c r="A765" s="6">
        <v>764</v>
      </c>
      <c r="B765" s="7">
        <v>15622750</v>
      </c>
      <c r="C765" s="6" t="s">
        <v>22</v>
      </c>
      <c r="D765" s="7">
        <v>742</v>
      </c>
      <c r="E765" s="6" t="s">
        <v>26</v>
      </c>
      <c r="F765" s="6" t="s">
        <v>16</v>
      </c>
      <c r="G765" s="7">
        <v>21</v>
      </c>
      <c r="H765" s="7">
        <v>1</v>
      </c>
      <c r="I765" s="51">
        <v>114292.48</v>
      </c>
      <c r="J765" s="7">
        <v>1</v>
      </c>
      <c r="K765" s="7">
        <v>1</v>
      </c>
      <c r="L765" s="7">
        <v>0</v>
      </c>
      <c r="M765" s="53">
        <v>31520.400000000001</v>
      </c>
      <c r="N765" s="7">
        <v>0</v>
      </c>
      <c r="O765" s="68" t="str">
        <f t="shared" si="44"/>
        <v>Good</v>
      </c>
      <c r="P765" s="68" t="str">
        <f t="shared" si="45"/>
        <v>Young adult</v>
      </c>
      <c r="Q765" s="68" t="str">
        <f t="shared" si="46"/>
        <v>Mid-Balance</v>
      </c>
      <c r="R765" s="69" t="str">
        <f t="shared" si="47"/>
        <v xml:space="preserve"> 0 - 50,000</v>
      </c>
    </row>
    <row r="766" spans="1:18" ht="18" customHeight="1" x14ac:dyDescent="0.2">
      <c r="A766" s="6">
        <v>765</v>
      </c>
      <c r="B766" s="7">
        <v>15672056</v>
      </c>
      <c r="C766" s="6" t="s">
        <v>617</v>
      </c>
      <c r="D766" s="7">
        <v>710</v>
      </c>
      <c r="E766" s="6" t="s">
        <v>26</v>
      </c>
      <c r="F766" s="6" t="s">
        <v>23</v>
      </c>
      <c r="G766" s="7">
        <v>43</v>
      </c>
      <c r="H766" s="7">
        <v>2</v>
      </c>
      <c r="I766" s="51">
        <v>140080.32000000001</v>
      </c>
      <c r="J766" s="7">
        <v>3</v>
      </c>
      <c r="K766" s="7">
        <v>1</v>
      </c>
      <c r="L766" s="7">
        <v>1</v>
      </c>
      <c r="M766" s="53">
        <v>157908.19</v>
      </c>
      <c r="N766" s="7">
        <v>1</v>
      </c>
      <c r="O766" s="68" t="str">
        <f t="shared" si="44"/>
        <v>Fair</v>
      </c>
      <c r="P766" s="68" t="str">
        <f t="shared" si="45"/>
        <v>Middle-aged adult</v>
      </c>
      <c r="Q766" s="68" t="str">
        <f t="shared" si="46"/>
        <v>High-Balance</v>
      </c>
      <c r="R766" s="69" t="str">
        <f t="shared" si="47"/>
        <v>151,000 - 200,00</v>
      </c>
    </row>
    <row r="767" spans="1:18" ht="18" customHeight="1" x14ac:dyDescent="0.2">
      <c r="A767" s="6">
        <v>766</v>
      </c>
      <c r="B767" s="7">
        <v>15812351</v>
      </c>
      <c r="C767" s="6" t="s">
        <v>618</v>
      </c>
      <c r="D767" s="7">
        <v>710</v>
      </c>
      <c r="E767" s="6" t="s">
        <v>18</v>
      </c>
      <c r="F767" s="6" t="s">
        <v>16</v>
      </c>
      <c r="G767" s="7">
        <v>27</v>
      </c>
      <c r="H767" s="7">
        <v>2</v>
      </c>
      <c r="I767" s="51">
        <v>135277.96</v>
      </c>
      <c r="J767" s="7">
        <v>1</v>
      </c>
      <c r="K767" s="7">
        <v>1</v>
      </c>
      <c r="L767" s="7">
        <v>0</v>
      </c>
      <c r="M767" s="53">
        <v>142200.15</v>
      </c>
      <c r="N767" s="7">
        <v>0</v>
      </c>
      <c r="O767" s="68" t="str">
        <f t="shared" si="44"/>
        <v>Fair</v>
      </c>
      <c r="P767" s="68" t="str">
        <f t="shared" si="45"/>
        <v>Young adult</v>
      </c>
      <c r="Q767" s="68" t="str">
        <f t="shared" si="46"/>
        <v>High-Balance</v>
      </c>
      <c r="R767" s="69" t="str">
        <f t="shared" si="47"/>
        <v>101,000 - 150,000</v>
      </c>
    </row>
    <row r="768" spans="1:18" ht="18" customHeight="1" x14ac:dyDescent="0.2">
      <c r="A768" s="6">
        <v>767</v>
      </c>
      <c r="B768" s="7">
        <v>15810864</v>
      </c>
      <c r="C768" s="6" t="s">
        <v>619</v>
      </c>
      <c r="D768" s="7">
        <v>700</v>
      </c>
      <c r="E768" s="6" t="s">
        <v>15</v>
      </c>
      <c r="F768" s="6" t="s">
        <v>16</v>
      </c>
      <c r="G768" s="7">
        <v>82</v>
      </c>
      <c r="H768" s="7">
        <v>2</v>
      </c>
      <c r="I768" s="51">
        <v>0</v>
      </c>
      <c r="J768" s="7">
        <v>2</v>
      </c>
      <c r="K768" s="7">
        <v>0</v>
      </c>
      <c r="L768" s="7">
        <v>1</v>
      </c>
      <c r="M768" s="53">
        <v>182055.36</v>
      </c>
      <c r="N768" s="7">
        <v>0</v>
      </c>
      <c r="O768" s="68" t="str">
        <f t="shared" si="44"/>
        <v>Fair</v>
      </c>
      <c r="P768" s="68" t="str">
        <f t="shared" si="45"/>
        <v>Senior adult</v>
      </c>
      <c r="Q768" s="68" t="str">
        <f t="shared" si="46"/>
        <v>Low-Balance</v>
      </c>
      <c r="R768" s="69" t="str">
        <f t="shared" si="47"/>
        <v>151,000 - 200,00</v>
      </c>
    </row>
    <row r="769" spans="1:18" ht="18" customHeight="1" x14ac:dyDescent="0.2">
      <c r="A769" s="6">
        <v>768</v>
      </c>
      <c r="B769" s="7">
        <v>15677921</v>
      </c>
      <c r="C769" s="6" t="s">
        <v>620</v>
      </c>
      <c r="D769" s="7">
        <v>720</v>
      </c>
      <c r="E769" s="6" t="s">
        <v>26</v>
      </c>
      <c r="F769" s="6" t="s">
        <v>23</v>
      </c>
      <c r="G769" s="7">
        <v>60</v>
      </c>
      <c r="H769" s="7">
        <v>9</v>
      </c>
      <c r="I769" s="51">
        <v>115920.62</v>
      </c>
      <c r="J769" s="7">
        <v>2</v>
      </c>
      <c r="K769" s="7">
        <v>0</v>
      </c>
      <c r="L769" s="7">
        <v>0</v>
      </c>
      <c r="M769" s="53">
        <v>157552.07999999999</v>
      </c>
      <c r="N769" s="7">
        <v>1</v>
      </c>
      <c r="O769" s="68" t="str">
        <f t="shared" si="44"/>
        <v>Fair</v>
      </c>
      <c r="P769" s="68" t="str">
        <f t="shared" si="45"/>
        <v>Senior adult</v>
      </c>
      <c r="Q769" s="68" t="str">
        <f t="shared" si="46"/>
        <v>Mid-Balance</v>
      </c>
      <c r="R769" s="69" t="str">
        <f t="shared" si="47"/>
        <v>151,000 - 200,00</v>
      </c>
    </row>
    <row r="770" spans="1:18" ht="18" customHeight="1" x14ac:dyDescent="0.2">
      <c r="A770" s="6">
        <v>769</v>
      </c>
      <c r="B770" s="7">
        <v>15724296</v>
      </c>
      <c r="C770" s="6" t="s">
        <v>319</v>
      </c>
      <c r="D770" s="7">
        <v>684</v>
      </c>
      <c r="E770" s="6" t="s">
        <v>18</v>
      </c>
      <c r="F770" s="6" t="s">
        <v>23</v>
      </c>
      <c r="G770" s="7">
        <v>41</v>
      </c>
      <c r="H770" s="7">
        <v>2</v>
      </c>
      <c r="I770" s="51">
        <v>119782.72</v>
      </c>
      <c r="J770" s="7">
        <v>2</v>
      </c>
      <c r="K770" s="7">
        <v>0</v>
      </c>
      <c r="L770" s="7">
        <v>0</v>
      </c>
      <c r="M770" s="53">
        <v>120284.67</v>
      </c>
      <c r="N770" s="7">
        <v>0</v>
      </c>
      <c r="O770" s="68" t="str">
        <f t="shared" si="44"/>
        <v>Fair</v>
      </c>
      <c r="P770" s="68" t="str">
        <f t="shared" si="45"/>
        <v>Middle-aged adult</v>
      </c>
      <c r="Q770" s="68" t="str">
        <f t="shared" si="46"/>
        <v>Mid-Balance</v>
      </c>
      <c r="R770" s="69" t="str">
        <f t="shared" si="47"/>
        <v>101,000 - 150,000</v>
      </c>
    </row>
    <row r="771" spans="1:18" ht="18" customHeight="1" x14ac:dyDescent="0.2">
      <c r="A771" s="6">
        <v>770</v>
      </c>
      <c r="B771" s="7">
        <v>15685329</v>
      </c>
      <c r="C771" s="6" t="s">
        <v>370</v>
      </c>
      <c r="D771" s="7">
        <v>531</v>
      </c>
      <c r="E771" s="6" t="s">
        <v>15</v>
      </c>
      <c r="F771" s="6" t="s">
        <v>16</v>
      </c>
      <c r="G771" s="7">
        <v>63</v>
      </c>
      <c r="H771" s="7">
        <v>1</v>
      </c>
      <c r="I771" s="51">
        <v>114715.71</v>
      </c>
      <c r="J771" s="7">
        <v>1</v>
      </c>
      <c r="K771" s="7">
        <v>0</v>
      </c>
      <c r="L771" s="7">
        <v>1</v>
      </c>
      <c r="M771" s="53">
        <v>24506.95</v>
      </c>
      <c r="N771" s="7">
        <v>1</v>
      </c>
      <c r="O771" s="68" t="str">
        <f t="shared" ref="O771:O834" si="48">IF(D771&gt;=721, "Good", IF(D771&gt;=521, "Fair", "Poor"))</f>
        <v>Fair</v>
      </c>
      <c r="P771" s="68" t="str">
        <f t="shared" ref="P771:P834" si="49">IF(G771&gt;=60, "Senior adult", IF(G771&gt;=40, "Middle-aged adult", "Young adult"))</f>
        <v>Senior adult</v>
      </c>
      <c r="Q771" s="68" t="str">
        <f t="shared" ref="Q771:Q834" si="50">IF(I771&gt;=126000, "High-Balance", IF(I771&gt;=76000, "Mid-Balance", "Low-Balance"))</f>
        <v>Mid-Balance</v>
      </c>
      <c r="R771" s="69" t="str">
        <f t="shared" ref="R771:R834" si="51">IF(M771&gt;=151000,"151,000 - 200,00",IF(M771&gt;=101000,"101,000 - 150,000",IF(M771&gt;=51000,"51,000 - 100,000"," 0 - 50,000")))</f>
        <v xml:space="preserve"> 0 - 50,000</v>
      </c>
    </row>
    <row r="772" spans="1:18" ht="18" customHeight="1" x14ac:dyDescent="0.2">
      <c r="A772" s="6">
        <v>771</v>
      </c>
      <c r="B772" s="7">
        <v>15584091</v>
      </c>
      <c r="C772" s="6" t="s">
        <v>621</v>
      </c>
      <c r="D772" s="7">
        <v>742</v>
      </c>
      <c r="E772" s="6" t="s">
        <v>26</v>
      </c>
      <c r="F772" s="6" t="s">
        <v>16</v>
      </c>
      <c r="G772" s="7">
        <v>36</v>
      </c>
      <c r="H772" s="7">
        <v>2</v>
      </c>
      <c r="I772" s="51">
        <v>129748.54</v>
      </c>
      <c r="J772" s="7">
        <v>2</v>
      </c>
      <c r="K772" s="7">
        <v>0</v>
      </c>
      <c r="L772" s="7">
        <v>0</v>
      </c>
      <c r="M772" s="53">
        <v>47271.61</v>
      </c>
      <c r="N772" s="7">
        <v>1</v>
      </c>
      <c r="O772" s="68" t="str">
        <f t="shared" si="48"/>
        <v>Good</v>
      </c>
      <c r="P772" s="68" t="str">
        <f t="shared" si="49"/>
        <v>Young adult</v>
      </c>
      <c r="Q772" s="68" t="str">
        <f t="shared" si="50"/>
        <v>High-Balance</v>
      </c>
      <c r="R772" s="69" t="str">
        <f t="shared" si="51"/>
        <v xml:space="preserve"> 0 - 50,000</v>
      </c>
    </row>
    <row r="773" spans="1:18" ht="18" customHeight="1" x14ac:dyDescent="0.2">
      <c r="A773" s="6">
        <v>772</v>
      </c>
      <c r="B773" s="7">
        <v>15640442</v>
      </c>
      <c r="C773" s="6" t="s">
        <v>622</v>
      </c>
      <c r="D773" s="7">
        <v>717</v>
      </c>
      <c r="E773" s="6" t="s">
        <v>15</v>
      </c>
      <c r="F773" s="6" t="s">
        <v>23</v>
      </c>
      <c r="G773" s="7">
        <v>31</v>
      </c>
      <c r="H773" s="7">
        <v>4</v>
      </c>
      <c r="I773" s="51">
        <v>129722.57</v>
      </c>
      <c r="J773" s="7">
        <v>1</v>
      </c>
      <c r="K773" s="7">
        <v>0</v>
      </c>
      <c r="L773" s="7">
        <v>0</v>
      </c>
      <c r="M773" s="53">
        <v>41176.6</v>
      </c>
      <c r="N773" s="7">
        <v>0</v>
      </c>
      <c r="O773" s="68" t="str">
        <f t="shared" si="48"/>
        <v>Fair</v>
      </c>
      <c r="P773" s="68" t="str">
        <f t="shared" si="49"/>
        <v>Young adult</v>
      </c>
      <c r="Q773" s="68" t="str">
        <f t="shared" si="50"/>
        <v>High-Balance</v>
      </c>
      <c r="R773" s="69" t="str">
        <f t="shared" si="51"/>
        <v xml:space="preserve"> 0 - 50,000</v>
      </c>
    </row>
    <row r="774" spans="1:18" ht="18" customHeight="1" x14ac:dyDescent="0.2">
      <c r="A774" s="6">
        <v>773</v>
      </c>
      <c r="B774" s="7">
        <v>15639314</v>
      </c>
      <c r="C774" s="6" t="s">
        <v>623</v>
      </c>
      <c r="D774" s="7">
        <v>589</v>
      </c>
      <c r="E774" s="6" t="s">
        <v>15</v>
      </c>
      <c r="F774" s="6" t="s">
        <v>23</v>
      </c>
      <c r="G774" s="7">
        <v>32</v>
      </c>
      <c r="H774" s="7">
        <v>2</v>
      </c>
      <c r="I774" s="51">
        <v>0</v>
      </c>
      <c r="J774" s="7">
        <v>2</v>
      </c>
      <c r="K774" s="7">
        <v>0</v>
      </c>
      <c r="L774" s="7">
        <v>1</v>
      </c>
      <c r="M774" s="53">
        <v>9468.64</v>
      </c>
      <c r="N774" s="7">
        <v>0</v>
      </c>
      <c r="O774" s="68" t="str">
        <f t="shared" si="48"/>
        <v>Fair</v>
      </c>
      <c r="P774" s="68" t="str">
        <f t="shared" si="49"/>
        <v>Young adult</v>
      </c>
      <c r="Q774" s="68" t="str">
        <f t="shared" si="50"/>
        <v>Low-Balance</v>
      </c>
      <c r="R774" s="69" t="str">
        <f t="shared" si="51"/>
        <v xml:space="preserve"> 0 - 50,000</v>
      </c>
    </row>
    <row r="775" spans="1:18" ht="18" customHeight="1" x14ac:dyDescent="0.2">
      <c r="A775" s="6">
        <v>774</v>
      </c>
      <c r="B775" s="7">
        <v>15685320</v>
      </c>
      <c r="C775" s="6" t="s">
        <v>624</v>
      </c>
      <c r="D775" s="7">
        <v>767</v>
      </c>
      <c r="E775" s="6" t="s">
        <v>15</v>
      </c>
      <c r="F775" s="6" t="s">
        <v>23</v>
      </c>
      <c r="G775" s="7">
        <v>36</v>
      </c>
      <c r="H775" s="7">
        <v>3</v>
      </c>
      <c r="I775" s="51">
        <v>139180.20000000001</v>
      </c>
      <c r="J775" s="7">
        <v>1</v>
      </c>
      <c r="K775" s="7">
        <v>0</v>
      </c>
      <c r="L775" s="7">
        <v>0</v>
      </c>
      <c r="M775" s="53">
        <v>123880.19</v>
      </c>
      <c r="N775" s="7">
        <v>0</v>
      </c>
      <c r="O775" s="68" t="str">
        <f t="shared" si="48"/>
        <v>Good</v>
      </c>
      <c r="P775" s="68" t="str">
        <f t="shared" si="49"/>
        <v>Young adult</v>
      </c>
      <c r="Q775" s="68" t="str">
        <f t="shared" si="50"/>
        <v>High-Balance</v>
      </c>
      <c r="R775" s="69" t="str">
        <f t="shared" si="51"/>
        <v>101,000 - 150,000</v>
      </c>
    </row>
    <row r="776" spans="1:18" ht="18" customHeight="1" x14ac:dyDescent="0.2">
      <c r="A776" s="6">
        <v>775</v>
      </c>
      <c r="B776" s="7">
        <v>15789158</v>
      </c>
      <c r="C776" s="6" t="s">
        <v>625</v>
      </c>
      <c r="D776" s="7">
        <v>636</v>
      </c>
      <c r="E776" s="6" t="s">
        <v>26</v>
      </c>
      <c r="F776" s="6" t="s">
        <v>23</v>
      </c>
      <c r="G776" s="7">
        <v>49</v>
      </c>
      <c r="H776" s="7">
        <v>6</v>
      </c>
      <c r="I776" s="51">
        <v>113599.74</v>
      </c>
      <c r="J776" s="7">
        <v>2</v>
      </c>
      <c r="K776" s="7">
        <v>1</v>
      </c>
      <c r="L776" s="7">
        <v>0</v>
      </c>
      <c r="M776" s="53">
        <v>158887.09</v>
      </c>
      <c r="N776" s="7">
        <v>1</v>
      </c>
      <c r="O776" s="68" t="str">
        <f t="shared" si="48"/>
        <v>Fair</v>
      </c>
      <c r="P776" s="68" t="str">
        <f t="shared" si="49"/>
        <v>Middle-aged adult</v>
      </c>
      <c r="Q776" s="68" t="str">
        <f t="shared" si="50"/>
        <v>Mid-Balance</v>
      </c>
      <c r="R776" s="69" t="str">
        <f t="shared" si="51"/>
        <v>151,000 - 200,00</v>
      </c>
    </row>
    <row r="777" spans="1:18" ht="18" customHeight="1" x14ac:dyDescent="0.2">
      <c r="A777" s="6">
        <v>776</v>
      </c>
      <c r="B777" s="7">
        <v>15752137</v>
      </c>
      <c r="C777" s="6" t="s">
        <v>626</v>
      </c>
      <c r="D777" s="7">
        <v>648</v>
      </c>
      <c r="E777" s="6" t="s">
        <v>15</v>
      </c>
      <c r="F777" s="6" t="s">
        <v>23</v>
      </c>
      <c r="G777" s="7">
        <v>33</v>
      </c>
      <c r="H777" s="7">
        <v>7</v>
      </c>
      <c r="I777" s="51">
        <v>134944</v>
      </c>
      <c r="J777" s="7">
        <v>1</v>
      </c>
      <c r="K777" s="7">
        <v>1</v>
      </c>
      <c r="L777" s="7">
        <v>1</v>
      </c>
      <c r="M777" s="53">
        <v>117036.38</v>
      </c>
      <c r="N777" s="7">
        <v>0</v>
      </c>
      <c r="O777" s="68" t="str">
        <f t="shared" si="48"/>
        <v>Fair</v>
      </c>
      <c r="P777" s="68" t="str">
        <f t="shared" si="49"/>
        <v>Young adult</v>
      </c>
      <c r="Q777" s="68" t="str">
        <f t="shared" si="50"/>
        <v>High-Balance</v>
      </c>
      <c r="R777" s="69" t="str">
        <f t="shared" si="51"/>
        <v>101,000 - 150,000</v>
      </c>
    </row>
    <row r="778" spans="1:18" ht="18" customHeight="1" x14ac:dyDescent="0.2">
      <c r="A778" s="6">
        <v>777</v>
      </c>
      <c r="B778" s="7">
        <v>15712551</v>
      </c>
      <c r="C778" s="6" t="s">
        <v>627</v>
      </c>
      <c r="D778" s="7">
        <v>622</v>
      </c>
      <c r="E778" s="6" t="s">
        <v>26</v>
      </c>
      <c r="F778" s="6" t="s">
        <v>16</v>
      </c>
      <c r="G778" s="7">
        <v>58</v>
      </c>
      <c r="H778" s="7">
        <v>7</v>
      </c>
      <c r="I778" s="51">
        <v>116922.25</v>
      </c>
      <c r="J778" s="7">
        <v>1</v>
      </c>
      <c r="K778" s="7">
        <v>1</v>
      </c>
      <c r="L778" s="7">
        <v>0</v>
      </c>
      <c r="M778" s="53">
        <v>120415.61</v>
      </c>
      <c r="N778" s="7">
        <v>1</v>
      </c>
      <c r="O778" s="68" t="str">
        <f t="shared" si="48"/>
        <v>Fair</v>
      </c>
      <c r="P778" s="68" t="str">
        <f t="shared" si="49"/>
        <v>Middle-aged adult</v>
      </c>
      <c r="Q778" s="68" t="str">
        <f t="shared" si="50"/>
        <v>Mid-Balance</v>
      </c>
      <c r="R778" s="69" t="str">
        <f t="shared" si="51"/>
        <v>101,000 - 150,000</v>
      </c>
    </row>
    <row r="779" spans="1:18" ht="18" customHeight="1" x14ac:dyDescent="0.2">
      <c r="A779" s="6">
        <v>778</v>
      </c>
      <c r="B779" s="7">
        <v>15628936</v>
      </c>
      <c r="C779" s="6" t="s">
        <v>628</v>
      </c>
      <c r="D779" s="7">
        <v>692</v>
      </c>
      <c r="E779" s="6" t="s">
        <v>18</v>
      </c>
      <c r="F779" s="6" t="s">
        <v>23</v>
      </c>
      <c r="G779" s="7">
        <v>28</v>
      </c>
      <c r="H779" s="7">
        <v>9</v>
      </c>
      <c r="I779" s="51">
        <v>118945.09</v>
      </c>
      <c r="J779" s="7">
        <v>1</v>
      </c>
      <c r="K779" s="7">
        <v>0</v>
      </c>
      <c r="L779" s="7">
        <v>0</v>
      </c>
      <c r="M779" s="53">
        <v>16064.25</v>
      </c>
      <c r="N779" s="7">
        <v>1</v>
      </c>
      <c r="O779" s="68" t="str">
        <f t="shared" si="48"/>
        <v>Fair</v>
      </c>
      <c r="P779" s="68" t="str">
        <f t="shared" si="49"/>
        <v>Young adult</v>
      </c>
      <c r="Q779" s="68" t="str">
        <f t="shared" si="50"/>
        <v>Mid-Balance</v>
      </c>
      <c r="R779" s="69" t="str">
        <f t="shared" si="51"/>
        <v xml:space="preserve"> 0 - 50,000</v>
      </c>
    </row>
    <row r="780" spans="1:18" ht="18" customHeight="1" x14ac:dyDescent="0.2">
      <c r="A780" s="6">
        <v>779</v>
      </c>
      <c r="B780" s="7">
        <v>15797227</v>
      </c>
      <c r="C780" s="6" t="s">
        <v>629</v>
      </c>
      <c r="D780" s="7">
        <v>754</v>
      </c>
      <c r="E780" s="6" t="s">
        <v>15</v>
      </c>
      <c r="F780" s="6" t="s">
        <v>23</v>
      </c>
      <c r="G780" s="7">
        <v>28</v>
      </c>
      <c r="H780" s="7">
        <v>8</v>
      </c>
      <c r="I780" s="51">
        <v>0</v>
      </c>
      <c r="J780" s="7">
        <v>2</v>
      </c>
      <c r="K780" s="7">
        <v>1</v>
      </c>
      <c r="L780" s="7">
        <v>1</v>
      </c>
      <c r="M780" s="53">
        <v>52615.62</v>
      </c>
      <c r="N780" s="7">
        <v>0</v>
      </c>
      <c r="O780" s="68" t="str">
        <f t="shared" si="48"/>
        <v>Good</v>
      </c>
      <c r="P780" s="68" t="str">
        <f t="shared" si="49"/>
        <v>Young adult</v>
      </c>
      <c r="Q780" s="68" t="str">
        <f t="shared" si="50"/>
        <v>Low-Balance</v>
      </c>
      <c r="R780" s="69" t="str">
        <f t="shared" si="51"/>
        <v>51,000 - 100,000</v>
      </c>
    </row>
    <row r="781" spans="1:18" ht="18" customHeight="1" x14ac:dyDescent="0.2">
      <c r="A781" s="6">
        <v>780</v>
      </c>
      <c r="B781" s="7">
        <v>15769974</v>
      </c>
      <c r="C781" s="6" t="s">
        <v>219</v>
      </c>
      <c r="D781" s="7">
        <v>679</v>
      </c>
      <c r="E781" s="6" t="s">
        <v>18</v>
      </c>
      <c r="F781" s="6" t="s">
        <v>16</v>
      </c>
      <c r="G781" s="7">
        <v>35</v>
      </c>
      <c r="H781" s="7">
        <v>8</v>
      </c>
      <c r="I781" s="51">
        <v>119182.73</v>
      </c>
      <c r="J781" s="7">
        <v>1</v>
      </c>
      <c r="K781" s="7">
        <v>0</v>
      </c>
      <c r="L781" s="7">
        <v>0</v>
      </c>
      <c r="M781" s="53">
        <v>121210.09</v>
      </c>
      <c r="N781" s="7">
        <v>0</v>
      </c>
      <c r="O781" s="68" t="str">
        <f t="shared" si="48"/>
        <v>Fair</v>
      </c>
      <c r="P781" s="68" t="str">
        <f t="shared" si="49"/>
        <v>Young adult</v>
      </c>
      <c r="Q781" s="68" t="str">
        <f t="shared" si="50"/>
        <v>Mid-Balance</v>
      </c>
      <c r="R781" s="69" t="str">
        <f t="shared" si="51"/>
        <v>101,000 - 150,000</v>
      </c>
    </row>
    <row r="782" spans="1:18" ht="18" customHeight="1" x14ac:dyDescent="0.2">
      <c r="A782" s="6">
        <v>781</v>
      </c>
      <c r="B782" s="7">
        <v>15737051</v>
      </c>
      <c r="C782" s="6" t="s">
        <v>630</v>
      </c>
      <c r="D782" s="7">
        <v>639</v>
      </c>
      <c r="E782" s="6" t="s">
        <v>15</v>
      </c>
      <c r="F782" s="6" t="s">
        <v>23</v>
      </c>
      <c r="G782" s="7">
        <v>27</v>
      </c>
      <c r="H782" s="7">
        <v>8</v>
      </c>
      <c r="I782" s="51">
        <v>0</v>
      </c>
      <c r="J782" s="7">
        <v>2</v>
      </c>
      <c r="K782" s="7">
        <v>1</v>
      </c>
      <c r="L782" s="7">
        <v>0</v>
      </c>
      <c r="M782" s="53">
        <v>192247.35</v>
      </c>
      <c r="N782" s="7">
        <v>0</v>
      </c>
      <c r="O782" s="68" t="str">
        <f t="shared" si="48"/>
        <v>Fair</v>
      </c>
      <c r="P782" s="68" t="str">
        <f t="shared" si="49"/>
        <v>Young adult</v>
      </c>
      <c r="Q782" s="68" t="str">
        <f t="shared" si="50"/>
        <v>Low-Balance</v>
      </c>
      <c r="R782" s="69" t="str">
        <f t="shared" si="51"/>
        <v>151,000 - 200,00</v>
      </c>
    </row>
    <row r="783" spans="1:18" ht="18" customHeight="1" x14ac:dyDescent="0.2">
      <c r="A783" s="6">
        <v>782</v>
      </c>
      <c r="B783" s="7">
        <v>15585595</v>
      </c>
      <c r="C783" s="6" t="s">
        <v>631</v>
      </c>
      <c r="D783" s="7">
        <v>774</v>
      </c>
      <c r="E783" s="6" t="s">
        <v>15</v>
      </c>
      <c r="F783" s="6" t="s">
        <v>16</v>
      </c>
      <c r="G783" s="7">
        <v>28</v>
      </c>
      <c r="H783" s="7">
        <v>1</v>
      </c>
      <c r="I783" s="51">
        <v>71264.02</v>
      </c>
      <c r="J783" s="7">
        <v>2</v>
      </c>
      <c r="K783" s="7">
        <v>0</v>
      </c>
      <c r="L783" s="7">
        <v>1</v>
      </c>
      <c r="M783" s="53">
        <v>68759.570000000007</v>
      </c>
      <c r="N783" s="7">
        <v>0</v>
      </c>
      <c r="O783" s="68" t="str">
        <f t="shared" si="48"/>
        <v>Good</v>
      </c>
      <c r="P783" s="68" t="str">
        <f t="shared" si="49"/>
        <v>Young adult</v>
      </c>
      <c r="Q783" s="68" t="str">
        <f t="shared" si="50"/>
        <v>Low-Balance</v>
      </c>
      <c r="R783" s="69" t="str">
        <f t="shared" si="51"/>
        <v>51,000 - 100,000</v>
      </c>
    </row>
    <row r="784" spans="1:18" ht="18" customHeight="1" x14ac:dyDescent="0.2">
      <c r="A784" s="6">
        <v>783</v>
      </c>
      <c r="B784" s="7">
        <v>15654060</v>
      </c>
      <c r="C784" s="6" t="s">
        <v>632</v>
      </c>
      <c r="D784" s="7">
        <v>517</v>
      </c>
      <c r="E784" s="6" t="s">
        <v>15</v>
      </c>
      <c r="F784" s="6" t="s">
        <v>23</v>
      </c>
      <c r="G784" s="7">
        <v>41</v>
      </c>
      <c r="H784" s="7">
        <v>2</v>
      </c>
      <c r="I784" s="51">
        <v>0</v>
      </c>
      <c r="J784" s="7">
        <v>2</v>
      </c>
      <c r="K784" s="7">
        <v>0</v>
      </c>
      <c r="L784" s="7">
        <v>1</v>
      </c>
      <c r="M784" s="53">
        <v>75937.47</v>
      </c>
      <c r="N784" s="7">
        <v>0</v>
      </c>
      <c r="O784" s="68" t="str">
        <f t="shared" si="48"/>
        <v>Poor</v>
      </c>
      <c r="P784" s="68" t="str">
        <f t="shared" si="49"/>
        <v>Middle-aged adult</v>
      </c>
      <c r="Q784" s="68" t="str">
        <f t="shared" si="50"/>
        <v>Low-Balance</v>
      </c>
      <c r="R784" s="69" t="str">
        <f t="shared" si="51"/>
        <v>51,000 - 100,000</v>
      </c>
    </row>
    <row r="785" spans="1:18" ht="18" customHeight="1" x14ac:dyDescent="0.2">
      <c r="A785" s="6">
        <v>784</v>
      </c>
      <c r="B785" s="7">
        <v>15745196</v>
      </c>
      <c r="C785" s="6" t="s">
        <v>633</v>
      </c>
      <c r="D785" s="7">
        <v>571</v>
      </c>
      <c r="E785" s="6" t="s">
        <v>15</v>
      </c>
      <c r="F785" s="6" t="s">
        <v>16</v>
      </c>
      <c r="G785" s="7">
        <v>35</v>
      </c>
      <c r="H785" s="7">
        <v>8</v>
      </c>
      <c r="I785" s="51">
        <v>0</v>
      </c>
      <c r="J785" s="7">
        <v>2</v>
      </c>
      <c r="K785" s="7">
        <v>0</v>
      </c>
      <c r="L785" s="7">
        <v>0</v>
      </c>
      <c r="M785" s="53">
        <v>84569.13</v>
      </c>
      <c r="N785" s="7">
        <v>0</v>
      </c>
      <c r="O785" s="68" t="str">
        <f t="shared" si="48"/>
        <v>Fair</v>
      </c>
      <c r="P785" s="68" t="str">
        <f t="shared" si="49"/>
        <v>Young adult</v>
      </c>
      <c r="Q785" s="68" t="str">
        <f t="shared" si="50"/>
        <v>Low-Balance</v>
      </c>
      <c r="R785" s="69" t="str">
        <f t="shared" si="51"/>
        <v>51,000 - 100,000</v>
      </c>
    </row>
    <row r="786" spans="1:18" ht="18" customHeight="1" x14ac:dyDescent="0.2">
      <c r="A786" s="6">
        <v>785</v>
      </c>
      <c r="B786" s="7">
        <v>15571221</v>
      </c>
      <c r="C786" s="6" t="s">
        <v>634</v>
      </c>
      <c r="D786" s="7">
        <v>747</v>
      </c>
      <c r="E786" s="6" t="s">
        <v>26</v>
      </c>
      <c r="F786" s="6" t="s">
        <v>23</v>
      </c>
      <c r="G786" s="7">
        <v>58</v>
      </c>
      <c r="H786" s="7">
        <v>7</v>
      </c>
      <c r="I786" s="51">
        <v>116313.57</v>
      </c>
      <c r="J786" s="7">
        <v>1</v>
      </c>
      <c r="K786" s="7">
        <v>1</v>
      </c>
      <c r="L786" s="7">
        <v>1</v>
      </c>
      <c r="M786" s="53">
        <v>190696.35</v>
      </c>
      <c r="N786" s="7">
        <v>1</v>
      </c>
      <c r="O786" s="68" t="str">
        <f t="shared" si="48"/>
        <v>Good</v>
      </c>
      <c r="P786" s="68" t="str">
        <f t="shared" si="49"/>
        <v>Middle-aged adult</v>
      </c>
      <c r="Q786" s="68" t="str">
        <f t="shared" si="50"/>
        <v>Mid-Balance</v>
      </c>
      <c r="R786" s="69" t="str">
        <f t="shared" si="51"/>
        <v>151,000 - 200,00</v>
      </c>
    </row>
    <row r="787" spans="1:18" ht="18" customHeight="1" x14ac:dyDescent="0.2">
      <c r="A787" s="6">
        <v>786</v>
      </c>
      <c r="B787" s="7">
        <v>15660155</v>
      </c>
      <c r="C787" s="6" t="s">
        <v>56</v>
      </c>
      <c r="D787" s="7">
        <v>792</v>
      </c>
      <c r="E787" s="6" t="s">
        <v>18</v>
      </c>
      <c r="F787" s="6" t="s">
        <v>23</v>
      </c>
      <c r="G787" s="7">
        <v>36</v>
      </c>
      <c r="H787" s="7">
        <v>5</v>
      </c>
      <c r="I787" s="51">
        <v>92140.15</v>
      </c>
      <c r="J787" s="7">
        <v>1</v>
      </c>
      <c r="K787" s="7">
        <v>0</v>
      </c>
      <c r="L787" s="7">
        <v>1</v>
      </c>
      <c r="M787" s="53">
        <v>67468.67</v>
      </c>
      <c r="N787" s="7">
        <v>0</v>
      </c>
      <c r="O787" s="68" t="str">
        <f t="shared" si="48"/>
        <v>Good</v>
      </c>
      <c r="P787" s="68" t="str">
        <f t="shared" si="49"/>
        <v>Young adult</v>
      </c>
      <c r="Q787" s="68" t="str">
        <f t="shared" si="50"/>
        <v>Mid-Balance</v>
      </c>
      <c r="R787" s="69" t="str">
        <f t="shared" si="51"/>
        <v>51,000 - 100,000</v>
      </c>
    </row>
    <row r="788" spans="1:18" ht="18" customHeight="1" x14ac:dyDescent="0.2">
      <c r="A788" s="6">
        <v>787</v>
      </c>
      <c r="B788" s="7">
        <v>15605284</v>
      </c>
      <c r="C788" s="6" t="s">
        <v>635</v>
      </c>
      <c r="D788" s="7">
        <v>688</v>
      </c>
      <c r="E788" s="6" t="s">
        <v>15</v>
      </c>
      <c r="F788" s="6" t="s">
        <v>23</v>
      </c>
      <c r="G788" s="7">
        <v>26</v>
      </c>
      <c r="H788" s="7">
        <v>1</v>
      </c>
      <c r="I788" s="51">
        <v>0</v>
      </c>
      <c r="J788" s="7">
        <v>2</v>
      </c>
      <c r="K788" s="7">
        <v>1</v>
      </c>
      <c r="L788" s="7">
        <v>1</v>
      </c>
      <c r="M788" s="53">
        <v>104435.94</v>
      </c>
      <c r="N788" s="7">
        <v>0</v>
      </c>
      <c r="O788" s="68" t="str">
        <f t="shared" si="48"/>
        <v>Fair</v>
      </c>
      <c r="P788" s="68" t="str">
        <f t="shared" si="49"/>
        <v>Young adult</v>
      </c>
      <c r="Q788" s="68" t="str">
        <f t="shared" si="50"/>
        <v>Low-Balance</v>
      </c>
      <c r="R788" s="69" t="str">
        <f t="shared" si="51"/>
        <v>101,000 - 150,000</v>
      </c>
    </row>
    <row r="789" spans="1:18" ht="18" customHeight="1" x14ac:dyDescent="0.2">
      <c r="A789" s="6">
        <v>788</v>
      </c>
      <c r="B789" s="7">
        <v>15694366</v>
      </c>
      <c r="C789" s="6" t="s">
        <v>636</v>
      </c>
      <c r="D789" s="7">
        <v>714</v>
      </c>
      <c r="E789" s="6" t="s">
        <v>26</v>
      </c>
      <c r="F789" s="6" t="s">
        <v>23</v>
      </c>
      <c r="G789" s="7">
        <v>42</v>
      </c>
      <c r="H789" s="7">
        <v>2</v>
      </c>
      <c r="I789" s="51">
        <v>177640.09</v>
      </c>
      <c r="J789" s="7">
        <v>1</v>
      </c>
      <c r="K789" s="7">
        <v>0</v>
      </c>
      <c r="L789" s="7">
        <v>1</v>
      </c>
      <c r="M789" s="53">
        <v>47166.55</v>
      </c>
      <c r="N789" s="7">
        <v>0</v>
      </c>
      <c r="O789" s="68" t="str">
        <f t="shared" si="48"/>
        <v>Fair</v>
      </c>
      <c r="P789" s="68" t="str">
        <f t="shared" si="49"/>
        <v>Middle-aged adult</v>
      </c>
      <c r="Q789" s="68" t="str">
        <f t="shared" si="50"/>
        <v>High-Balance</v>
      </c>
      <c r="R789" s="69" t="str">
        <f t="shared" si="51"/>
        <v xml:space="preserve"> 0 - 50,000</v>
      </c>
    </row>
    <row r="790" spans="1:18" ht="18" customHeight="1" x14ac:dyDescent="0.2">
      <c r="A790" s="6">
        <v>789</v>
      </c>
      <c r="B790" s="7">
        <v>15600739</v>
      </c>
      <c r="C790" s="6" t="s">
        <v>637</v>
      </c>
      <c r="D790" s="7">
        <v>562</v>
      </c>
      <c r="E790" s="6" t="s">
        <v>18</v>
      </c>
      <c r="F790" s="6" t="s">
        <v>16</v>
      </c>
      <c r="G790" s="7">
        <v>35</v>
      </c>
      <c r="H790" s="7">
        <v>0</v>
      </c>
      <c r="I790" s="51">
        <v>0</v>
      </c>
      <c r="J790" s="7">
        <v>2</v>
      </c>
      <c r="K790" s="7">
        <v>1</v>
      </c>
      <c r="L790" s="7">
        <v>0</v>
      </c>
      <c r="M790" s="53">
        <v>119899.52</v>
      </c>
      <c r="N790" s="7">
        <v>0</v>
      </c>
      <c r="O790" s="68" t="str">
        <f t="shared" si="48"/>
        <v>Fair</v>
      </c>
      <c r="P790" s="68" t="str">
        <f t="shared" si="49"/>
        <v>Young adult</v>
      </c>
      <c r="Q790" s="68" t="str">
        <f t="shared" si="50"/>
        <v>Low-Balance</v>
      </c>
      <c r="R790" s="69" t="str">
        <f t="shared" si="51"/>
        <v>101,000 - 150,000</v>
      </c>
    </row>
    <row r="791" spans="1:18" ht="18" customHeight="1" x14ac:dyDescent="0.2">
      <c r="A791" s="6">
        <v>790</v>
      </c>
      <c r="B791" s="7">
        <v>15653253</v>
      </c>
      <c r="C791" s="6" t="s">
        <v>530</v>
      </c>
      <c r="D791" s="7">
        <v>704</v>
      </c>
      <c r="E791" s="6" t="s">
        <v>18</v>
      </c>
      <c r="F791" s="6" t="s">
        <v>23</v>
      </c>
      <c r="G791" s="7">
        <v>48</v>
      </c>
      <c r="H791" s="7">
        <v>8</v>
      </c>
      <c r="I791" s="51">
        <v>167997.6</v>
      </c>
      <c r="J791" s="7">
        <v>1</v>
      </c>
      <c r="K791" s="7">
        <v>1</v>
      </c>
      <c r="L791" s="7">
        <v>1</v>
      </c>
      <c r="M791" s="53">
        <v>173498.45</v>
      </c>
      <c r="N791" s="7">
        <v>0</v>
      </c>
      <c r="O791" s="68" t="str">
        <f t="shared" si="48"/>
        <v>Fair</v>
      </c>
      <c r="P791" s="68" t="str">
        <f t="shared" si="49"/>
        <v>Middle-aged adult</v>
      </c>
      <c r="Q791" s="68" t="str">
        <f t="shared" si="50"/>
        <v>High-Balance</v>
      </c>
      <c r="R791" s="69" t="str">
        <f t="shared" si="51"/>
        <v>151,000 - 200,00</v>
      </c>
    </row>
    <row r="792" spans="1:18" ht="18" customHeight="1" x14ac:dyDescent="0.2">
      <c r="A792" s="6">
        <v>791</v>
      </c>
      <c r="B792" s="7">
        <v>15763431</v>
      </c>
      <c r="C792" s="6" t="s">
        <v>638</v>
      </c>
      <c r="D792" s="7">
        <v>698</v>
      </c>
      <c r="E792" s="6" t="s">
        <v>15</v>
      </c>
      <c r="F792" s="6" t="s">
        <v>23</v>
      </c>
      <c r="G792" s="7">
        <v>36</v>
      </c>
      <c r="H792" s="7">
        <v>2</v>
      </c>
      <c r="I792" s="51">
        <v>82275.350000000006</v>
      </c>
      <c r="J792" s="7">
        <v>2</v>
      </c>
      <c r="K792" s="7">
        <v>1</v>
      </c>
      <c r="L792" s="7">
        <v>1</v>
      </c>
      <c r="M792" s="53">
        <v>93249.26</v>
      </c>
      <c r="N792" s="7">
        <v>0</v>
      </c>
      <c r="O792" s="68" t="str">
        <f t="shared" si="48"/>
        <v>Fair</v>
      </c>
      <c r="P792" s="68" t="str">
        <f t="shared" si="49"/>
        <v>Young adult</v>
      </c>
      <c r="Q792" s="68" t="str">
        <f t="shared" si="50"/>
        <v>Mid-Balance</v>
      </c>
      <c r="R792" s="69" t="str">
        <f t="shared" si="51"/>
        <v>51,000 - 100,000</v>
      </c>
    </row>
    <row r="793" spans="1:18" ht="18" customHeight="1" x14ac:dyDescent="0.2">
      <c r="A793" s="6">
        <v>792</v>
      </c>
      <c r="B793" s="7">
        <v>15643696</v>
      </c>
      <c r="C793" s="6" t="s">
        <v>45</v>
      </c>
      <c r="D793" s="7">
        <v>611</v>
      </c>
      <c r="E793" s="6" t="s">
        <v>15</v>
      </c>
      <c r="F793" s="6" t="s">
        <v>23</v>
      </c>
      <c r="G793" s="7">
        <v>49</v>
      </c>
      <c r="H793" s="7">
        <v>3</v>
      </c>
      <c r="I793" s="51">
        <v>0</v>
      </c>
      <c r="J793" s="7">
        <v>2</v>
      </c>
      <c r="K793" s="7">
        <v>1</v>
      </c>
      <c r="L793" s="7">
        <v>1</v>
      </c>
      <c r="M793" s="53">
        <v>142917.54</v>
      </c>
      <c r="N793" s="7">
        <v>0</v>
      </c>
      <c r="O793" s="68" t="str">
        <f t="shared" si="48"/>
        <v>Fair</v>
      </c>
      <c r="P793" s="68" t="str">
        <f t="shared" si="49"/>
        <v>Middle-aged adult</v>
      </c>
      <c r="Q793" s="68" t="str">
        <f t="shared" si="50"/>
        <v>Low-Balance</v>
      </c>
      <c r="R793" s="69" t="str">
        <f t="shared" si="51"/>
        <v>101,000 - 150,000</v>
      </c>
    </row>
    <row r="794" spans="1:18" ht="18" customHeight="1" x14ac:dyDescent="0.2">
      <c r="A794" s="6">
        <v>793</v>
      </c>
      <c r="B794" s="7">
        <v>15707473</v>
      </c>
      <c r="C794" s="6" t="s">
        <v>588</v>
      </c>
      <c r="D794" s="7">
        <v>850</v>
      </c>
      <c r="E794" s="6" t="s">
        <v>26</v>
      </c>
      <c r="F794" s="6" t="s">
        <v>16</v>
      </c>
      <c r="G794" s="7">
        <v>48</v>
      </c>
      <c r="H794" s="7">
        <v>6</v>
      </c>
      <c r="I794" s="51">
        <v>111962.99</v>
      </c>
      <c r="J794" s="7">
        <v>1</v>
      </c>
      <c r="K794" s="7">
        <v>1</v>
      </c>
      <c r="L794" s="7">
        <v>0</v>
      </c>
      <c r="M794" s="53">
        <v>111755.8</v>
      </c>
      <c r="N794" s="7">
        <v>0</v>
      </c>
      <c r="O794" s="68" t="str">
        <f t="shared" si="48"/>
        <v>Good</v>
      </c>
      <c r="P794" s="68" t="str">
        <f t="shared" si="49"/>
        <v>Middle-aged adult</v>
      </c>
      <c r="Q794" s="68" t="str">
        <f t="shared" si="50"/>
        <v>Mid-Balance</v>
      </c>
      <c r="R794" s="69" t="str">
        <f t="shared" si="51"/>
        <v>101,000 - 150,000</v>
      </c>
    </row>
    <row r="795" spans="1:18" ht="18" customHeight="1" x14ac:dyDescent="0.2">
      <c r="A795" s="6">
        <v>794</v>
      </c>
      <c r="B795" s="7">
        <v>15769504</v>
      </c>
      <c r="C795" s="6" t="s">
        <v>639</v>
      </c>
      <c r="D795" s="7">
        <v>743</v>
      </c>
      <c r="E795" s="6" t="s">
        <v>26</v>
      </c>
      <c r="F795" s="6" t="s">
        <v>16</v>
      </c>
      <c r="G795" s="7">
        <v>34</v>
      </c>
      <c r="H795" s="7">
        <v>1</v>
      </c>
      <c r="I795" s="51">
        <v>131736.88</v>
      </c>
      <c r="J795" s="7">
        <v>1</v>
      </c>
      <c r="K795" s="7">
        <v>1</v>
      </c>
      <c r="L795" s="7">
        <v>1</v>
      </c>
      <c r="M795" s="53">
        <v>108543.21</v>
      </c>
      <c r="N795" s="7">
        <v>0</v>
      </c>
      <c r="O795" s="68" t="str">
        <f t="shared" si="48"/>
        <v>Good</v>
      </c>
      <c r="P795" s="68" t="str">
        <f t="shared" si="49"/>
        <v>Young adult</v>
      </c>
      <c r="Q795" s="68" t="str">
        <f t="shared" si="50"/>
        <v>High-Balance</v>
      </c>
      <c r="R795" s="69" t="str">
        <f t="shared" si="51"/>
        <v>101,000 - 150,000</v>
      </c>
    </row>
    <row r="796" spans="1:18" ht="18" customHeight="1" x14ac:dyDescent="0.2">
      <c r="A796" s="6">
        <v>795</v>
      </c>
      <c r="B796" s="7">
        <v>15776807</v>
      </c>
      <c r="C796" s="6" t="s">
        <v>292</v>
      </c>
      <c r="D796" s="7">
        <v>654</v>
      </c>
      <c r="E796" s="6" t="s">
        <v>15</v>
      </c>
      <c r="F796" s="6" t="s">
        <v>23</v>
      </c>
      <c r="G796" s="7">
        <v>29</v>
      </c>
      <c r="H796" s="7">
        <v>1</v>
      </c>
      <c r="I796" s="51">
        <v>0</v>
      </c>
      <c r="J796" s="7">
        <v>1</v>
      </c>
      <c r="K796" s="7">
        <v>1</v>
      </c>
      <c r="L796" s="7">
        <v>0</v>
      </c>
      <c r="M796" s="53">
        <v>180345.44</v>
      </c>
      <c r="N796" s="7">
        <v>0</v>
      </c>
      <c r="O796" s="68" t="str">
        <f t="shared" si="48"/>
        <v>Fair</v>
      </c>
      <c r="P796" s="68" t="str">
        <f t="shared" si="49"/>
        <v>Young adult</v>
      </c>
      <c r="Q796" s="68" t="str">
        <f t="shared" si="50"/>
        <v>Low-Balance</v>
      </c>
      <c r="R796" s="69" t="str">
        <f t="shared" si="51"/>
        <v>151,000 - 200,00</v>
      </c>
    </row>
    <row r="797" spans="1:18" ht="18" customHeight="1" x14ac:dyDescent="0.2">
      <c r="A797" s="6">
        <v>796</v>
      </c>
      <c r="B797" s="7">
        <v>15686870</v>
      </c>
      <c r="C797" s="6" t="s">
        <v>640</v>
      </c>
      <c r="D797" s="7">
        <v>761</v>
      </c>
      <c r="E797" s="6" t="s">
        <v>26</v>
      </c>
      <c r="F797" s="6" t="s">
        <v>23</v>
      </c>
      <c r="G797" s="7">
        <v>36</v>
      </c>
      <c r="H797" s="7">
        <v>8</v>
      </c>
      <c r="I797" s="51">
        <v>108239.11</v>
      </c>
      <c r="J797" s="7">
        <v>2</v>
      </c>
      <c r="K797" s="7">
        <v>0</v>
      </c>
      <c r="L797" s="7">
        <v>0</v>
      </c>
      <c r="M797" s="53">
        <v>99444.02</v>
      </c>
      <c r="N797" s="7">
        <v>0</v>
      </c>
      <c r="O797" s="68" t="str">
        <f t="shared" si="48"/>
        <v>Good</v>
      </c>
      <c r="P797" s="68" t="str">
        <f t="shared" si="49"/>
        <v>Young adult</v>
      </c>
      <c r="Q797" s="68" t="str">
        <f t="shared" si="50"/>
        <v>Mid-Balance</v>
      </c>
      <c r="R797" s="69" t="str">
        <f t="shared" si="51"/>
        <v>51,000 - 100,000</v>
      </c>
    </row>
    <row r="798" spans="1:18" ht="18" customHeight="1" x14ac:dyDescent="0.2">
      <c r="A798" s="6">
        <v>797</v>
      </c>
      <c r="B798" s="7">
        <v>15668747</v>
      </c>
      <c r="C798" s="6" t="s">
        <v>641</v>
      </c>
      <c r="D798" s="7">
        <v>702</v>
      </c>
      <c r="E798" s="6" t="s">
        <v>15</v>
      </c>
      <c r="F798" s="6" t="s">
        <v>16</v>
      </c>
      <c r="G798" s="7">
        <v>46</v>
      </c>
      <c r="H798" s="7">
        <v>9</v>
      </c>
      <c r="I798" s="51">
        <v>98444.19</v>
      </c>
      <c r="J798" s="7">
        <v>1</v>
      </c>
      <c r="K798" s="7">
        <v>0</v>
      </c>
      <c r="L798" s="7">
        <v>1</v>
      </c>
      <c r="M798" s="53">
        <v>109563.28</v>
      </c>
      <c r="N798" s="7">
        <v>0</v>
      </c>
      <c r="O798" s="68" t="str">
        <f t="shared" si="48"/>
        <v>Fair</v>
      </c>
      <c r="P798" s="68" t="str">
        <f t="shared" si="49"/>
        <v>Middle-aged adult</v>
      </c>
      <c r="Q798" s="68" t="str">
        <f t="shared" si="50"/>
        <v>Mid-Balance</v>
      </c>
      <c r="R798" s="69" t="str">
        <f t="shared" si="51"/>
        <v>101,000 - 150,000</v>
      </c>
    </row>
    <row r="799" spans="1:18" ht="18" customHeight="1" x14ac:dyDescent="0.2">
      <c r="A799" s="6">
        <v>798</v>
      </c>
      <c r="B799" s="7">
        <v>15766908</v>
      </c>
      <c r="C799" s="6" t="s">
        <v>70</v>
      </c>
      <c r="D799" s="7">
        <v>488</v>
      </c>
      <c r="E799" s="6" t="s">
        <v>26</v>
      </c>
      <c r="F799" s="6" t="s">
        <v>23</v>
      </c>
      <c r="G799" s="7">
        <v>32</v>
      </c>
      <c r="H799" s="7">
        <v>3</v>
      </c>
      <c r="I799" s="51">
        <v>114540.38</v>
      </c>
      <c r="J799" s="7">
        <v>1</v>
      </c>
      <c r="K799" s="7">
        <v>1</v>
      </c>
      <c r="L799" s="7">
        <v>0</v>
      </c>
      <c r="M799" s="53">
        <v>92568.07</v>
      </c>
      <c r="N799" s="7">
        <v>0</v>
      </c>
      <c r="O799" s="68" t="str">
        <f t="shared" si="48"/>
        <v>Poor</v>
      </c>
      <c r="P799" s="68" t="str">
        <f t="shared" si="49"/>
        <v>Young adult</v>
      </c>
      <c r="Q799" s="68" t="str">
        <f t="shared" si="50"/>
        <v>Mid-Balance</v>
      </c>
      <c r="R799" s="69" t="str">
        <f t="shared" si="51"/>
        <v>51,000 - 100,000</v>
      </c>
    </row>
    <row r="800" spans="1:18" ht="18" customHeight="1" x14ac:dyDescent="0.2">
      <c r="A800" s="6">
        <v>799</v>
      </c>
      <c r="B800" s="7">
        <v>15570134</v>
      </c>
      <c r="C800" s="6" t="s">
        <v>415</v>
      </c>
      <c r="D800" s="7">
        <v>683</v>
      </c>
      <c r="E800" s="6" t="s">
        <v>15</v>
      </c>
      <c r="F800" s="6" t="s">
        <v>16</v>
      </c>
      <c r="G800" s="7">
        <v>35</v>
      </c>
      <c r="H800" s="7">
        <v>6</v>
      </c>
      <c r="I800" s="51">
        <v>187530.66</v>
      </c>
      <c r="J800" s="7">
        <v>2</v>
      </c>
      <c r="K800" s="7">
        <v>1</v>
      </c>
      <c r="L800" s="7">
        <v>1</v>
      </c>
      <c r="M800" s="53">
        <v>37976.36</v>
      </c>
      <c r="N800" s="7">
        <v>0</v>
      </c>
      <c r="O800" s="68" t="str">
        <f t="shared" si="48"/>
        <v>Fair</v>
      </c>
      <c r="P800" s="68" t="str">
        <f t="shared" si="49"/>
        <v>Young adult</v>
      </c>
      <c r="Q800" s="68" t="str">
        <f t="shared" si="50"/>
        <v>High-Balance</v>
      </c>
      <c r="R800" s="69" t="str">
        <f t="shared" si="51"/>
        <v xml:space="preserve"> 0 - 50,000</v>
      </c>
    </row>
    <row r="801" spans="1:18" ht="18" customHeight="1" x14ac:dyDescent="0.2">
      <c r="A801" s="6">
        <v>800</v>
      </c>
      <c r="B801" s="7">
        <v>15567367</v>
      </c>
      <c r="C801" s="6" t="s">
        <v>642</v>
      </c>
      <c r="D801" s="7">
        <v>601</v>
      </c>
      <c r="E801" s="6" t="s">
        <v>26</v>
      </c>
      <c r="F801" s="6" t="s">
        <v>16</v>
      </c>
      <c r="G801" s="7">
        <v>42</v>
      </c>
      <c r="H801" s="7">
        <v>9</v>
      </c>
      <c r="I801" s="51">
        <v>133636.16</v>
      </c>
      <c r="J801" s="7">
        <v>1</v>
      </c>
      <c r="K801" s="7">
        <v>0</v>
      </c>
      <c r="L801" s="7">
        <v>1</v>
      </c>
      <c r="M801" s="53">
        <v>103315.74</v>
      </c>
      <c r="N801" s="7">
        <v>0</v>
      </c>
      <c r="O801" s="68" t="str">
        <f t="shared" si="48"/>
        <v>Fair</v>
      </c>
      <c r="P801" s="68" t="str">
        <f t="shared" si="49"/>
        <v>Middle-aged adult</v>
      </c>
      <c r="Q801" s="68" t="str">
        <f t="shared" si="50"/>
        <v>High-Balance</v>
      </c>
      <c r="R801" s="69" t="str">
        <f t="shared" si="51"/>
        <v>101,000 - 150,000</v>
      </c>
    </row>
    <row r="802" spans="1:18" ht="18" customHeight="1" x14ac:dyDescent="0.2">
      <c r="A802" s="6">
        <v>801</v>
      </c>
      <c r="B802" s="7">
        <v>15747542</v>
      </c>
      <c r="C802" s="6" t="s">
        <v>643</v>
      </c>
      <c r="D802" s="7">
        <v>605</v>
      </c>
      <c r="E802" s="6" t="s">
        <v>15</v>
      </c>
      <c r="F802" s="6" t="s">
        <v>23</v>
      </c>
      <c r="G802" s="7">
        <v>52</v>
      </c>
      <c r="H802" s="7">
        <v>7</v>
      </c>
      <c r="I802" s="51">
        <v>0</v>
      </c>
      <c r="J802" s="7">
        <v>2</v>
      </c>
      <c r="K802" s="7">
        <v>1</v>
      </c>
      <c r="L802" s="7">
        <v>1</v>
      </c>
      <c r="M802" s="53">
        <v>173952.5</v>
      </c>
      <c r="N802" s="7">
        <v>0</v>
      </c>
      <c r="O802" s="68" t="str">
        <f t="shared" si="48"/>
        <v>Fair</v>
      </c>
      <c r="P802" s="68" t="str">
        <f t="shared" si="49"/>
        <v>Middle-aged adult</v>
      </c>
      <c r="Q802" s="68" t="str">
        <f t="shared" si="50"/>
        <v>Low-Balance</v>
      </c>
      <c r="R802" s="69" t="str">
        <f t="shared" si="51"/>
        <v>151,000 - 200,00</v>
      </c>
    </row>
    <row r="803" spans="1:18" ht="18" customHeight="1" x14ac:dyDescent="0.2">
      <c r="A803" s="6">
        <v>802</v>
      </c>
      <c r="B803" s="7">
        <v>15762238</v>
      </c>
      <c r="C803" s="6" t="s">
        <v>644</v>
      </c>
      <c r="D803" s="7">
        <v>671</v>
      </c>
      <c r="E803" s="6" t="s">
        <v>26</v>
      </c>
      <c r="F803" s="6" t="s">
        <v>16</v>
      </c>
      <c r="G803" s="7">
        <v>44</v>
      </c>
      <c r="H803" s="7">
        <v>0</v>
      </c>
      <c r="I803" s="51">
        <v>84745.03</v>
      </c>
      <c r="J803" s="7">
        <v>2</v>
      </c>
      <c r="K803" s="7">
        <v>0</v>
      </c>
      <c r="L803" s="7">
        <v>1</v>
      </c>
      <c r="M803" s="53">
        <v>34673.980000000003</v>
      </c>
      <c r="N803" s="7">
        <v>0</v>
      </c>
      <c r="O803" s="68" t="str">
        <f t="shared" si="48"/>
        <v>Fair</v>
      </c>
      <c r="P803" s="68" t="str">
        <f t="shared" si="49"/>
        <v>Middle-aged adult</v>
      </c>
      <c r="Q803" s="68" t="str">
        <f t="shared" si="50"/>
        <v>Mid-Balance</v>
      </c>
      <c r="R803" s="69" t="str">
        <f t="shared" si="51"/>
        <v xml:space="preserve"> 0 - 50,000</v>
      </c>
    </row>
    <row r="804" spans="1:18" ht="18" customHeight="1" x14ac:dyDescent="0.2">
      <c r="A804" s="6">
        <v>803</v>
      </c>
      <c r="B804" s="7">
        <v>15681554</v>
      </c>
      <c r="C804" s="6" t="s">
        <v>645</v>
      </c>
      <c r="D804" s="7">
        <v>614</v>
      </c>
      <c r="E804" s="6" t="s">
        <v>26</v>
      </c>
      <c r="F804" s="6" t="s">
        <v>16</v>
      </c>
      <c r="G804" s="7">
        <v>31</v>
      </c>
      <c r="H804" s="7">
        <v>7</v>
      </c>
      <c r="I804" s="51">
        <v>120599.38</v>
      </c>
      <c r="J804" s="7">
        <v>2</v>
      </c>
      <c r="K804" s="7">
        <v>1</v>
      </c>
      <c r="L804" s="7">
        <v>1</v>
      </c>
      <c r="M804" s="53">
        <v>46163.44</v>
      </c>
      <c r="N804" s="7">
        <v>0</v>
      </c>
      <c r="O804" s="68" t="str">
        <f t="shared" si="48"/>
        <v>Fair</v>
      </c>
      <c r="P804" s="68" t="str">
        <f t="shared" si="49"/>
        <v>Young adult</v>
      </c>
      <c r="Q804" s="68" t="str">
        <f t="shared" si="50"/>
        <v>Mid-Balance</v>
      </c>
      <c r="R804" s="69" t="str">
        <f t="shared" si="51"/>
        <v xml:space="preserve"> 0 - 50,000</v>
      </c>
    </row>
    <row r="805" spans="1:18" ht="18" customHeight="1" x14ac:dyDescent="0.2">
      <c r="A805" s="6">
        <v>804</v>
      </c>
      <c r="B805" s="7">
        <v>15712825</v>
      </c>
      <c r="C805" s="6" t="s">
        <v>549</v>
      </c>
      <c r="D805" s="7">
        <v>511</v>
      </c>
      <c r="E805" s="6" t="s">
        <v>18</v>
      </c>
      <c r="F805" s="6" t="s">
        <v>16</v>
      </c>
      <c r="G805" s="7">
        <v>29</v>
      </c>
      <c r="H805" s="7">
        <v>9</v>
      </c>
      <c r="I805" s="51">
        <v>0</v>
      </c>
      <c r="J805" s="7">
        <v>2</v>
      </c>
      <c r="K805" s="7">
        <v>0</v>
      </c>
      <c r="L805" s="7">
        <v>1</v>
      </c>
      <c r="M805" s="53">
        <v>140676.98000000001</v>
      </c>
      <c r="N805" s="7">
        <v>0</v>
      </c>
      <c r="O805" s="68" t="str">
        <f t="shared" si="48"/>
        <v>Poor</v>
      </c>
      <c r="P805" s="68" t="str">
        <f t="shared" si="49"/>
        <v>Young adult</v>
      </c>
      <c r="Q805" s="68" t="str">
        <f t="shared" si="50"/>
        <v>Low-Balance</v>
      </c>
      <c r="R805" s="69" t="str">
        <f t="shared" si="51"/>
        <v>101,000 - 150,000</v>
      </c>
    </row>
    <row r="806" spans="1:18" ht="18" customHeight="1" x14ac:dyDescent="0.2">
      <c r="A806" s="6">
        <v>805</v>
      </c>
      <c r="B806" s="7">
        <v>15640280</v>
      </c>
      <c r="C806" s="6" t="s">
        <v>58</v>
      </c>
      <c r="D806" s="7">
        <v>850</v>
      </c>
      <c r="E806" s="6" t="s">
        <v>15</v>
      </c>
      <c r="F806" s="6" t="s">
        <v>23</v>
      </c>
      <c r="G806" s="7">
        <v>39</v>
      </c>
      <c r="H806" s="7">
        <v>4</v>
      </c>
      <c r="I806" s="51">
        <v>127771.35</v>
      </c>
      <c r="J806" s="7">
        <v>2</v>
      </c>
      <c r="K806" s="7">
        <v>0</v>
      </c>
      <c r="L806" s="7">
        <v>1</v>
      </c>
      <c r="M806" s="53">
        <v>151738.54</v>
      </c>
      <c r="N806" s="7">
        <v>0</v>
      </c>
      <c r="O806" s="68" t="str">
        <f t="shared" si="48"/>
        <v>Good</v>
      </c>
      <c r="P806" s="68" t="str">
        <f t="shared" si="49"/>
        <v>Young adult</v>
      </c>
      <c r="Q806" s="68" t="str">
        <f t="shared" si="50"/>
        <v>High-Balance</v>
      </c>
      <c r="R806" s="69" t="str">
        <f t="shared" si="51"/>
        <v>151,000 - 200,00</v>
      </c>
    </row>
    <row r="807" spans="1:18" ht="18" customHeight="1" x14ac:dyDescent="0.2">
      <c r="A807" s="6">
        <v>806</v>
      </c>
      <c r="B807" s="7">
        <v>15756026</v>
      </c>
      <c r="C807" s="6" t="s">
        <v>646</v>
      </c>
      <c r="D807" s="7">
        <v>790</v>
      </c>
      <c r="E807" s="6" t="s">
        <v>18</v>
      </c>
      <c r="F807" s="6" t="s">
        <v>16</v>
      </c>
      <c r="G807" s="7">
        <v>46</v>
      </c>
      <c r="H807" s="7">
        <v>9</v>
      </c>
      <c r="I807" s="51">
        <v>0</v>
      </c>
      <c r="J807" s="7">
        <v>1</v>
      </c>
      <c r="K807" s="7">
        <v>0</v>
      </c>
      <c r="L807" s="7">
        <v>0</v>
      </c>
      <c r="M807" s="53">
        <v>14679.81</v>
      </c>
      <c r="N807" s="7">
        <v>1</v>
      </c>
      <c r="O807" s="68" t="str">
        <f t="shared" si="48"/>
        <v>Good</v>
      </c>
      <c r="P807" s="68" t="str">
        <f t="shared" si="49"/>
        <v>Middle-aged adult</v>
      </c>
      <c r="Q807" s="68" t="str">
        <f t="shared" si="50"/>
        <v>Low-Balance</v>
      </c>
      <c r="R807" s="69" t="str">
        <f t="shared" si="51"/>
        <v xml:space="preserve"> 0 - 50,000</v>
      </c>
    </row>
    <row r="808" spans="1:18" ht="18" customHeight="1" x14ac:dyDescent="0.2">
      <c r="A808" s="6">
        <v>807</v>
      </c>
      <c r="B808" s="7">
        <v>15613319</v>
      </c>
      <c r="C808" s="6" t="s">
        <v>647</v>
      </c>
      <c r="D808" s="7">
        <v>793</v>
      </c>
      <c r="E808" s="6" t="s">
        <v>15</v>
      </c>
      <c r="F808" s="6" t="s">
        <v>16</v>
      </c>
      <c r="G808" s="7">
        <v>33</v>
      </c>
      <c r="H808" s="7">
        <v>0</v>
      </c>
      <c r="I808" s="51">
        <v>0</v>
      </c>
      <c r="J808" s="7">
        <v>1</v>
      </c>
      <c r="K808" s="7">
        <v>0</v>
      </c>
      <c r="L808" s="7">
        <v>0</v>
      </c>
      <c r="M808" s="53">
        <v>175544.02</v>
      </c>
      <c r="N808" s="7">
        <v>0</v>
      </c>
      <c r="O808" s="68" t="str">
        <f t="shared" si="48"/>
        <v>Good</v>
      </c>
      <c r="P808" s="68" t="str">
        <f t="shared" si="49"/>
        <v>Young adult</v>
      </c>
      <c r="Q808" s="68" t="str">
        <f t="shared" si="50"/>
        <v>Low-Balance</v>
      </c>
      <c r="R808" s="69" t="str">
        <f t="shared" si="51"/>
        <v>151,000 - 200,00</v>
      </c>
    </row>
    <row r="809" spans="1:18" ht="18" customHeight="1" x14ac:dyDescent="0.2">
      <c r="A809" s="6">
        <v>808</v>
      </c>
      <c r="B809" s="7">
        <v>15798906</v>
      </c>
      <c r="C809" s="6" t="s">
        <v>648</v>
      </c>
      <c r="D809" s="7">
        <v>628</v>
      </c>
      <c r="E809" s="6" t="s">
        <v>15</v>
      </c>
      <c r="F809" s="6" t="s">
        <v>23</v>
      </c>
      <c r="G809" s="7">
        <v>69</v>
      </c>
      <c r="H809" s="7">
        <v>5</v>
      </c>
      <c r="I809" s="51">
        <v>0</v>
      </c>
      <c r="J809" s="7">
        <v>2</v>
      </c>
      <c r="K809" s="7">
        <v>1</v>
      </c>
      <c r="L809" s="7">
        <v>1</v>
      </c>
      <c r="M809" s="53">
        <v>181964.6</v>
      </c>
      <c r="N809" s="7">
        <v>0</v>
      </c>
      <c r="O809" s="68" t="str">
        <f t="shared" si="48"/>
        <v>Fair</v>
      </c>
      <c r="P809" s="68" t="str">
        <f t="shared" si="49"/>
        <v>Senior adult</v>
      </c>
      <c r="Q809" s="68" t="str">
        <f t="shared" si="50"/>
        <v>Low-Balance</v>
      </c>
      <c r="R809" s="69" t="str">
        <f t="shared" si="51"/>
        <v>151,000 - 200,00</v>
      </c>
    </row>
    <row r="810" spans="1:18" ht="18" customHeight="1" x14ac:dyDescent="0.2">
      <c r="A810" s="6">
        <v>809</v>
      </c>
      <c r="B810" s="7">
        <v>15708917</v>
      </c>
      <c r="C810" s="6" t="s">
        <v>65</v>
      </c>
      <c r="D810" s="7">
        <v>598</v>
      </c>
      <c r="E810" s="6" t="s">
        <v>26</v>
      </c>
      <c r="F810" s="6" t="s">
        <v>23</v>
      </c>
      <c r="G810" s="7">
        <v>53</v>
      </c>
      <c r="H810" s="7">
        <v>10</v>
      </c>
      <c r="I810" s="51">
        <v>167772.96</v>
      </c>
      <c r="J810" s="7">
        <v>1</v>
      </c>
      <c r="K810" s="7">
        <v>1</v>
      </c>
      <c r="L810" s="7">
        <v>1</v>
      </c>
      <c r="M810" s="53">
        <v>136886.85999999999</v>
      </c>
      <c r="N810" s="7">
        <v>0</v>
      </c>
      <c r="O810" s="68" t="str">
        <f t="shared" si="48"/>
        <v>Fair</v>
      </c>
      <c r="P810" s="68" t="str">
        <f t="shared" si="49"/>
        <v>Middle-aged adult</v>
      </c>
      <c r="Q810" s="68" t="str">
        <f t="shared" si="50"/>
        <v>High-Balance</v>
      </c>
      <c r="R810" s="69" t="str">
        <f t="shared" si="51"/>
        <v>101,000 - 150,000</v>
      </c>
    </row>
    <row r="811" spans="1:18" ht="18" customHeight="1" x14ac:dyDescent="0.2">
      <c r="A811" s="6">
        <v>810</v>
      </c>
      <c r="B811" s="7">
        <v>15778463</v>
      </c>
      <c r="C811" s="6" t="s">
        <v>649</v>
      </c>
      <c r="D811" s="7">
        <v>657</v>
      </c>
      <c r="E811" s="6" t="s">
        <v>15</v>
      </c>
      <c r="F811" s="6" t="s">
        <v>16</v>
      </c>
      <c r="G811" s="7">
        <v>37</v>
      </c>
      <c r="H811" s="7">
        <v>6</v>
      </c>
      <c r="I811" s="51">
        <v>95845.6</v>
      </c>
      <c r="J811" s="7">
        <v>1</v>
      </c>
      <c r="K811" s="7">
        <v>1</v>
      </c>
      <c r="L811" s="7">
        <v>0</v>
      </c>
      <c r="M811" s="53">
        <v>122218.23</v>
      </c>
      <c r="N811" s="7">
        <v>0</v>
      </c>
      <c r="O811" s="68" t="str">
        <f t="shared" si="48"/>
        <v>Fair</v>
      </c>
      <c r="P811" s="68" t="str">
        <f t="shared" si="49"/>
        <v>Young adult</v>
      </c>
      <c r="Q811" s="68" t="str">
        <f t="shared" si="50"/>
        <v>Mid-Balance</v>
      </c>
      <c r="R811" s="69" t="str">
        <f t="shared" si="51"/>
        <v>101,000 - 150,000</v>
      </c>
    </row>
    <row r="812" spans="1:18" ht="18" customHeight="1" x14ac:dyDescent="0.2">
      <c r="A812" s="6">
        <v>811</v>
      </c>
      <c r="B812" s="7">
        <v>15699430</v>
      </c>
      <c r="C812" s="6" t="s">
        <v>464</v>
      </c>
      <c r="D812" s="7">
        <v>618</v>
      </c>
      <c r="E812" s="6" t="s">
        <v>15</v>
      </c>
      <c r="F812" s="6" t="s">
        <v>16</v>
      </c>
      <c r="G812" s="7">
        <v>35</v>
      </c>
      <c r="H812" s="7">
        <v>10</v>
      </c>
      <c r="I812" s="51">
        <v>0</v>
      </c>
      <c r="J812" s="7">
        <v>2</v>
      </c>
      <c r="K812" s="7">
        <v>1</v>
      </c>
      <c r="L812" s="7">
        <v>0</v>
      </c>
      <c r="M812" s="53">
        <v>180439.75</v>
      </c>
      <c r="N812" s="7">
        <v>0</v>
      </c>
      <c r="O812" s="68" t="str">
        <f t="shared" si="48"/>
        <v>Fair</v>
      </c>
      <c r="P812" s="68" t="str">
        <f t="shared" si="49"/>
        <v>Young adult</v>
      </c>
      <c r="Q812" s="68" t="str">
        <f t="shared" si="50"/>
        <v>Low-Balance</v>
      </c>
      <c r="R812" s="69" t="str">
        <f t="shared" si="51"/>
        <v>151,000 - 200,00</v>
      </c>
    </row>
    <row r="813" spans="1:18" ht="18" customHeight="1" x14ac:dyDescent="0.2">
      <c r="A813" s="6">
        <v>812</v>
      </c>
      <c r="B813" s="7">
        <v>15649992</v>
      </c>
      <c r="C813" s="6" t="s">
        <v>650</v>
      </c>
      <c r="D813" s="7">
        <v>681</v>
      </c>
      <c r="E813" s="6" t="s">
        <v>18</v>
      </c>
      <c r="F813" s="6" t="s">
        <v>23</v>
      </c>
      <c r="G813" s="7">
        <v>65</v>
      </c>
      <c r="H813" s="7">
        <v>7</v>
      </c>
      <c r="I813" s="51">
        <v>134714.70000000001</v>
      </c>
      <c r="J813" s="7">
        <v>2</v>
      </c>
      <c r="K813" s="7">
        <v>0</v>
      </c>
      <c r="L813" s="7">
        <v>1</v>
      </c>
      <c r="M813" s="53">
        <v>190419.81</v>
      </c>
      <c r="N813" s="7">
        <v>0</v>
      </c>
      <c r="O813" s="68" t="str">
        <f t="shared" si="48"/>
        <v>Fair</v>
      </c>
      <c r="P813" s="68" t="str">
        <f t="shared" si="49"/>
        <v>Senior adult</v>
      </c>
      <c r="Q813" s="68" t="str">
        <f t="shared" si="50"/>
        <v>High-Balance</v>
      </c>
      <c r="R813" s="69" t="str">
        <f t="shared" si="51"/>
        <v>151,000 - 200,00</v>
      </c>
    </row>
    <row r="814" spans="1:18" ht="18" customHeight="1" x14ac:dyDescent="0.2">
      <c r="A814" s="6">
        <v>813</v>
      </c>
      <c r="B814" s="7">
        <v>15578980</v>
      </c>
      <c r="C814" s="6" t="s">
        <v>651</v>
      </c>
      <c r="D814" s="7">
        <v>516</v>
      </c>
      <c r="E814" s="6" t="s">
        <v>18</v>
      </c>
      <c r="F814" s="6" t="s">
        <v>16</v>
      </c>
      <c r="G814" s="7">
        <v>33</v>
      </c>
      <c r="H814" s="7">
        <v>3</v>
      </c>
      <c r="I814" s="51">
        <v>0</v>
      </c>
      <c r="J814" s="7">
        <v>2</v>
      </c>
      <c r="K814" s="7">
        <v>1</v>
      </c>
      <c r="L814" s="7">
        <v>1</v>
      </c>
      <c r="M814" s="53">
        <v>58685.59</v>
      </c>
      <c r="N814" s="7">
        <v>0</v>
      </c>
      <c r="O814" s="68" t="str">
        <f t="shared" si="48"/>
        <v>Poor</v>
      </c>
      <c r="P814" s="68" t="str">
        <f t="shared" si="49"/>
        <v>Young adult</v>
      </c>
      <c r="Q814" s="68" t="str">
        <f t="shared" si="50"/>
        <v>Low-Balance</v>
      </c>
      <c r="R814" s="69" t="str">
        <f t="shared" si="51"/>
        <v>51,000 - 100,000</v>
      </c>
    </row>
    <row r="815" spans="1:18" ht="18" customHeight="1" x14ac:dyDescent="0.2">
      <c r="A815" s="6">
        <v>814</v>
      </c>
      <c r="B815" s="7">
        <v>15775306</v>
      </c>
      <c r="C815" s="6" t="s">
        <v>652</v>
      </c>
      <c r="D815" s="7">
        <v>421</v>
      </c>
      <c r="E815" s="6" t="s">
        <v>26</v>
      </c>
      <c r="F815" s="6" t="s">
        <v>23</v>
      </c>
      <c r="G815" s="7">
        <v>28</v>
      </c>
      <c r="H815" s="7">
        <v>8</v>
      </c>
      <c r="I815" s="51">
        <v>122384.22</v>
      </c>
      <c r="J815" s="7">
        <v>3</v>
      </c>
      <c r="K815" s="7">
        <v>1</v>
      </c>
      <c r="L815" s="7">
        <v>1</v>
      </c>
      <c r="M815" s="53">
        <v>89017.38</v>
      </c>
      <c r="N815" s="7">
        <v>1</v>
      </c>
      <c r="O815" s="68" t="str">
        <f t="shared" si="48"/>
        <v>Poor</v>
      </c>
      <c r="P815" s="68" t="str">
        <f t="shared" si="49"/>
        <v>Young adult</v>
      </c>
      <c r="Q815" s="68" t="str">
        <f t="shared" si="50"/>
        <v>Mid-Balance</v>
      </c>
      <c r="R815" s="69" t="str">
        <f t="shared" si="51"/>
        <v>51,000 - 100,000</v>
      </c>
    </row>
    <row r="816" spans="1:18" ht="18" customHeight="1" x14ac:dyDescent="0.2">
      <c r="A816" s="6">
        <v>815</v>
      </c>
      <c r="B816" s="7">
        <v>15641655</v>
      </c>
      <c r="C816" s="6" t="s">
        <v>350</v>
      </c>
      <c r="D816" s="7">
        <v>700</v>
      </c>
      <c r="E816" s="6" t="s">
        <v>15</v>
      </c>
      <c r="F816" s="6" t="s">
        <v>16</v>
      </c>
      <c r="G816" s="7">
        <v>26</v>
      </c>
      <c r="H816" s="7">
        <v>2</v>
      </c>
      <c r="I816" s="51">
        <v>0</v>
      </c>
      <c r="J816" s="7">
        <v>2</v>
      </c>
      <c r="K816" s="7">
        <v>0</v>
      </c>
      <c r="L816" s="7">
        <v>0</v>
      </c>
      <c r="M816" s="53">
        <v>50051.42</v>
      </c>
      <c r="N816" s="7">
        <v>0</v>
      </c>
      <c r="O816" s="68" t="str">
        <f t="shared" si="48"/>
        <v>Fair</v>
      </c>
      <c r="P816" s="68" t="str">
        <f t="shared" si="49"/>
        <v>Young adult</v>
      </c>
      <c r="Q816" s="68" t="str">
        <f t="shared" si="50"/>
        <v>Low-Balance</v>
      </c>
      <c r="R816" s="69" t="str">
        <f t="shared" si="51"/>
        <v xml:space="preserve"> 0 - 50,000</v>
      </c>
    </row>
    <row r="817" spans="1:18" ht="18" customHeight="1" x14ac:dyDescent="0.2">
      <c r="A817" s="6">
        <v>816</v>
      </c>
      <c r="B817" s="7">
        <v>15619708</v>
      </c>
      <c r="C817" s="6" t="s">
        <v>653</v>
      </c>
      <c r="D817" s="7">
        <v>745</v>
      </c>
      <c r="E817" s="6" t="s">
        <v>15</v>
      </c>
      <c r="F817" s="6" t="s">
        <v>23</v>
      </c>
      <c r="G817" s="7">
        <v>25</v>
      </c>
      <c r="H817" s="7">
        <v>5</v>
      </c>
      <c r="I817" s="51">
        <v>157993.15</v>
      </c>
      <c r="J817" s="7">
        <v>2</v>
      </c>
      <c r="K817" s="7">
        <v>1</v>
      </c>
      <c r="L817" s="7">
        <v>0</v>
      </c>
      <c r="M817" s="53">
        <v>146041.45000000001</v>
      </c>
      <c r="N817" s="7">
        <v>0</v>
      </c>
      <c r="O817" s="68" t="str">
        <f t="shared" si="48"/>
        <v>Good</v>
      </c>
      <c r="P817" s="68" t="str">
        <f t="shared" si="49"/>
        <v>Young adult</v>
      </c>
      <c r="Q817" s="68" t="str">
        <f t="shared" si="50"/>
        <v>High-Balance</v>
      </c>
      <c r="R817" s="69" t="str">
        <f t="shared" si="51"/>
        <v>101,000 - 150,000</v>
      </c>
    </row>
    <row r="818" spans="1:18" ht="18" customHeight="1" x14ac:dyDescent="0.2">
      <c r="A818" s="6">
        <v>817</v>
      </c>
      <c r="B818" s="7">
        <v>15734565</v>
      </c>
      <c r="C818" s="6" t="s">
        <v>249</v>
      </c>
      <c r="D818" s="7">
        <v>696</v>
      </c>
      <c r="E818" s="6" t="s">
        <v>15</v>
      </c>
      <c r="F818" s="6" t="s">
        <v>23</v>
      </c>
      <c r="G818" s="7">
        <v>29</v>
      </c>
      <c r="H818" s="7">
        <v>8</v>
      </c>
      <c r="I818" s="51">
        <v>0</v>
      </c>
      <c r="J818" s="7">
        <v>2</v>
      </c>
      <c r="K818" s="7">
        <v>1</v>
      </c>
      <c r="L818" s="7">
        <v>0</v>
      </c>
      <c r="M818" s="53">
        <v>191166.09</v>
      </c>
      <c r="N818" s="7">
        <v>0</v>
      </c>
      <c r="O818" s="68" t="str">
        <f t="shared" si="48"/>
        <v>Fair</v>
      </c>
      <c r="P818" s="68" t="str">
        <f t="shared" si="49"/>
        <v>Young adult</v>
      </c>
      <c r="Q818" s="68" t="str">
        <f t="shared" si="50"/>
        <v>Low-Balance</v>
      </c>
      <c r="R818" s="69" t="str">
        <f t="shared" si="51"/>
        <v>151,000 - 200,00</v>
      </c>
    </row>
    <row r="819" spans="1:18" ht="18" customHeight="1" x14ac:dyDescent="0.2">
      <c r="A819" s="6">
        <v>818</v>
      </c>
      <c r="B819" s="7">
        <v>15806438</v>
      </c>
      <c r="C819" s="6" t="s">
        <v>654</v>
      </c>
      <c r="D819" s="7">
        <v>580</v>
      </c>
      <c r="E819" s="6" t="s">
        <v>26</v>
      </c>
      <c r="F819" s="6" t="s">
        <v>16</v>
      </c>
      <c r="G819" s="7">
        <v>42</v>
      </c>
      <c r="H819" s="7">
        <v>2</v>
      </c>
      <c r="I819" s="51">
        <v>123331.36</v>
      </c>
      <c r="J819" s="7">
        <v>1</v>
      </c>
      <c r="K819" s="7">
        <v>0</v>
      </c>
      <c r="L819" s="7">
        <v>0</v>
      </c>
      <c r="M819" s="53">
        <v>103516.08</v>
      </c>
      <c r="N819" s="7">
        <v>1</v>
      </c>
      <c r="O819" s="68" t="str">
        <f t="shared" si="48"/>
        <v>Fair</v>
      </c>
      <c r="P819" s="68" t="str">
        <f t="shared" si="49"/>
        <v>Middle-aged adult</v>
      </c>
      <c r="Q819" s="68" t="str">
        <f t="shared" si="50"/>
        <v>Mid-Balance</v>
      </c>
      <c r="R819" s="69" t="str">
        <f t="shared" si="51"/>
        <v>101,000 - 150,000</v>
      </c>
    </row>
    <row r="820" spans="1:18" ht="18" customHeight="1" x14ac:dyDescent="0.2">
      <c r="A820" s="6">
        <v>819</v>
      </c>
      <c r="B820" s="7">
        <v>15591969</v>
      </c>
      <c r="C820" s="6" t="s">
        <v>655</v>
      </c>
      <c r="D820" s="7">
        <v>497</v>
      </c>
      <c r="E820" s="6" t="s">
        <v>18</v>
      </c>
      <c r="F820" s="6" t="s">
        <v>23</v>
      </c>
      <c r="G820" s="7">
        <v>27</v>
      </c>
      <c r="H820" s="7">
        <v>9</v>
      </c>
      <c r="I820" s="51">
        <v>75263.16</v>
      </c>
      <c r="J820" s="7">
        <v>1</v>
      </c>
      <c r="K820" s="7">
        <v>1</v>
      </c>
      <c r="L820" s="7">
        <v>1</v>
      </c>
      <c r="M820" s="53">
        <v>164825.04</v>
      </c>
      <c r="N820" s="7">
        <v>0</v>
      </c>
      <c r="O820" s="68" t="str">
        <f t="shared" si="48"/>
        <v>Poor</v>
      </c>
      <c r="P820" s="68" t="str">
        <f t="shared" si="49"/>
        <v>Young adult</v>
      </c>
      <c r="Q820" s="68" t="str">
        <f t="shared" si="50"/>
        <v>Low-Balance</v>
      </c>
      <c r="R820" s="69" t="str">
        <f t="shared" si="51"/>
        <v>151,000 - 200,00</v>
      </c>
    </row>
    <row r="821" spans="1:18" ht="18" customHeight="1" x14ac:dyDescent="0.2">
      <c r="A821" s="6">
        <v>820</v>
      </c>
      <c r="B821" s="7">
        <v>15747807</v>
      </c>
      <c r="C821" s="6" t="s">
        <v>656</v>
      </c>
      <c r="D821" s="7">
        <v>720</v>
      </c>
      <c r="E821" s="6" t="s">
        <v>15</v>
      </c>
      <c r="F821" s="6" t="s">
        <v>16</v>
      </c>
      <c r="G821" s="7">
        <v>43</v>
      </c>
      <c r="H821" s="7">
        <v>6</v>
      </c>
      <c r="I821" s="51">
        <v>137824.03</v>
      </c>
      <c r="J821" s="7">
        <v>2</v>
      </c>
      <c r="K821" s="7">
        <v>1</v>
      </c>
      <c r="L821" s="7">
        <v>0</v>
      </c>
      <c r="M821" s="53">
        <v>172557.77</v>
      </c>
      <c r="N821" s="7">
        <v>0</v>
      </c>
      <c r="O821" s="68" t="str">
        <f t="shared" si="48"/>
        <v>Fair</v>
      </c>
      <c r="P821" s="68" t="str">
        <f t="shared" si="49"/>
        <v>Middle-aged adult</v>
      </c>
      <c r="Q821" s="68" t="str">
        <f t="shared" si="50"/>
        <v>High-Balance</v>
      </c>
      <c r="R821" s="69" t="str">
        <f t="shared" si="51"/>
        <v>151,000 - 200,00</v>
      </c>
    </row>
    <row r="822" spans="1:18" ht="18" customHeight="1" x14ac:dyDescent="0.2">
      <c r="A822" s="6">
        <v>821</v>
      </c>
      <c r="B822" s="7">
        <v>15596939</v>
      </c>
      <c r="C822" s="6" t="s">
        <v>137</v>
      </c>
      <c r="D822" s="7">
        <v>659</v>
      </c>
      <c r="E822" s="6" t="s">
        <v>26</v>
      </c>
      <c r="F822" s="6" t="s">
        <v>23</v>
      </c>
      <c r="G822" s="7">
        <v>36</v>
      </c>
      <c r="H822" s="7">
        <v>4</v>
      </c>
      <c r="I822" s="51">
        <v>132578.92000000001</v>
      </c>
      <c r="J822" s="7">
        <v>2</v>
      </c>
      <c r="K822" s="7">
        <v>1</v>
      </c>
      <c r="L822" s="7">
        <v>0</v>
      </c>
      <c r="M822" s="53">
        <v>84320.94</v>
      </c>
      <c r="N822" s="7">
        <v>0</v>
      </c>
      <c r="O822" s="68" t="str">
        <f t="shared" si="48"/>
        <v>Fair</v>
      </c>
      <c r="P822" s="68" t="str">
        <f t="shared" si="49"/>
        <v>Young adult</v>
      </c>
      <c r="Q822" s="68" t="str">
        <f t="shared" si="50"/>
        <v>High-Balance</v>
      </c>
      <c r="R822" s="69" t="str">
        <f t="shared" si="51"/>
        <v>51,000 - 100,000</v>
      </c>
    </row>
    <row r="823" spans="1:18" ht="18" customHeight="1" x14ac:dyDescent="0.2">
      <c r="A823" s="6">
        <v>822</v>
      </c>
      <c r="B823" s="7">
        <v>15716155</v>
      </c>
      <c r="C823" s="6" t="s">
        <v>609</v>
      </c>
      <c r="D823" s="7">
        <v>841</v>
      </c>
      <c r="E823" s="6" t="s">
        <v>15</v>
      </c>
      <c r="F823" s="6" t="s">
        <v>16</v>
      </c>
      <c r="G823" s="7">
        <v>36</v>
      </c>
      <c r="H823" s="7">
        <v>5</v>
      </c>
      <c r="I823" s="51">
        <v>156021.31</v>
      </c>
      <c r="J823" s="7">
        <v>1</v>
      </c>
      <c r="K823" s="7">
        <v>0</v>
      </c>
      <c r="L823" s="7">
        <v>0</v>
      </c>
      <c r="M823" s="53">
        <v>122662.98</v>
      </c>
      <c r="N823" s="7">
        <v>0</v>
      </c>
      <c r="O823" s="68" t="str">
        <f t="shared" si="48"/>
        <v>Good</v>
      </c>
      <c r="P823" s="68" t="str">
        <f t="shared" si="49"/>
        <v>Young adult</v>
      </c>
      <c r="Q823" s="68" t="str">
        <f t="shared" si="50"/>
        <v>High-Balance</v>
      </c>
      <c r="R823" s="69" t="str">
        <f t="shared" si="51"/>
        <v>101,000 - 150,000</v>
      </c>
    </row>
    <row r="824" spans="1:18" ht="18" customHeight="1" x14ac:dyDescent="0.2">
      <c r="A824" s="6">
        <v>823</v>
      </c>
      <c r="B824" s="7">
        <v>15765311</v>
      </c>
      <c r="C824" s="6" t="s">
        <v>657</v>
      </c>
      <c r="D824" s="7">
        <v>642</v>
      </c>
      <c r="E824" s="6" t="s">
        <v>18</v>
      </c>
      <c r="F824" s="6" t="s">
        <v>23</v>
      </c>
      <c r="G824" s="7">
        <v>34</v>
      </c>
      <c r="H824" s="7">
        <v>8</v>
      </c>
      <c r="I824" s="51">
        <v>0</v>
      </c>
      <c r="J824" s="7">
        <v>1</v>
      </c>
      <c r="K824" s="7">
        <v>1</v>
      </c>
      <c r="L824" s="7">
        <v>0</v>
      </c>
      <c r="M824" s="53">
        <v>72085.100000000006</v>
      </c>
      <c r="N824" s="7">
        <v>0</v>
      </c>
      <c r="O824" s="68" t="str">
        <f t="shared" si="48"/>
        <v>Fair</v>
      </c>
      <c r="P824" s="68" t="str">
        <f t="shared" si="49"/>
        <v>Young adult</v>
      </c>
      <c r="Q824" s="68" t="str">
        <f t="shared" si="50"/>
        <v>Low-Balance</v>
      </c>
      <c r="R824" s="69" t="str">
        <f t="shared" si="51"/>
        <v>51,000 - 100,000</v>
      </c>
    </row>
    <row r="825" spans="1:18" ht="18" customHeight="1" x14ac:dyDescent="0.2">
      <c r="A825" s="6">
        <v>824</v>
      </c>
      <c r="B825" s="7">
        <v>15757811</v>
      </c>
      <c r="C825" s="6" t="s">
        <v>658</v>
      </c>
      <c r="D825" s="7">
        <v>732</v>
      </c>
      <c r="E825" s="6" t="s">
        <v>18</v>
      </c>
      <c r="F825" s="6" t="s">
        <v>16</v>
      </c>
      <c r="G825" s="7">
        <v>69</v>
      </c>
      <c r="H825" s="7">
        <v>9</v>
      </c>
      <c r="I825" s="51">
        <v>137453.43</v>
      </c>
      <c r="J825" s="7">
        <v>1</v>
      </c>
      <c r="K825" s="7">
        <v>0</v>
      </c>
      <c r="L825" s="7">
        <v>1</v>
      </c>
      <c r="M825" s="53">
        <v>110932.24</v>
      </c>
      <c r="N825" s="7">
        <v>1</v>
      </c>
      <c r="O825" s="68" t="str">
        <f t="shared" si="48"/>
        <v>Good</v>
      </c>
      <c r="P825" s="68" t="str">
        <f t="shared" si="49"/>
        <v>Senior adult</v>
      </c>
      <c r="Q825" s="68" t="str">
        <f t="shared" si="50"/>
        <v>High-Balance</v>
      </c>
      <c r="R825" s="69" t="str">
        <f t="shared" si="51"/>
        <v>101,000 - 150,000</v>
      </c>
    </row>
    <row r="826" spans="1:18" ht="18" customHeight="1" x14ac:dyDescent="0.2">
      <c r="A826" s="6">
        <v>825</v>
      </c>
      <c r="B826" s="7">
        <v>15603830</v>
      </c>
      <c r="C826" s="6" t="s">
        <v>659</v>
      </c>
      <c r="D826" s="7">
        <v>600</v>
      </c>
      <c r="E826" s="6" t="s">
        <v>18</v>
      </c>
      <c r="F826" s="6" t="s">
        <v>23</v>
      </c>
      <c r="G826" s="7">
        <v>36</v>
      </c>
      <c r="H826" s="7">
        <v>4</v>
      </c>
      <c r="I826" s="51">
        <v>0</v>
      </c>
      <c r="J826" s="7">
        <v>2</v>
      </c>
      <c r="K826" s="7">
        <v>1</v>
      </c>
      <c r="L826" s="7">
        <v>0</v>
      </c>
      <c r="M826" s="53">
        <v>143635.35999999999</v>
      </c>
      <c r="N826" s="7">
        <v>0</v>
      </c>
      <c r="O826" s="68" t="str">
        <f t="shared" si="48"/>
        <v>Fair</v>
      </c>
      <c r="P826" s="68" t="str">
        <f t="shared" si="49"/>
        <v>Young adult</v>
      </c>
      <c r="Q826" s="68" t="str">
        <f t="shared" si="50"/>
        <v>Low-Balance</v>
      </c>
      <c r="R826" s="69" t="str">
        <f t="shared" si="51"/>
        <v>101,000 - 150,000</v>
      </c>
    </row>
    <row r="827" spans="1:18" ht="18" customHeight="1" x14ac:dyDescent="0.2">
      <c r="A827" s="6">
        <v>826</v>
      </c>
      <c r="B827" s="7">
        <v>15660602</v>
      </c>
      <c r="C827" s="6" t="s">
        <v>660</v>
      </c>
      <c r="D827" s="7">
        <v>464</v>
      </c>
      <c r="E827" s="6" t="s">
        <v>26</v>
      </c>
      <c r="F827" s="6" t="s">
        <v>23</v>
      </c>
      <c r="G827" s="7">
        <v>33</v>
      </c>
      <c r="H827" s="7">
        <v>8</v>
      </c>
      <c r="I827" s="51">
        <v>164284.72</v>
      </c>
      <c r="J827" s="7">
        <v>2</v>
      </c>
      <c r="K827" s="7">
        <v>1</v>
      </c>
      <c r="L827" s="7">
        <v>1</v>
      </c>
      <c r="M827" s="53">
        <v>3710.34</v>
      </c>
      <c r="N827" s="7">
        <v>0</v>
      </c>
      <c r="O827" s="68" t="str">
        <f t="shared" si="48"/>
        <v>Poor</v>
      </c>
      <c r="P827" s="68" t="str">
        <f t="shared" si="49"/>
        <v>Young adult</v>
      </c>
      <c r="Q827" s="68" t="str">
        <f t="shared" si="50"/>
        <v>High-Balance</v>
      </c>
      <c r="R827" s="69" t="str">
        <f t="shared" si="51"/>
        <v xml:space="preserve"> 0 - 50,000</v>
      </c>
    </row>
    <row r="828" spans="1:18" ht="18" customHeight="1" x14ac:dyDescent="0.2">
      <c r="A828" s="6">
        <v>827</v>
      </c>
      <c r="B828" s="7">
        <v>15660535</v>
      </c>
      <c r="C828" s="6" t="s">
        <v>661</v>
      </c>
      <c r="D828" s="7">
        <v>680</v>
      </c>
      <c r="E828" s="6" t="s">
        <v>15</v>
      </c>
      <c r="F828" s="6" t="s">
        <v>16</v>
      </c>
      <c r="G828" s="7">
        <v>47</v>
      </c>
      <c r="H828" s="7">
        <v>5</v>
      </c>
      <c r="I828" s="51">
        <v>0</v>
      </c>
      <c r="J828" s="7">
        <v>2</v>
      </c>
      <c r="K828" s="7">
        <v>1</v>
      </c>
      <c r="L828" s="7">
        <v>1</v>
      </c>
      <c r="M828" s="53">
        <v>179843.33</v>
      </c>
      <c r="N828" s="7">
        <v>0</v>
      </c>
      <c r="O828" s="68" t="str">
        <f t="shared" si="48"/>
        <v>Fair</v>
      </c>
      <c r="P828" s="68" t="str">
        <f t="shared" si="49"/>
        <v>Middle-aged adult</v>
      </c>
      <c r="Q828" s="68" t="str">
        <f t="shared" si="50"/>
        <v>Low-Balance</v>
      </c>
      <c r="R828" s="69" t="str">
        <f t="shared" si="51"/>
        <v>151,000 - 200,00</v>
      </c>
    </row>
    <row r="829" spans="1:18" ht="18" customHeight="1" x14ac:dyDescent="0.2">
      <c r="A829" s="6">
        <v>828</v>
      </c>
      <c r="B829" s="7">
        <v>15666633</v>
      </c>
      <c r="C829" s="6" t="s">
        <v>277</v>
      </c>
      <c r="D829" s="7">
        <v>758</v>
      </c>
      <c r="E829" s="6" t="s">
        <v>18</v>
      </c>
      <c r="F829" s="6" t="s">
        <v>23</v>
      </c>
      <c r="G829" s="7">
        <v>56</v>
      </c>
      <c r="H829" s="7">
        <v>1</v>
      </c>
      <c r="I829" s="51">
        <v>0</v>
      </c>
      <c r="J829" s="7">
        <v>2</v>
      </c>
      <c r="K829" s="7">
        <v>1</v>
      </c>
      <c r="L829" s="7">
        <v>1</v>
      </c>
      <c r="M829" s="53">
        <v>10643.38</v>
      </c>
      <c r="N829" s="7">
        <v>0</v>
      </c>
      <c r="O829" s="68" t="str">
        <f t="shared" si="48"/>
        <v>Good</v>
      </c>
      <c r="P829" s="68" t="str">
        <f t="shared" si="49"/>
        <v>Middle-aged adult</v>
      </c>
      <c r="Q829" s="68" t="str">
        <f t="shared" si="50"/>
        <v>Low-Balance</v>
      </c>
      <c r="R829" s="69" t="str">
        <f t="shared" si="51"/>
        <v xml:space="preserve"> 0 - 50,000</v>
      </c>
    </row>
    <row r="830" spans="1:18" ht="18" customHeight="1" x14ac:dyDescent="0.2">
      <c r="A830" s="6">
        <v>829</v>
      </c>
      <c r="B830" s="7">
        <v>15596914</v>
      </c>
      <c r="C830" s="6" t="s">
        <v>609</v>
      </c>
      <c r="D830" s="7">
        <v>630</v>
      </c>
      <c r="E830" s="6" t="s">
        <v>26</v>
      </c>
      <c r="F830" s="6" t="s">
        <v>16</v>
      </c>
      <c r="G830" s="7">
        <v>31</v>
      </c>
      <c r="H830" s="7">
        <v>2</v>
      </c>
      <c r="I830" s="51">
        <v>112373.49</v>
      </c>
      <c r="J830" s="7">
        <v>2</v>
      </c>
      <c r="K830" s="7">
        <v>1</v>
      </c>
      <c r="L830" s="7">
        <v>1</v>
      </c>
      <c r="M830" s="53">
        <v>131167.98000000001</v>
      </c>
      <c r="N830" s="7">
        <v>0</v>
      </c>
      <c r="O830" s="68" t="str">
        <f t="shared" si="48"/>
        <v>Fair</v>
      </c>
      <c r="P830" s="68" t="str">
        <f t="shared" si="49"/>
        <v>Young adult</v>
      </c>
      <c r="Q830" s="68" t="str">
        <f t="shared" si="50"/>
        <v>Mid-Balance</v>
      </c>
      <c r="R830" s="69" t="str">
        <f t="shared" si="51"/>
        <v>101,000 - 150,000</v>
      </c>
    </row>
    <row r="831" spans="1:18" ht="18" customHeight="1" x14ac:dyDescent="0.2">
      <c r="A831" s="6">
        <v>830</v>
      </c>
      <c r="B831" s="7">
        <v>15639788</v>
      </c>
      <c r="C831" s="6" t="s">
        <v>307</v>
      </c>
      <c r="D831" s="7">
        <v>577</v>
      </c>
      <c r="E831" s="6" t="s">
        <v>15</v>
      </c>
      <c r="F831" s="6" t="s">
        <v>16</v>
      </c>
      <c r="G831" s="7">
        <v>39</v>
      </c>
      <c r="H831" s="7">
        <v>10</v>
      </c>
      <c r="I831" s="51">
        <v>0</v>
      </c>
      <c r="J831" s="7">
        <v>2</v>
      </c>
      <c r="K831" s="7">
        <v>1</v>
      </c>
      <c r="L831" s="7">
        <v>0</v>
      </c>
      <c r="M831" s="53">
        <v>10553.31</v>
      </c>
      <c r="N831" s="7">
        <v>0</v>
      </c>
      <c r="O831" s="68" t="str">
        <f t="shared" si="48"/>
        <v>Fair</v>
      </c>
      <c r="P831" s="68" t="str">
        <f t="shared" si="49"/>
        <v>Young adult</v>
      </c>
      <c r="Q831" s="68" t="str">
        <f t="shared" si="50"/>
        <v>Low-Balance</v>
      </c>
      <c r="R831" s="69" t="str">
        <f t="shared" si="51"/>
        <v xml:space="preserve"> 0 - 50,000</v>
      </c>
    </row>
    <row r="832" spans="1:18" ht="18" customHeight="1" x14ac:dyDescent="0.2">
      <c r="A832" s="6">
        <v>831</v>
      </c>
      <c r="B832" s="7">
        <v>15695846</v>
      </c>
      <c r="C832" s="6" t="s">
        <v>179</v>
      </c>
      <c r="D832" s="7">
        <v>684</v>
      </c>
      <c r="E832" s="6" t="s">
        <v>15</v>
      </c>
      <c r="F832" s="6" t="s">
        <v>16</v>
      </c>
      <c r="G832" s="7">
        <v>34</v>
      </c>
      <c r="H832" s="7">
        <v>6</v>
      </c>
      <c r="I832" s="51">
        <v>0</v>
      </c>
      <c r="J832" s="7">
        <v>2</v>
      </c>
      <c r="K832" s="7">
        <v>1</v>
      </c>
      <c r="L832" s="7">
        <v>1</v>
      </c>
      <c r="M832" s="53">
        <v>130928.22</v>
      </c>
      <c r="N832" s="7">
        <v>0</v>
      </c>
      <c r="O832" s="68" t="str">
        <f t="shared" si="48"/>
        <v>Fair</v>
      </c>
      <c r="P832" s="68" t="str">
        <f t="shared" si="49"/>
        <v>Young adult</v>
      </c>
      <c r="Q832" s="68" t="str">
        <f t="shared" si="50"/>
        <v>Low-Balance</v>
      </c>
      <c r="R832" s="69" t="str">
        <f t="shared" si="51"/>
        <v>101,000 - 150,000</v>
      </c>
    </row>
    <row r="833" spans="1:18" ht="18" customHeight="1" x14ac:dyDescent="0.2">
      <c r="A833" s="6">
        <v>832</v>
      </c>
      <c r="B833" s="7">
        <v>15726234</v>
      </c>
      <c r="C833" s="6" t="s">
        <v>662</v>
      </c>
      <c r="D833" s="7">
        <v>708</v>
      </c>
      <c r="E833" s="6" t="s">
        <v>18</v>
      </c>
      <c r="F833" s="6" t="s">
        <v>16</v>
      </c>
      <c r="G833" s="7">
        <v>41</v>
      </c>
      <c r="H833" s="7">
        <v>5</v>
      </c>
      <c r="I833" s="51">
        <v>0</v>
      </c>
      <c r="J833" s="7">
        <v>1</v>
      </c>
      <c r="K833" s="7">
        <v>0</v>
      </c>
      <c r="L833" s="7">
        <v>1</v>
      </c>
      <c r="M833" s="53">
        <v>157003.99</v>
      </c>
      <c r="N833" s="7">
        <v>0</v>
      </c>
      <c r="O833" s="68" t="str">
        <f t="shared" si="48"/>
        <v>Fair</v>
      </c>
      <c r="P833" s="68" t="str">
        <f t="shared" si="49"/>
        <v>Middle-aged adult</v>
      </c>
      <c r="Q833" s="68" t="str">
        <f t="shared" si="50"/>
        <v>Low-Balance</v>
      </c>
      <c r="R833" s="69" t="str">
        <f t="shared" si="51"/>
        <v>151,000 - 200,00</v>
      </c>
    </row>
    <row r="834" spans="1:18" ht="18" customHeight="1" x14ac:dyDescent="0.2">
      <c r="A834" s="6">
        <v>833</v>
      </c>
      <c r="B834" s="7">
        <v>15797964</v>
      </c>
      <c r="C834" s="6" t="s">
        <v>58</v>
      </c>
      <c r="D834" s="7">
        <v>732</v>
      </c>
      <c r="E834" s="6" t="s">
        <v>26</v>
      </c>
      <c r="F834" s="6" t="s">
        <v>16</v>
      </c>
      <c r="G834" s="7">
        <v>29</v>
      </c>
      <c r="H834" s="7">
        <v>1</v>
      </c>
      <c r="I834" s="51">
        <v>154333.82</v>
      </c>
      <c r="J834" s="7">
        <v>1</v>
      </c>
      <c r="K834" s="7">
        <v>1</v>
      </c>
      <c r="L834" s="7">
        <v>1</v>
      </c>
      <c r="M834" s="53">
        <v>138527.56</v>
      </c>
      <c r="N834" s="7">
        <v>0</v>
      </c>
      <c r="O834" s="68" t="str">
        <f t="shared" si="48"/>
        <v>Good</v>
      </c>
      <c r="P834" s="68" t="str">
        <f t="shared" si="49"/>
        <v>Young adult</v>
      </c>
      <c r="Q834" s="68" t="str">
        <f t="shared" si="50"/>
        <v>High-Balance</v>
      </c>
      <c r="R834" s="69" t="str">
        <f t="shared" si="51"/>
        <v>101,000 - 150,000</v>
      </c>
    </row>
    <row r="835" spans="1:18" ht="18" customHeight="1" x14ac:dyDescent="0.2">
      <c r="A835" s="6">
        <v>834</v>
      </c>
      <c r="B835" s="7">
        <v>15625881</v>
      </c>
      <c r="C835" s="6" t="s">
        <v>663</v>
      </c>
      <c r="D835" s="7">
        <v>634</v>
      </c>
      <c r="E835" s="6" t="s">
        <v>26</v>
      </c>
      <c r="F835" s="6" t="s">
        <v>23</v>
      </c>
      <c r="G835" s="7">
        <v>37</v>
      </c>
      <c r="H835" s="7">
        <v>3</v>
      </c>
      <c r="I835" s="51">
        <v>111432.77</v>
      </c>
      <c r="J835" s="7">
        <v>2</v>
      </c>
      <c r="K835" s="7">
        <v>1</v>
      </c>
      <c r="L835" s="7">
        <v>1</v>
      </c>
      <c r="M835" s="53">
        <v>167032.49</v>
      </c>
      <c r="N835" s="7">
        <v>0</v>
      </c>
      <c r="O835" s="68" t="str">
        <f t="shared" ref="O835:O898" si="52">IF(D835&gt;=721, "Good", IF(D835&gt;=521, "Fair", "Poor"))</f>
        <v>Fair</v>
      </c>
      <c r="P835" s="68" t="str">
        <f t="shared" ref="P835:P898" si="53">IF(G835&gt;=60, "Senior adult", IF(G835&gt;=40, "Middle-aged adult", "Young adult"))</f>
        <v>Young adult</v>
      </c>
      <c r="Q835" s="68" t="str">
        <f t="shared" ref="Q835:Q898" si="54">IF(I835&gt;=126000, "High-Balance", IF(I835&gt;=76000, "Mid-Balance", "Low-Balance"))</f>
        <v>Mid-Balance</v>
      </c>
      <c r="R835" s="69" t="str">
        <f t="shared" ref="R835:R898" si="55">IF(M835&gt;=151000,"151,000 - 200,00",IF(M835&gt;=101000,"101,000 - 150,000",IF(M835&gt;=51000,"51,000 - 100,000"," 0 - 50,000")))</f>
        <v>151,000 - 200,00</v>
      </c>
    </row>
    <row r="836" spans="1:18" ht="18" customHeight="1" x14ac:dyDescent="0.2">
      <c r="A836" s="6">
        <v>835</v>
      </c>
      <c r="B836" s="7">
        <v>15780628</v>
      </c>
      <c r="C836" s="6" t="s">
        <v>134</v>
      </c>
      <c r="D836" s="7">
        <v>633</v>
      </c>
      <c r="E836" s="6" t="s">
        <v>15</v>
      </c>
      <c r="F836" s="6" t="s">
        <v>16</v>
      </c>
      <c r="G836" s="7">
        <v>30</v>
      </c>
      <c r="H836" s="7">
        <v>6</v>
      </c>
      <c r="I836" s="51">
        <v>0</v>
      </c>
      <c r="J836" s="7">
        <v>2</v>
      </c>
      <c r="K836" s="7">
        <v>0</v>
      </c>
      <c r="L836" s="7">
        <v>0</v>
      </c>
      <c r="M836" s="53">
        <v>41642.29</v>
      </c>
      <c r="N836" s="7">
        <v>0</v>
      </c>
      <c r="O836" s="68" t="str">
        <f t="shared" si="52"/>
        <v>Fair</v>
      </c>
      <c r="P836" s="68" t="str">
        <f t="shared" si="53"/>
        <v>Young adult</v>
      </c>
      <c r="Q836" s="68" t="str">
        <f t="shared" si="54"/>
        <v>Low-Balance</v>
      </c>
      <c r="R836" s="69" t="str">
        <f t="shared" si="55"/>
        <v xml:space="preserve"> 0 - 50,000</v>
      </c>
    </row>
    <row r="837" spans="1:18" ht="18" customHeight="1" x14ac:dyDescent="0.2">
      <c r="A837" s="6">
        <v>836</v>
      </c>
      <c r="B837" s="7">
        <v>15575883</v>
      </c>
      <c r="C837" s="6" t="s">
        <v>387</v>
      </c>
      <c r="D837" s="7">
        <v>559</v>
      </c>
      <c r="E837" s="6" t="s">
        <v>15</v>
      </c>
      <c r="F837" s="6" t="s">
        <v>23</v>
      </c>
      <c r="G837" s="7">
        <v>34</v>
      </c>
      <c r="H837" s="7">
        <v>2</v>
      </c>
      <c r="I837" s="51">
        <v>137390.10999999999</v>
      </c>
      <c r="J837" s="7">
        <v>2</v>
      </c>
      <c r="K837" s="7">
        <v>1</v>
      </c>
      <c r="L837" s="7">
        <v>0</v>
      </c>
      <c r="M837" s="53">
        <v>9677</v>
      </c>
      <c r="N837" s="7">
        <v>0</v>
      </c>
      <c r="O837" s="68" t="str">
        <f t="shared" si="52"/>
        <v>Fair</v>
      </c>
      <c r="P837" s="68" t="str">
        <f t="shared" si="53"/>
        <v>Young adult</v>
      </c>
      <c r="Q837" s="68" t="str">
        <f t="shared" si="54"/>
        <v>High-Balance</v>
      </c>
      <c r="R837" s="69" t="str">
        <f t="shared" si="55"/>
        <v xml:space="preserve"> 0 - 50,000</v>
      </c>
    </row>
    <row r="838" spans="1:18" ht="18" customHeight="1" x14ac:dyDescent="0.2">
      <c r="A838" s="6">
        <v>837</v>
      </c>
      <c r="B838" s="7">
        <v>15585036</v>
      </c>
      <c r="C838" s="6" t="s">
        <v>664</v>
      </c>
      <c r="D838" s="7">
        <v>694</v>
      </c>
      <c r="E838" s="6" t="s">
        <v>18</v>
      </c>
      <c r="F838" s="6" t="s">
        <v>16</v>
      </c>
      <c r="G838" s="7">
        <v>37</v>
      </c>
      <c r="H838" s="7">
        <v>3</v>
      </c>
      <c r="I838" s="51">
        <v>0</v>
      </c>
      <c r="J838" s="7">
        <v>2</v>
      </c>
      <c r="K838" s="7">
        <v>1</v>
      </c>
      <c r="L838" s="7">
        <v>1</v>
      </c>
      <c r="M838" s="53">
        <v>147012.22</v>
      </c>
      <c r="N838" s="7">
        <v>0</v>
      </c>
      <c r="O838" s="68" t="str">
        <f t="shared" si="52"/>
        <v>Fair</v>
      </c>
      <c r="P838" s="68" t="str">
        <f t="shared" si="53"/>
        <v>Young adult</v>
      </c>
      <c r="Q838" s="68" t="str">
        <f t="shared" si="54"/>
        <v>Low-Balance</v>
      </c>
      <c r="R838" s="69" t="str">
        <f t="shared" si="55"/>
        <v>101,000 - 150,000</v>
      </c>
    </row>
    <row r="839" spans="1:18" ht="18" customHeight="1" x14ac:dyDescent="0.2">
      <c r="A839" s="6">
        <v>838</v>
      </c>
      <c r="B839" s="7">
        <v>15589488</v>
      </c>
      <c r="C839" s="6" t="s">
        <v>660</v>
      </c>
      <c r="D839" s="7">
        <v>686</v>
      </c>
      <c r="E839" s="6" t="s">
        <v>26</v>
      </c>
      <c r="F839" s="6" t="s">
        <v>16</v>
      </c>
      <c r="G839" s="7">
        <v>56</v>
      </c>
      <c r="H839" s="7">
        <v>5</v>
      </c>
      <c r="I839" s="51">
        <v>111642.08</v>
      </c>
      <c r="J839" s="7">
        <v>1</v>
      </c>
      <c r="K839" s="7">
        <v>1</v>
      </c>
      <c r="L839" s="7">
        <v>1</v>
      </c>
      <c r="M839" s="53">
        <v>80553.87</v>
      </c>
      <c r="N839" s="7">
        <v>0</v>
      </c>
      <c r="O839" s="68" t="str">
        <f t="shared" si="52"/>
        <v>Fair</v>
      </c>
      <c r="P839" s="68" t="str">
        <f t="shared" si="53"/>
        <v>Middle-aged adult</v>
      </c>
      <c r="Q839" s="68" t="str">
        <f t="shared" si="54"/>
        <v>Mid-Balance</v>
      </c>
      <c r="R839" s="69" t="str">
        <f t="shared" si="55"/>
        <v>51,000 - 100,000</v>
      </c>
    </row>
    <row r="840" spans="1:18" ht="18" customHeight="1" x14ac:dyDescent="0.2">
      <c r="A840" s="6">
        <v>839</v>
      </c>
      <c r="B840" s="7">
        <v>15585888</v>
      </c>
      <c r="C840" s="6" t="s">
        <v>665</v>
      </c>
      <c r="D840" s="7">
        <v>553</v>
      </c>
      <c r="E840" s="6" t="s">
        <v>18</v>
      </c>
      <c r="F840" s="6" t="s">
        <v>16</v>
      </c>
      <c r="G840" s="7">
        <v>48</v>
      </c>
      <c r="H840" s="7">
        <v>3</v>
      </c>
      <c r="I840" s="51">
        <v>0</v>
      </c>
      <c r="J840" s="7">
        <v>1</v>
      </c>
      <c r="K840" s="7">
        <v>0</v>
      </c>
      <c r="L840" s="7">
        <v>1</v>
      </c>
      <c r="M840" s="53">
        <v>30730.95</v>
      </c>
      <c r="N840" s="7">
        <v>1</v>
      </c>
      <c r="O840" s="68" t="str">
        <f t="shared" si="52"/>
        <v>Fair</v>
      </c>
      <c r="P840" s="68" t="str">
        <f t="shared" si="53"/>
        <v>Middle-aged adult</v>
      </c>
      <c r="Q840" s="68" t="str">
        <f t="shared" si="54"/>
        <v>Low-Balance</v>
      </c>
      <c r="R840" s="69" t="str">
        <f t="shared" si="55"/>
        <v xml:space="preserve"> 0 - 50,000</v>
      </c>
    </row>
    <row r="841" spans="1:18" ht="18" customHeight="1" x14ac:dyDescent="0.2">
      <c r="A841" s="6">
        <v>840</v>
      </c>
      <c r="B841" s="7">
        <v>15727915</v>
      </c>
      <c r="C841" s="6" t="s">
        <v>666</v>
      </c>
      <c r="D841" s="7">
        <v>507</v>
      </c>
      <c r="E841" s="6" t="s">
        <v>15</v>
      </c>
      <c r="F841" s="6" t="s">
        <v>23</v>
      </c>
      <c r="G841" s="7">
        <v>36</v>
      </c>
      <c r="H841" s="7">
        <v>4</v>
      </c>
      <c r="I841" s="51">
        <v>83543.37</v>
      </c>
      <c r="J841" s="7">
        <v>1</v>
      </c>
      <c r="K841" s="7">
        <v>0</v>
      </c>
      <c r="L841" s="7">
        <v>0</v>
      </c>
      <c r="M841" s="53">
        <v>140134.43</v>
      </c>
      <c r="N841" s="7">
        <v>0</v>
      </c>
      <c r="O841" s="68" t="str">
        <f t="shared" si="52"/>
        <v>Poor</v>
      </c>
      <c r="P841" s="68" t="str">
        <f t="shared" si="53"/>
        <v>Young adult</v>
      </c>
      <c r="Q841" s="68" t="str">
        <f t="shared" si="54"/>
        <v>Mid-Balance</v>
      </c>
      <c r="R841" s="69" t="str">
        <f t="shared" si="55"/>
        <v>101,000 - 150,000</v>
      </c>
    </row>
    <row r="842" spans="1:18" ht="18" customHeight="1" x14ac:dyDescent="0.2">
      <c r="A842" s="6">
        <v>841</v>
      </c>
      <c r="B842" s="7">
        <v>15707567</v>
      </c>
      <c r="C842" s="6" t="s">
        <v>667</v>
      </c>
      <c r="D842" s="7">
        <v>732</v>
      </c>
      <c r="E842" s="6" t="s">
        <v>26</v>
      </c>
      <c r="F842" s="6" t="s">
        <v>23</v>
      </c>
      <c r="G842" s="7">
        <v>50</v>
      </c>
      <c r="H842" s="7">
        <v>6</v>
      </c>
      <c r="I842" s="51">
        <v>145338.76</v>
      </c>
      <c r="J842" s="7">
        <v>1</v>
      </c>
      <c r="K842" s="7">
        <v>0</v>
      </c>
      <c r="L842" s="7">
        <v>0</v>
      </c>
      <c r="M842" s="53">
        <v>91936.1</v>
      </c>
      <c r="N842" s="7">
        <v>1</v>
      </c>
      <c r="O842" s="68" t="str">
        <f t="shared" si="52"/>
        <v>Good</v>
      </c>
      <c r="P842" s="68" t="str">
        <f t="shared" si="53"/>
        <v>Middle-aged adult</v>
      </c>
      <c r="Q842" s="68" t="str">
        <f t="shared" si="54"/>
        <v>High-Balance</v>
      </c>
      <c r="R842" s="69" t="str">
        <f t="shared" si="55"/>
        <v>51,000 - 100,000</v>
      </c>
    </row>
    <row r="843" spans="1:18" ht="18" customHeight="1" x14ac:dyDescent="0.2">
      <c r="A843" s="6">
        <v>842</v>
      </c>
      <c r="B843" s="7">
        <v>15737792</v>
      </c>
      <c r="C843" s="6" t="s">
        <v>668</v>
      </c>
      <c r="D843" s="7">
        <v>818</v>
      </c>
      <c r="E843" s="6" t="s">
        <v>15</v>
      </c>
      <c r="F843" s="6" t="s">
        <v>16</v>
      </c>
      <c r="G843" s="7">
        <v>31</v>
      </c>
      <c r="H843" s="7">
        <v>1</v>
      </c>
      <c r="I843" s="51">
        <v>186796.37</v>
      </c>
      <c r="J843" s="7">
        <v>1</v>
      </c>
      <c r="K843" s="7">
        <v>0</v>
      </c>
      <c r="L843" s="7">
        <v>0</v>
      </c>
      <c r="M843" s="53">
        <v>178252.63</v>
      </c>
      <c r="N843" s="7">
        <v>0</v>
      </c>
      <c r="O843" s="68" t="str">
        <f t="shared" si="52"/>
        <v>Good</v>
      </c>
      <c r="P843" s="68" t="str">
        <f t="shared" si="53"/>
        <v>Young adult</v>
      </c>
      <c r="Q843" s="68" t="str">
        <f t="shared" si="54"/>
        <v>High-Balance</v>
      </c>
      <c r="R843" s="69" t="str">
        <f t="shared" si="55"/>
        <v>151,000 - 200,00</v>
      </c>
    </row>
    <row r="844" spans="1:18" ht="18" customHeight="1" x14ac:dyDescent="0.2">
      <c r="A844" s="6">
        <v>843</v>
      </c>
      <c r="B844" s="7">
        <v>15599433</v>
      </c>
      <c r="C844" s="6" t="s">
        <v>116</v>
      </c>
      <c r="D844" s="7">
        <v>660</v>
      </c>
      <c r="E844" s="6" t="s">
        <v>26</v>
      </c>
      <c r="F844" s="6" t="s">
        <v>23</v>
      </c>
      <c r="G844" s="7">
        <v>35</v>
      </c>
      <c r="H844" s="7">
        <v>8</v>
      </c>
      <c r="I844" s="51">
        <v>58641.43</v>
      </c>
      <c r="J844" s="7">
        <v>1</v>
      </c>
      <c r="K844" s="7">
        <v>0</v>
      </c>
      <c r="L844" s="7">
        <v>1</v>
      </c>
      <c r="M844" s="53">
        <v>198674.08</v>
      </c>
      <c r="N844" s="7">
        <v>0</v>
      </c>
      <c r="O844" s="68" t="str">
        <f t="shared" si="52"/>
        <v>Fair</v>
      </c>
      <c r="P844" s="68" t="str">
        <f t="shared" si="53"/>
        <v>Young adult</v>
      </c>
      <c r="Q844" s="68" t="str">
        <f t="shared" si="54"/>
        <v>Low-Balance</v>
      </c>
      <c r="R844" s="69" t="str">
        <f t="shared" si="55"/>
        <v>151,000 - 200,00</v>
      </c>
    </row>
    <row r="845" spans="1:18" ht="18" customHeight="1" x14ac:dyDescent="0.2">
      <c r="A845" s="6">
        <v>844</v>
      </c>
      <c r="B845" s="7">
        <v>15672012</v>
      </c>
      <c r="C845" s="6" t="s">
        <v>596</v>
      </c>
      <c r="D845" s="7">
        <v>773</v>
      </c>
      <c r="E845" s="6" t="s">
        <v>18</v>
      </c>
      <c r="F845" s="6" t="s">
        <v>16</v>
      </c>
      <c r="G845" s="7">
        <v>41</v>
      </c>
      <c r="H845" s="7">
        <v>5</v>
      </c>
      <c r="I845" s="51">
        <v>0</v>
      </c>
      <c r="J845" s="7">
        <v>1</v>
      </c>
      <c r="K845" s="7">
        <v>1</v>
      </c>
      <c r="L845" s="7">
        <v>0</v>
      </c>
      <c r="M845" s="53">
        <v>28266.9</v>
      </c>
      <c r="N845" s="7">
        <v>1</v>
      </c>
      <c r="O845" s="68" t="str">
        <f t="shared" si="52"/>
        <v>Good</v>
      </c>
      <c r="P845" s="68" t="str">
        <f t="shared" si="53"/>
        <v>Middle-aged adult</v>
      </c>
      <c r="Q845" s="68" t="str">
        <f t="shared" si="54"/>
        <v>Low-Balance</v>
      </c>
      <c r="R845" s="69" t="str">
        <f t="shared" si="55"/>
        <v xml:space="preserve"> 0 - 50,000</v>
      </c>
    </row>
    <row r="846" spans="1:18" ht="18" customHeight="1" x14ac:dyDescent="0.2">
      <c r="A846" s="6">
        <v>845</v>
      </c>
      <c r="B846" s="7">
        <v>15806983</v>
      </c>
      <c r="C846" s="6" t="s">
        <v>511</v>
      </c>
      <c r="D846" s="7">
        <v>640</v>
      </c>
      <c r="E846" s="6" t="s">
        <v>15</v>
      </c>
      <c r="F846" s="6" t="s">
        <v>23</v>
      </c>
      <c r="G846" s="7">
        <v>44</v>
      </c>
      <c r="H846" s="7">
        <v>3</v>
      </c>
      <c r="I846" s="51">
        <v>137148.68</v>
      </c>
      <c r="J846" s="7">
        <v>1</v>
      </c>
      <c r="K846" s="7">
        <v>1</v>
      </c>
      <c r="L846" s="7">
        <v>0</v>
      </c>
      <c r="M846" s="53">
        <v>92381.01</v>
      </c>
      <c r="N846" s="7">
        <v>0</v>
      </c>
      <c r="O846" s="68" t="str">
        <f t="shared" si="52"/>
        <v>Fair</v>
      </c>
      <c r="P846" s="68" t="str">
        <f t="shared" si="53"/>
        <v>Middle-aged adult</v>
      </c>
      <c r="Q846" s="68" t="str">
        <f t="shared" si="54"/>
        <v>High-Balance</v>
      </c>
      <c r="R846" s="69" t="str">
        <f t="shared" si="55"/>
        <v>51,000 - 100,000</v>
      </c>
    </row>
    <row r="847" spans="1:18" ht="18" customHeight="1" x14ac:dyDescent="0.2">
      <c r="A847" s="6">
        <v>846</v>
      </c>
      <c r="B847" s="7">
        <v>15592222</v>
      </c>
      <c r="C847" s="6" t="s">
        <v>441</v>
      </c>
      <c r="D847" s="7">
        <v>505</v>
      </c>
      <c r="E847" s="6" t="s">
        <v>15</v>
      </c>
      <c r="F847" s="6" t="s">
        <v>23</v>
      </c>
      <c r="G847" s="7">
        <v>49</v>
      </c>
      <c r="H847" s="7">
        <v>7</v>
      </c>
      <c r="I847" s="51">
        <v>80001.23</v>
      </c>
      <c r="J847" s="7">
        <v>1</v>
      </c>
      <c r="K847" s="7">
        <v>0</v>
      </c>
      <c r="L847" s="7">
        <v>0</v>
      </c>
      <c r="M847" s="53">
        <v>135180.10999999999</v>
      </c>
      <c r="N847" s="7">
        <v>0</v>
      </c>
      <c r="O847" s="68" t="str">
        <f t="shared" si="52"/>
        <v>Poor</v>
      </c>
      <c r="P847" s="68" t="str">
        <f t="shared" si="53"/>
        <v>Middle-aged adult</v>
      </c>
      <c r="Q847" s="68" t="str">
        <f t="shared" si="54"/>
        <v>Mid-Balance</v>
      </c>
      <c r="R847" s="69" t="str">
        <f t="shared" si="55"/>
        <v>101,000 - 150,000</v>
      </c>
    </row>
    <row r="848" spans="1:18" ht="18" customHeight="1" x14ac:dyDescent="0.2">
      <c r="A848" s="6">
        <v>847</v>
      </c>
      <c r="B848" s="7">
        <v>15608968</v>
      </c>
      <c r="C848" s="6" t="s">
        <v>669</v>
      </c>
      <c r="D848" s="7">
        <v>714</v>
      </c>
      <c r="E848" s="6" t="s">
        <v>26</v>
      </c>
      <c r="F848" s="6" t="s">
        <v>23</v>
      </c>
      <c r="G848" s="7">
        <v>21</v>
      </c>
      <c r="H848" s="7">
        <v>6</v>
      </c>
      <c r="I848" s="51">
        <v>86402.52</v>
      </c>
      <c r="J848" s="7">
        <v>2</v>
      </c>
      <c r="K848" s="7">
        <v>0</v>
      </c>
      <c r="L848" s="7">
        <v>0</v>
      </c>
      <c r="M848" s="53">
        <v>27330.59</v>
      </c>
      <c r="N848" s="7">
        <v>0</v>
      </c>
      <c r="O848" s="68" t="str">
        <f t="shared" si="52"/>
        <v>Fair</v>
      </c>
      <c r="P848" s="68" t="str">
        <f t="shared" si="53"/>
        <v>Young adult</v>
      </c>
      <c r="Q848" s="68" t="str">
        <f t="shared" si="54"/>
        <v>Mid-Balance</v>
      </c>
      <c r="R848" s="69" t="str">
        <f t="shared" si="55"/>
        <v xml:space="preserve"> 0 - 50,000</v>
      </c>
    </row>
    <row r="849" spans="1:18" ht="18" customHeight="1" x14ac:dyDescent="0.2">
      <c r="A849" s="6">
        <v>848</v>
      </c>
      <c r="B849" s="7">
        <v>15586959</v>
      </c>
      <c r="C849" s="6" t="s">
        <v>670</v>
      </c>
      <c r="D849" s="7">
        <v>468</v>
      </c>
      <c r="E849" s="6" t="s">
        <v>15</v>
      </c>
      <c r="F849" s="6" t="s">
        <v>16</v>
      </c>
      <c r="G849" s="7">
        <v>42</v>
      </c>
      <c r="H849" s="7">
        <v>5</v>
      </c>
      <c r="I849" s="51">
        <v>0</v>
      </c>
      <c r="J849" s="7">
        <v>2</v>
      </c>
      <c r="K849" s="7">
        <v>1</v>
      </c>
      <c r="L849" s="7">
        <v>0</v>
      </c>
      <c r="M849" s="53">
        <v>125305.34</v>
      </c>
      <c r="N849" s="7">
        <v>0</v>
      </c>
      <c r="O849" s="68" t="str">
        <f t="shared" si="52"/>
        <v>Poor</v>
      </c>
      <c r="P849" s="68" t="str">
        <f t="shared" si="53"/>
        <v>Middle-aged adult</v>
      </c>
      <c r="Q849" s="68" t="str">
        <f t="shared" si="54"/>
        <v>Low-Balance</v>
      </c>
      <c r="R849" s="69" t="str">
        <f t="shared" si="55"/>
        <v>101,000 - 150,000</v>
      </c>
    </row>
    <row r="850" spans="1:18" ht="18" customHeight="1" x14ac:dyDescent="0.2">
      <c r="A850" s="6">
        <v>849</v>
      </c>
      <c r="B850" s="7">
        <v>15646558</v>
      </c>
      <c r="C850" s="6" t="s">
        <v>671</v>
      </c>
      <c r="D850" s="7">
        <v>611</v>
      </c>
      <c r="E850" s="6" t="s">
        <v>18</v>
      </c>
      <c r="F850" s="6" t="s">
        <v>23</v>
      </c>
      <c r="G850" s="7">
        <v>51</v>
      </c>
      <c r="H850" s="7">
        <v>1</v>
      </c>
      <c r="I850" s="51">
        <v>122874.74</v>
      </c>
      <c r="J850" s="7">
        <v>1</v>
      </c>
      <c r="K850" s="7">
        <v>1</v>
      </c>
      <c r="L850" s="7">
        <v>1</v>
      </c>
      <c r="M850" s="53">
        <v>149648.45000000001</v>
      </c>
      <c r="N850" s="7">
        <v>0</v>
      </c>
      <c r="O850" s="68" t="str">
        <f t="shared" si="52"/>
        <v>Fair</v>
      </c>
      <c r="P850" s="68" t="str">
        <f t="shared" si="53"/>
        <v>Middle-aged adult</v>
      </c>
      <c r="Q850" s="68" t="str">
        <f t="shared" si="54"/>
        <v>Mid-Balance</v>
      </c>
      <c r="R850" s="69" t="str">
        <f t="shared" si="55"/>
        <v>101,000 - 150,000</v>
      </c>
    </row>
    <row r="851" spans="1:18" ht="18" customHeight="1" x14ac:dyDescent="0.2">
      <c r="A851" s="6">
        <v>850</v>
      </c>
      <c r="B851" s="7">
        <v>15725811</v>
      </c>
      <c r="C851" s="6" t="s">
        <v>672</v>
      </c>
      <c r="D851" s="7">
        <v>705</v>
      </c>
      <c r="E851" s="6" t="s">
        <v>15</v>
      </c>
      <c r="F851" s="6" t="s">
        <v>23</v>
      </c>
      <c r="G851" s="7">
        <v>25</v>
      </c>
      <c r="H851" s="7">
        <v>0</v>
      </c>
      <c r="I851" s="51">
        <v>97544.29</v>
      </c>
      <c r="J851" s="7">
        <v>1</v>
      </c>
      <c r="K851" s="7">
        <v>0</v>
      </c>
      <c r="L851" s="7">
        <v>1</v>
      </c>
      <c r="M851" s="53">
        <v>59887.15</v>
      </c>
      <c r="N851" s="7">
        <v>0</v>
      </c>
      <c r="O851" s="68" t="str">
        <f t="shared" si="52"/>
        <v>Fair</v>
      </c>
      <c r="P851" s="68" t="str">
        <f t="shared" si="53"/>
        <v>Young adult</v>
      </c>
      <c r="Q851" s="68" t="str">
        <f t="shared" si="54"/>
        <v>Mid-Balance</v>
      </c>
      <c r="R851" s="69" t="str">
        <f t="shared" si="55"/>
        <v>51,000 - 100,000</v>
      </c>
    </row>
    <row r="852" spans="1:18" ht="18" customHeight="1" x14ac:dyDescent="0.2">
      <c r="A852" s="6">
        <v>851</v>
      </c>
      <c r="B852" s="7">
        <v>15572265</v>
      </c>
      <c r="C852" s="6" t="s">
        <v>134</v>
      </c>
      <c r="D852" s="7">
        <v>646</v>
      </c>
      <c r="E852" s="6" t="s">
        <v>26</v>
      </c>
      <c r="F852" s="6" t="s">
        <v>23</v>
      </c>
      <c r="G852" s="7">
        <v>46</v>
      </c>
      <c r="H852" s="7">
        <v>1</v>
      </c>
      <c r="I852" s="51">
        <v>170826.55</v>
      </c>
      <c r="J852" s="7">
        <v>2</v>
      </c>
      <c r="K852" s="7">
        <v>1</v>
      </c>
      <c r="L852" s="7">
        <v>0</v>
      </c>
      <c r="M852" s="53">
        <v>45041.32</v>
      </c>
      <c r="N852" s="7">
        <v>0</v>
      </c>
      <c r="O852" s="68" t="str">
        <f t="shared" si="52"/>
        <v>Fair</v>
      </c>
      <c r="P852" s="68" t="str">
        <f t="shared" si="53"/>
        <v>Middle-aged adult</v>
      </c>
      <c r="Q852" s="68" t="str">
        <f t="shared" si="54"/>
        <v>High-Balance</v>
      </c>
      <c r="R852" s="69" t="str">
        <f t="shared" si="55"/>
        <v xml:space="preserve"> 0 - 50,000</v>
      </c>
    </row>
    <row r="853" spans="1:18" ht="18" customHeight="1" x14ac:dyDescent="0.2">
      <c r="A853" s="6">
        <v>852</v>
      </c>
      <c r="B853" s="7">
        <v>15794048</v>
      </c>
      <c r="C853" s="6" t="s">
        <v>673</v>
      </c>
      <c r="D853" s="7">
        <v>667</v>
      </c>
      <c r="E853" s="6" t="s">
        <v>26</v>
      </c>
      <c r="F853" s="6" t="s">
        <v>16</v>
      </c>
      <c r="G853" s="7">
        <v>48</v>
      </c>
      <c r="H853" s="7">
        <v>1</v>
      </c>
      <c r="I853" s="51">
        <v>97133.92</v>
      </c>
      <c r="J853" s="7">
        <v>2</v>
      </c>
      <c r="K853" s="7">
        <v>0</v>
      </c>
      <c r="L853" s="7">
        <v>0</v>
      </c>
      <c r="M853" s="53">
        <v>113316.77</v>
      </c>
      <c r="N853" s="7">
        <v>1</v>
      </c>
      <c r="O853" s="68" t="str">
        <f t="shared" si="52"/>
        <v>Fair</v>
      </c>
      <c r="P853" s="68" t="str">
        <f t="shared" si="53"/>
        <v>Middle-aged adult</v>
      </c>
      <c r="Q853" s="68" t="str">
        <f t="shared" si="54"/>
        <v>Mid-Balance</v>
      </c>
      <c r="R853" s="69" t="str">
        <f t="shared" si="55"/>
        <v>101,000 - 150,000</v>
      </c>
    </row>
    <row r="854" spans="1:18" ht="18" customHeight="1" x14ac:dyDescent="0.2">
      <c r="A854" s="6">
        <v>853</v>
      </c>
      <c r="B854" s="7">
        <v>15677610</v>
      </c>
      <c r="C854" s="6" t="s">
        <v>533</v>
      </c>
      <c r="D854" s="7">
        <v>511</v>
      </c>
      <c r="E854" s="6" t="s">
        <v>26</v>
      </c>
      <c r="F854" s="6" t="s">
        <v>16</v>
      </c>
      <c r="G854" s="7">
        <v>41</v>
      </c>
      <c r="H854" s="7">
        <v>8</v>
      </c>
      <c r="I854" s="51">
        <v>153895.65</v>
      </c>
      <c r="J854" s="7">
        <v>1</v>
      </c>
      <c r="K854" s="7">
        <v>1</v>
      </c>
      <c r="L854" s="7">
        <v>1</v>
      </c>
      <c r="M854" s="53">
        <v>39087.42</v>
      </c>
      <c r="N854" s="7">
        <v>0</v>
      </c>
      <c r="O854" s="68" t="str">
        <f t="shared" si="52"/>
        <v>Poor</v>
      </c>
      <c r="P854" s="68" t="str">
        <f t="shared" si="53"/>
        <v>Middle-aged adult</v>
      </c>
      <c r="Q854" s="68" t="str">
        <f t="shared" si="54"/>
        <v>High-Balance</v>
      </c>
      <c r="R854" s="69" t="str">
        <f t="shared" si="55"/>
        <v xml:space="preserve"> 0 - 50,000</v>
      </c>
    </row>
    <row r="855" spans="1:18" ht="18" customHeight="1" x14ac:dyDescent="0.2">
      <c r="A855" s="6">
        <v>854</v>
      </c>
      <c r="B855" s="7">
        <v>15745012</v>
      </c>
      <c r="C855" s="6" t="s">
        <v>674</v>
      </c>
      <c r="D855" s="7">
        <v>653</v>
      </c>
      <c r="E855" s="6" t="s">
        <v>15</v>
      </c>
      <c r="F855" s="6" t="s">
        <v>16</v>
      </c>
      <c r="G855" s="7">
        <v>43</v>
      </c>
      <c r="H855" s="7">
        <v>6</v>
      </c>
      <c r="I855" s="51">
        <v>0</v>
      </c>
      <c r="J855" s="7">
        <v>2</v>
      </c>
      <c r="K855" s="7">
        <v>1</v>
      </c>
      <c r="L855" s="7">
        <v>1</v>
      </c>
      <c r="M855" s="53">
        <v>7330.59</v>
      </c>
      <c r="N855" s="7">
        <v>0</v>
      </c>
      <c r="O855" s="68" t="str">
        <f t="shared" si="52"/>
        <v>Fair</v>
      </c>
      <c r="P855" s="68" t="str">
        <f t="shared" si="53"/>
        <v>Middle-aged adult</v>
      </c>
      <c r="Q855" s="68" t="str">
        <f t="shared" si="54"/>
        <v>Low-Balance</v>
      </c>
      <c r="R855" s="69" t="str">
        <f t="shared" si="55"/>
        <v xml:space="preserve"> 0 - 50,000</v>
      </c>
    </row>
    <row r="856" spans="1:18" ht="18" customHeight="1" x14ac:dyDescent="0.2">
      <c r="A856" s="6">
        <v>855</v>
      </c>
      <c r="B856" s="7">
        <v>15601589</v>
      </c>
      <c r="C856" s="6" t="s">
        <v>675</v>
      </c>
      <c r="D856" s="7">
        <v>675</v>
      </c>
      <c r="E856" s="6" t="s">
        <v>15</v>
      </c>
      <c r="F856" s="6" t="s">
        <v>16</v>
      </c>
      <c r="G856" s="7">
        <v>57</v>
      </c>
      <c r="H856" s="7">
        <v>8</v>
      </c>
      <c r="I856" s="51">
        <v>0</v>
      </c>
      <c r="J856" s="7">
        <v>2</v>
      </c>
      <c r="K856" s="7">
        <v>0</v>
      </c>
      <c r="L856" s="7">
        <v>1</v>
      </c>
      <c r="M856" s="53">
        <v>95463.29</v>
      </c>
      <c r="N856" s="7">
        <v>0</v>
      </c>
      <c r="O856" s="68" t="str">
        <f t="shared" si="52"/>
        <v>Fair</v>
      </c>
      <c r="P856" s="68" t="str">
        <f t="shared" si="53"/>
        <v>Middle-aged adult</v>
      </c>
      <c r="Q856" s="68" t="str">
        <f t="shared" si="54"/>
        <v>Low-Balance</v>
      </c>
      <c r="R856" s="69" t="str">
        <f t="shared" si="55"/>
        <v>51,000 - 100,000</v>
      </c>
    </row>
    <row r="857" spans="1:18" ht="18" customHeight="1" x14ac:dyDescent="0.2">
      <c r="A857" s="6">
        <v>856</v>
      </c>
      <c r="B857" s="7">
        <v>15686436</v>
      </c>
      <c r="C857" s="6" t="s">
        <v>676</v>
      </c>
      <c r="D857" s="7">
        <v>523</v>
      </c>
      <c r="E857" s="6" t="s">
        <v>18</v>
      </c>
      <c r="F857" s="6" t="s">
        <v>23</v>
      </c>
      <c r="G857" s="7">
        <v>32</v>
      </c>
      <c r="H857" s="7">
        <v>4</v>
      </c>
      <c r="I857" s="51">
        <v>0</v>
      </c>
      <c r="J857" s="7">
        <v>2</v>
      </c>
      <c r="K857" s="7">
        <v>1</v>
      </c>
      <c r="L857" s="7">
        <v>0</v>
      </c>
      <c r="M857" s="53">
        <v>167848.02</v>
      </c>
      <c r="N857" s="7">
        <v>0</v>
      </c>
      <c r="O857" s="68" t="str">
        <f t="shared" si="52"/>
        <v>Fair</v>
      </c>
      <c r="P857" s="68" t="str">
        <f t="shared" si="53"/>
        <v>Young adult</v>
      </c>
      <c r="Q857" s="68" t="str">
        <f t="shared" si="54"/>
        <v>Low-Balance</v>
      </c>
      <c r="R857" s="69" t="str">
        <f t="shared" si="55"/>
        <v>151,000 - 200,00</v>
      </c>
    </row>
    <row r="858" spans="1:18" ht="18" customHeight="1" x14ac:dyDescent="0.2">
      <c r="A858" s="6">
        <v>857</v>
      </c>
      <c r="B858" s="7">
        <v>15693864</v>
      </c>
      <c r="C858" s="6" t="s">
        <v>677</v>
      </c>
      <c r="D858" s="7">
        <v>567</v>
      </c>
      <c r="E858" s="6" t="s">
        <v>26</v>
      </c>
      <c r="F858" s="6" t="s">
        <v>16</v>
      </c>
      <c r="G858" s="7">
        <v>49</v>
      </c>
      <c r="H858" s="7">
        <v>5</v>
      </c>
      <c r="I858" s="51">
        <v>134956.01999999999</v>
      </c>
      <c r="J858" s="7">
        <v>1</v>
      </c>
      <c r="K858" s="7">
        <v>1</v>
      </c>
      <c r="L858" s="7">
        <v>0</v>
      </c>
      <c r="M858" s="53">
        <v>93953.84</v>
      </c>
      <c r="N858" s="7">
        <v>1</v>
      </c>
      <c r="O858" s="68" t="str">
        <f t="shared" si="52"/>
        <v>Fair</v>
      </c>
      <c r="P858" s="68" t="str">
        <f t="shared" si="53"/>
        <v>Middle-aged adult</v>
      </c>
      <c r="Q858" s="68" t="str">
        <f t="shared" si="54"/>
        <v>High-Balance</v>
      </c>
      <c r="R858" s="69" t="str">
        <f t="shared" si="55"/>
        <v>51,000 - 100,000</v>
      </c>
    </row>
    <row r="859" spans="1:18" ht="18" customHeight="1" x14ac:dyDescent="0.2">
      <c r="A859" s="6">
        <v>858</v>
      </c>
      <c r="B859" s="7">
        <v>15760550</v>
      </c>
      <c r="C859" s="6" t="s">
        <v>132</v>
      </c>
      <c r="D859" s="7">
        <v>741</v>
      </c>
      <c r="E859" s="6" t="s">
        <v>18</v>
      </c>
      <c r="F859" s="6" t="s">
        <v>23</v>
      </c>
      <c r="G859" s="7">
        <v>39</v>
      </c>
      <c r="H859" s="7">
        <v>7</v>
      </c>
      <c r="I859" s="51">
        <v>143637.57999999999</v>
      </c>
      <c r="J859" s="7">
        <v>2</v>
      </c>
      <c r="K859" s="7">
        <v>0</v>
      </c>
      <c r="L859" s="7">
        <v>1</v>
      </c>
      <c r="M859" s="53">
        <v>174227.66</v>
      </c>
      <c r="N859" s="7">
        <v>0</v>
      </c>
      <c r="O859" s="68" t="str">
        <f t="shared" si="52"/>
        <v>Good</v>
      </c>
      <c r="P859" s="68" t="str">
        <f t="shared" si="53"/>
        <v>Young adult</v>
      </c>
      <c r="Q859" s="68" t="str">
        <f t="shared" si="54"/>
        <v>High-Balance</v>
      </c>
      <c r="R859" s="69" t="str">
        <f t="shared" si="55"/>
        <v>151,000 - 200,00</v>
      </c>
    </row>
    <row r="860" spans="1:18" ht="18" customHeight="1" x14ac:dyDescent="0.2">
      <c r="A860" s="6">
        <v>859</v>
      </c>
      <c r="B860" s="7">
        <v>15686137</v>
      </c>
      <c r="C860" s="6" t="s">
        <v>434</v>
      </c>
      <c r="D860" s="7">
        <v>456</v>
      </c>
      <c r="E860" s="6" t="s">
        <v>18</v>
      </c>
      <c r="F860" s="6" t="s">
        <v>23</v>
      </c>
      <c r="G860" s="7">
        <v>32</v>
      </c>
      <c r="H860" s="7">
        <v>9</v>
      </c>
      <c r="I860" s="51">
        <v>147506.25</v>
      </c>
      <c r="J860" s="7">
        <v>1</v>
      </c>
      <c r="K860" s="7">
        <v>1</v>
      </c>
      <c r="L860" s="7">
        <v>1</v>
      </c>
      <c r="M860" s="53">
        <v>135399.21</v>
      </c>
      <c r="N860" s="7">
        <v>0</v>
      </c>
      <c r="O860" s="68" t="str">
        <f t="shared" si="52"/>
        <v>Poor</v>
      </c>
      <c r="P860" s="68" t="str">
        <f t="shared" si="53"/>
        <v>Young adult</v>
      </c>
      <c r="Q860" s="68" t="str">
        <f t="shared" si="54"/>
        <v>High-Balance</v>
      </c>
      <c r="R860" s="69" t="str">
        <f t="shared" si="55"/>
        <v>101,000 - 150,000</v>
      </c>
    </row>
    <row r="861" spans="1:18" ht="18" customHeight="1" x14ac:dyDescent="0.2">
      <c r="A861" s="6">
        <v>860</v>
      </c>
      <c r="B861" s="7">
        <v>15809087</v>
      </c>
      <c r="C861" s="6" t="s">
        <v>678</v>
      </c>
      <c r="D861" s="7">
        <v>598</v>
      </c>
      <c r="E861" s="6" t="s">
        <v>15</v>
      </c>
      <c r="F861" s="6" t="s">
        <v>23</v>
      </c>
      <c r="G861" s="7">
        <v>64</v>
      </c>
      <c r="H861" s="7">
        <v>1</v>
      </c>
      <c r="I861" s="51">
        <v>0</v>
      </c>
      <c r="J861" s="7">
        <v>2</v>
      </c>
      <c r="K861" s="7">
        <v>1</v>
      </c>
      <c r="L861" s="7">
        <v>0</v>
      </c>
      <c r="M861" s="53">
        <v>195635.3</v>
      </c>
      <c r="N861" s="7">
        <v>1</v>
      </c>
      <c r="O861" s="68" t="str">
        <f t="shared" si="52"/>
        <v>Fair</v>
      </c>
      <c r="P861" s="68" t="str">
        <f t="shared" si="53"/>
        <v>Senior adult</v>
      </c>
      <c r="Q861" s="68" t="str">
        <f t="shared" si="54"/>
        <v>Low-Balance</v>
      </c>
      <c r="R861" s="69" t="str">
        <f t="shared" si="55"/>
        <v>151,000 - 200,00</v>
      </c>
    </row>
    <row r="862" spans="1:18" ht="18" customHeight="1" x14ac:dyDescent="0.2">
      <c r="A862" s="6">
        <v>861</v>
      </c>
      <c r="B862" s="7">
        <v>15807663</v>
      </c>
      <c r="C862" s="6" t="s">
        <v>679</v>
      </c>
      <c r="D862" s="7">
        <v>667</v>
      </c>
      <c r="E862" s="6" t="s">
        <v>15</v>
      </c>
      <c r="F862" s="6" t="s">
        <v>23</v>
      </c>
      <c r="G862" s="7">
        <v>43</v>
      </c>
      <c r="H862" s="7">
        <v>8</v>
      </c>
      <c r="I862" s="51">
        <v>190227.46</v>
      </c>
      <c r="J862" s="7">
        <v>1</v>
      </c>
      <c r="K862" s="7">
        <v>1</v>
      </c>
      <c r="L862" s="7">
        <v>0</v>
      </c>
      <c r="M862" s="53">
        <v>97508.04</v>
      </c>
      <c r="N862" s="7">
        <v>1</v>
      </c>
      <c r="O862" s="68" t="str">
        <f t="shared" si="52"/>
        <v>Fair</v>
      </c>
      <c r="P862" s="68" t="str">
        <f t="shared" si="53"/>
        <v>Middle-aged adult</v>
      </c>
      <c r="Q862" s="68" t="str">
        <f t="shared" si="54"/>
        <v>High-Balance</v>
      </c>
      <c r="R862" s="69" t="str">
        <f t="shared" si="55"/>
        <v>51,000 - 100,000</v>
      </c>
    </row>
    <row r="863" spans="1:18" ht="18" customHeight="1" x14ac:dyDescent="0.2">
      <c r="A863" s="6">
        <v>862</v>
      </c>
      <c r="B863" s="7">
        <v>15809100</v>
      </c>
      <c r="C863" s="6" t="s">
        <v>563</v>
      </c>
      <c r="D863" s="7">
        <v>548</v>
      </c>
      <c r="E863" s="6" t="s">
        <v>15</v>
      </c>
      <c r="F863" s="6" t="s">
        <v>16</v>
      </c>
      <c r="G863" s="7">
        <v>32</v>
      </c>
      <c r="H863" s="7">
        <v>2</v>
      </c>
      <c r="I863" s="51">
        <v>172448.77</v>
      </c>
      <c r="J863" s="7">
        <v>1</v>
      </c>
      <c r="K863" s="7">
        <v>1</v>
      </c>
      <c r="L863" s="7">
        <v>0</v>
      </c>
      <c r="M863" s="53">
        <v>188083.77</v>
      </c>
      <c r="N863" s="7">
        <v>1</v>
      </c>
      <c r="O863" s="68" t="str">
        <f t="shared" si="52"/>
        <v>Fair</v>
      </c>
      <c r="P863" s="68" t="str">
        <f t="shared" si="53"/>
        <v>Young adult</v>
      </c>
      <c r="Q863" s="68" t="str">
        <f t="shared" si="54"/>
        <v>High-Balance</v>
      </c>
      <c r="R863" s="69" t="str">
        <f t="shared" si="55"/>
        <v>151,000 - 200,00</v>
      </c>
    </row>
    <row r="864" spans="1:18" ht="18" customHeight="1" x14ac:dyDescent="0.2">
      <c r="A864" s="6">
        <v>863</v>
      </c>
      <c r="B864" s="7">
        <v>15794916</v>
      </c>
      <c r="C864" s="6" t="s">
        <v>680</v>
      </c>
      <c r="D864" s="7">
        <v>725</v>
      </c>
      <c r="E864" s="6" t="s">
        <v>15</v>
      </c>
      <c r="F864" s="6" t="s">
        <v>23</v>
      </c>
      <c r="G864" s="7">
        <v>41</v>
      </c>
      <c r="H864" s="7">
        <v>7</v>
      </c>
      <c r="I864" s="51">
        <v>113980.21</v>
      </c>
      <c r="J864" s="7">
        <v>1</v>
      </c>
      <c r="K864" s="7">
        <v>1</v>
      </c>
      <c r="L864" s="7">
        <v>1</v>
      </c>
      <c r="M864" s="53">
        <v>116704.25</v>
      </c>
      <c r="N864" s="7">
        <v>0</v>
      </c>
      <c r="O864" s="68" t="str">
        <f t="shared" si="52"/>
        <v>Good</v>
      </c>
      <c r="P864" s="68" t="str">
        <f t="shared" si="53"/>
        <v>Middle-aged adult</v>
      </c>
      <c r="Q864" s="68" t="str">
        <f t="shared" si="54"/>
        <v>Mid-Balance</v>
      </c>
      <c r="R864" s="69" t="str">
        <f t="shared" si="55"/>
        <v>101,000 - 150,000</v>
      </c>
    </row>
    <row r="865" spans="1:18" ht="18" customHeight="1" x14ac:dyDescent="0.2">
      <c r="A865" s="6">
        <v>864</v>
      </c>
      <c r="B865" s="7">
        <v>15614215</v>
      </c>
      <c r="C865" s="6" t="s">
        <v>681</v>
      </c>
      <c r="D865" s="7">
        <v>717</v>
      </c>
      <c r="E865" s="6" t="s">
        <v>15</v>
      </c>
      <c r="F865" s="6" t="s">
        <v>23</v>
      </c>
      <c r="G865" s="7">
        <v>53</v>
      </c>
      <c r="H865" s="7">
        <v>6</v>
      </c>
      <c r="I865" s="51">
        <v>0</v>
      </c>
      <c r="J865" s="7">
        <v>2</v>
      </c>
      <c r="K865" s="7">
        <v>0</v>
      </c>
      <c r="L865" s="7">
        <v>1</v>
      </c>
      <c r="M865" s="53">
        <v>97614.87</v>
      </c>
      <c r="N865" s="7">
        <v>0</v>
      </c>
      <c r="O865" s="68" t="str">
        <f t="shared" si="52"/>
        <v>Fair</v>
      </c>
      <c r="P865" s="68" t="str">
        <f t="shared" si="53"/>
        <v>Middle-aged adult</v>
      </c>
      <c r="Q865" s="68" t="str">
        <f t="shared" si="54"/>
        <v>Low-Balance</v>
      </c>
      <c r="R865" s="69" t="str">
        <f t="shared" si="55"/>
        <v>51,000 - 100,000</v>
      </c>
    </row>
    <row r="866" spans="1:18" ht="18" customHeight="1" x14ac:dyDescent="0.2">
      <c r="A866" s="6">
        <v>865</v>
      </c>
      <c r="B866" s="7">
        <v>15805449</v>
      </c>
      <c r="C866" s="6" t="s">
        <v>682</v>
      </c>
      <c r="D866" s="7">
        <v>594</v>
      </c>
      <c r="E866" s="6" t="s">
        <v>15</v>
      </c>
      <c r="F866" s="6" t="s">
        <v>23</v>
      </c>
      <c r="G866" s="7">
        <v>38</v>
      </c>
      <c r="H866" s="7">
        <v>4</v>
      </c>
      <c r="I866" s="51">
        <v>0</v>
      </c>
      <c r="J866" s="7">
        <v>2</v>
      </c>
      <c r="K866" s="7">
        <v>0</v>
      </c>
      <c r="L866" s="7">
        <v>0</v>
      </c>
      <c r="M866" s="53">
        <v>186884.04</v>
      </c>
      <c r="N866" s="7">
        <v>0</v>
      </c>
      <c r="O866" s="68" t="str">
        <f t="shared" si="52"/>
        <v>Fair</v>
      </c>
      <c r="P866" s="68" t="str">
        <f t="shared" si="53"/>
        <v>Young adult</v>
      </c>
      <c r="Q866" s="68" t="str">
        <f t="shared" si="54"/>
        <v>Low-Balance</v>
      </c>
      <c r="R866" s="69" t="str">
        <f t="shared" si="55"/>
        <v>151,000 - 200,00</v>
      </c>
    </row>
    <row r="867" spans="1:18" ht="18" customHeight="1" x14ac:dyDescent="0.2">
      <c r="A867" s="6">
        <v>866</v>
      </c>
      <c r="B867" s="7">
        <v>15686983</v>
      </c>
      <c r="C867" s="6" t="s">
        <v>683</v>
      </c>
      <c r="D867" s="7">
        <v>678</v>
      </c>
      <c r="E867" s="6" t="s">
        <v>26</v>
      </c>
      <c r="F867" s="6" t="s">
        <v>16</v>
      </c>
      <c r="G867" s="7">
        <v>25</v>
      </c>
      <c r="H867" s="7">
        <v>10</v>
      </c>
      <c r="I867" s="51">
        <v>76968.12</v>
      </c>
      <c r="J867" s="7">
        <v>2</v>
      </c>
      <c r="K867" s="7">
        <v>0</v>
      </c>
      <c r="L867" s="7">
        <v>1</v>
      </c>
      <c r="M867" s="53">
        <v>131501.72</v>
      </c>
      <c r="N867" s="7">
        <v>0</v>
      </c>
      <c r="O867" s="68" t="str">
        <f t="shared" si="52"/>
        <v>Fair</v>
      </c>
      <c r="P867" s="68" t="str">
        <f t="shared" si="53"/>
        <v>Young adult</v>
      </c>
      <c r="Q867" s="68" t="str">
        <f t="shared" si="54"/>
        <v>Mid-Balance</v>
      </c>
      <c r="R867" s="69" t="str">
        <f t="shared" si="55"/>
        <v>101,000 - 150,000</v>
      </c>
    </row>
    <row r="868" spans="1:18" ht="18" customHeight="1" x14ac:dyDescent="0.2">
      <c r="A868" s="6">
        <v>867</v>
      </c>
      <c r="B868" s="7">
        <v>15808017</v>
      </c>
      <c r="C868" s="6" t="s">
        <v>684</v>
      </c>
      <c r="D868" s="7">
        <v>545</v>
      </c>
      <c r="E868" s="6" t="s">
        <v>15</v>
      </c>
      <c r="F868" s="6" t="s">
        <v>23</v>
      </c>
      <c r="G868" s="7">
        <v>38</v>
      </c>
      <c r="H868" s="7">
        <v>1</v>
      </c>
      <c r="I868" s="51">
        <v>88293.13</v>
      </c>
      <c r="J868" s="7">
        <v>2</v>
      </c>
      <c r="K868" s="7">
        <v>1</v>
      </c>
      <c r="L868" s="7">
        <v>1</v>
      </c>
      <c r="M868" s="53">
        <v>24302.95</v>
      </c>
      <c r="N868" s="7">
        <v>0</v>
      </c>
      <c r="O868" s="68" t="str">
        <f t="shared" si="52"/>
        <v>Fair</v>
      </c>
      <c r="P868" s="68" t="str">
        <f t="shared" si="53"/>
        <v>Young adult</v>
      </c>
      <c r="Q868" s="68" t="str">
        <f t="shared" si="54"/>
        <v>Mid-Balance</v>
      </c>
      <c r="R868" s="69" t="str">
        <f t="shared" si="55"/>
        <v xml:space="preserve"> 0 - 50,000</v>
      </c>
    </row>
    <row r="869" spans="1:18" ht="18" customHeight="1" x14ac:dyDescent="0.2">
      <c r="A869" s="6">
        <v>868</v>
      </c>
      <c r="B869" s="7">
        <v>15756804</v>
      </c>
      <c r="C869" s="6" t="s">
        <v>685</v>
      </c>
      <c r="D869" s="7">
        <v>636</v>
      </c>
      <c r="E869" s="6" t="s">
        <v>15</v>
      </c>
      <c r="F869" s="6" t="s">
        <v>16</v>
      </c>
      <c r="G869" s="7">
        <v>48</v>
      </c>
      <c r="H869" s="7">
        <v>1</v>
      </c>
      <c r="I869" s="51">
        <v>170833.46</v>
      </c>
      <c r="J869" s="7">
        <v>1</v>
      </c>
      <c r="K869" s="7">
        <v>1</v>
      </c>
      <c r="L869" s="7">
        <v>0</v>
      </c>
      <c r="M869" s="53">
        <v>110510.28</v>
      </c>
      <c r="N869" s="7">
        <v>1</v>
      </c>
      <c r="O869" s="68" t="str">
        <f t="shared" si="52"/>
        <v>Fair</v>
      </c>
      <c r="P869" s="68" t="str">
        <f t="shared" si="53"/>
        <v>Middle-aged adult</v>
      </c>
      <c r="Q869" s="68" t="str">
        <f t="shared" si="54"/>
        <v>High-Balance</v>
      </c>
      <c r="R869" s="69" t="str">
        <f t="shared" si="55"/>
        <v>101,000 - 150,000</v>
      </c>
    </row>
    <row r="870" spans="1:18" ht="18" customHeight="1" x14ac:dyDescent="0.2">
      <c r="A870" s="6">
        <v>869</v>
      </c>
      <c r="B870" s="7">
        <v>15646810</v>
      </c>
      <c r="C870" s="6" t="s">
        <v>686</v>
      </c>
      <c r="D870" s="7">
        <v>603</v>
      </c>
      <c r="E870" s="6" t="s">
        <v>26</v>
      </c>
      <c r="F870" s="6" t="s">
        <v>23</v>
      </c>
      <c r="G870" s="7">
        <v>44</v>
      </c>
      <c r="H870" s="7">
        <v>6</v>
      </c>
      <c r="I870" s="51">
        <v>108122.39</v>
      </c>
      <c r="J870" s="7">
        <v>2</v>
      </c>
      <c r="K870" s="7">
        <v>1</v>
      </c>
      <c r="L870" s="7">
        <v>0</v>
      </c>
      <c r="M870" s="53">
        <v>108488.33</v>
      </c>
      <c r="N870" s="7">
        <v>1</v>
      </c>
      <c r="O870" s="68" t="str">
        <f t="shared" si="52"/>
        <v>Fair</v>
      </c>
      <c r="P870" s="68" t="str">
        <f t="shared" si="53"/>
        <v>Middle-aged adult</v>
      </c>
      <c r="Q870" s="68" t="str">
        <f t="shared" si="54"/>
        <v>Mid-Balance</v>
      </c>
      <c r="R870" s="69" t="str">
        <f t="shared" si="55"/>
        <v>101,000 - 150,000</v>
      </c>
    </row>
    <row r="871" spans="1:18" ht="18" customHeight="1" x14ac:dyDescent="0.2">
      <c r="A871" s="6">
        <v>870</v>
      </c>
      <c r="B871" s="7">
        <v>15710424</v>
      </c>
      <c r="C871" s="6" t="s">
        <v>687</v>
      </c>
      <c r="D871" s="7">
        <v>435</v>
      </c>
      <c r="E871" s="6" t="s">
        <v>15</v>
      </c>
      <c r="F871" s="6" t="s">
        <v>23</v>
      </c>
      <c r="G871" s="7">
        <v>36</v>
      </c>
      <c r="H871" s="7">
        <v>4</v>
      </c>
      <c r="I871" s="51">
        <v>0</v>
      </c>
      <c r="J871" s="7">
        <v>1</v>
      </c>
      <c r="K871" s="7">
        <v>1</v>
      </c>
      <c r="L871" s="7">
        <v>1</v>
      </c>
      <c r="M871" s="53">
        <v>197015.2</v>
      </c>
      <c r="N871" s="7">
        <v>0</v>
      </c>
      <c r="O871" s="68" t="str">
        <f t="shared" si="52"/>
        <v>Poor</v>
      </c>
      <c r="P871" s="68" t="str">
        <f t="shared" si="53"/>
        <v>Young adult</v>
      </c>
      <c r="Q871" s="68" t="str">
        <f t="shared" si="54"/>
        <v>Low-Balance</v>
      </c>
      <c r="R871" s="69" t="str">
        <f t="shared" si="55"/>
        <v>151,000 - 200,00</v>
      </c>
    </row>
    <row r="872" spans="1:18" ht="18" customHeight="1" x14ac:dyDescent="0.2">
      <c r="A872" s="6">
        <v>871</v>
      </c>
      <c r="B872" s="7">
        <v>15799422</v>
      </c>
      <c r="C872" s="6" t="s">
        <v>412</v>
      </c>
      <c r="D872" s="7">
        <v>535</v>
      </c>
      <c r="E872" s="6" t="s">
        <v>15</v>
      </c>
      <c r="F872" s="6" t="s">
        <v>16</v>
      </c>
      <c r="G872" s="7">
        <v>40</v>
      </c>
      <c r="H872" s="7">
        <v>8</v>
      </c>
      <c r="I872" s="51">
        <v>0</v>
      </c>
      <c r="J872" s="7">
        <v>1</v>
      </c>
      <c r="K872" s="7">
        <v>1</v>
      </c>
      <c r="L872" s="7">
        <v>1</v>
      </c>
      <c r="M872" s="53">
        <v>27689.77</v>
      </c>
      <c r="N872" s="7">
        <v>0</v>
      </c>
      <c r="O872" s="68" t="str">
        <f t="shared" si="52"/>
        <v>Fair</v>
      </c>
      <c r="P872" s="68" t="str">
        <f t="shared" si="53"/>
        <v>Middle-aged adult</v>
      </c>
      <c r="Q872" s="68" t="str">
        <f t="shared" si="54"/>
        <v>Low-Balance</v>
      </c>
      <c r="R872" s="69" t="str">
        <f t="shared" si="55"/>
        <v xml:space="preserve"> 0 - 50,000</v>
      </c>
    </row>
    <row r="873" spans="1:18" ht="18" customHeight="1" x14ac:dyDescent="0.2">
      <c r="A873" s="6">
        <v>872</v>
      </c>
      <c r="B873" s="7">
        <v>15692750</v>
      </c>
      <c r="C873" s="6" t="s">
        <v>679</v>
      </c>
      <c r="D873" s="7">
        <v>629</v>
      </c>
      <c r="E873" s="6" t="s">
        <v>26</v>
      </c>
      <c r="F873" s="6" t="s">
        <v>16</v>
      </c>
      <c r="G873" s="7">
        <v>45</v>
      </c>
      <c r="H873" s="7">
        <v>7</v>
      </c>
      <c r="I873" s="51">
        <v>129818.39</v>
      </c>
      <c r="J873" s="7">
        <v>3</v>
      </c>
      <c r="K873" s="7">
        <v>1</v>
      </c>
      <c r="L873" s="7">
        <v>0</v>
      </c>
      <c r="M873" s="53">
        <v>9217.5499999999993</v>
      </c>
      <c r="N873" s="7">
        <v>1</v>
      </c>
      <c r="O873" s="68" t="str">
        <f t="shared" si="52"/>
        <v>Fair</v>
      </c>
      <c r="P873" s="68" t="str">
        <f t="shared" si="53"/>
        <v>Middle-aged adult</v>
      </c>
      <c r="Q873" s="68" t="str">
        <f t="shared" si="54"/>
        <v>High-Balance</v>
      </c>
      <c r="R873" s="69" t="str">
        <f t="shared" si="55"/>
        <v xml:space="preserve"> 0 - 50,000</v>
      </c>
    </row>
    <row r="874" spans="1:18" ht="18" customHeight="1" x14ac:dyDescent="0.2">
      <c r="A874" s="6">
        <v>873</v>
      </c>
      <c r="B874" s="7">
        <v>15794549</v>
      </c>
      <c r="C874" s="6" t="s">
        <v>30</v>
      </c>
      <c r="D874" s="7">
        <v>722</v>
      </c>
      <c r="E874" s="6" t="s">
        <v>15</v>
      </c>
      <c r="F874" s="6" t="s">
        <v>16</v>
      </c>
      <c r="G874" s="7">
        <v>35</v>
      </c>
      <c r="H874" s="7">
        <v>2</v>
      </c>
      <c r="I874" s="51">
        <v>163943.89000000001</v>
      </c>
      <c r="J874" s="7">
        <v>2</v>
      </c>
      <c r="K874" s="7">
        <v>1</v>
      </c>
      <c r="L874" s="7">
        <v>1</v>
      </c>
      <c r="M874" s="53">
        <v>15068.18</v>
      </c>
      <c r="N874" s="7">
        <v>0</v>
      </c>
      <c r="O874" s="68" t="str">
        <f t="shared" si="52"/>
        <v>Good</v>
      </c>
      <c r="P874" s="68" t="str">
        <f t="shared" si="53"/>
        <v>Young adult</v>
      </c>
      <c r="Q874" s="68" t="str">
        <f t="shared" si="54"/>
        <v>High-Balance</v>
      </c>
      <c r="R874" s="69" t="str">
        <f t="shared" si="55"/>
        <v xml:space="preserve"> 0 - 50,000</v>
      </c>
    </row>
    <row r="875" spans="1:18" ht="18" customHeight="1" x14ac:dyDescent="0.2">
      <c r="A875" s="6">
        <v>874</v>
      </c>
      <c r="B875" s="7">
        <v>15803764</v>
      </c>
      <c r="C875" s="6" t="s">
        <v>688</v>
      </c>
      <c r="D875" s="7">
        <v>561</v>
      </c>
      <c r="E875" s="6" t="s">
        <v>15</v>
      </c>
      <c r="F875" s="6" t="s">
        <v>23</v>
      </c>
      <c r="G875" s="7">
        <v>28</v>
      </c>
      <c r="H875" s="7">
        <v>7</v>
      </c>
      <c r="I875" s="51">
        <v>0</v>
      </c>
      <c r="J875" s="7">
        <v>2</v>
      </c>
      <c r="K875" s="7">
        <v>1</v>
      </c>
      <c r="L875" s="7">
        <v>0</v>
      </c>
      <c r="M875" s="53">
        <v>7797.01</v>
      </c>
      <c r="N875" s="7">
        <v>0</v>
      </c>
      <c r="O875" s="68" t="str">
        <f t="shared" si="52"/>
        <v>Fair</v>
      </c>
      <c r="P875" s="68" t="str">
        <f t="shared" si="53"/>
        <v>Young adult</v>
      </c>
      <c r="Q875" s="68" t="str">
        <f t="shared" si="54"/>
        <v>Low-Balance</v>
      </c>
      <c r="R875" s="69" t="str">
        <f t="shared" si="55"/>
        <v xml:space="preserve"> 0 - 50,000</v>
      </c>
    </row>
    <row r="876" spans="1:18" ht="18" customHeight="1" x14ac:dyDescent="0.2">
      <c r="A876" s="6">
        <v>875</v>
      </c>
      <c r="B876" s="7">
        <v>15674840</v>
      </c>
      <c r="C876" s="6" t="s">
        <v>272</v>
      </c>
      <c r="D876" s="7">
        <v>645</v>
      </c>
      <c r="E876" s="6" t="s">
        <v>15</v>
      </c>
      <c r="F876" s="6" t="s">
        <v>16</v>
      </c>
      <c r="G876" s="7">
        <v>38</v>
      </c>
      <c r="H876" s="7">
        <v>5</v>
      </c>
      <c r="I876" s="51">
        <v>101430.3</v>
      </c>
      <c r="J876" s="7">
        <v>2</v>
      </c>
      <c r="K876" s="7">
        <v>0</v>
      </c>
      <c r="L876" s="7">
        <v>1</v>
      </c>
      <c r="M876" s="53">
        <v>4400.32</v>
      </c>
      <c r="N876" s="7">
        <v>0</v>
      </c>
      <c r="O876" s="68" t="str">
        <f t="shared" si="52"/>
        <v>Fair</v>
      </c>
      <c r="P876" s="68" t="str">
        <f t="shared" si="53"/>
        <v>Young adult</v>
      </c>
      <c r="Q876" s="68" t="str">
        <f t="shared" si="54"/>
        <v>Mid-Balance</v>
      </c>
      <c r="R876" s="69" t="str">
        <f t="shared" si="55"/>
        <v xml:space="preserve"> 0 - 50,000</v>
      </c>
    </row>
    <row r="877" spans="1:18" ht="18" customHeight="1" x14ac:dyDescent="0.2">
      <c r="A877" s="6">
        <v>876</v>
      </c>
      <c r="B877" s="7">
        <v>15653762</v>
      </c>
      <c r="C877" s="6" t="s">
        <v>69</v>
      </c>
      <c r="D877" s="7">
        <v>501</v>
      </c>
      <c r="E877" s="6" t="s">
        <v>15</v>
      </c>
      <c r="F877" s="6" t="s">
        <v>16</v>
      </c>
      <c r="G877" s="7">
        <v>39</v>
      </c>
      <c r="H877" s="7">
        <v>9</v>
      </c>
      <c r="I877" s="51">
        <v>117301.66</v>
      </c>
      <c r="J877" s="7">
        <v>1</v>
      </c>
      <c r="K877" s="7">
        <v>0</v>
      </c>
      <c r="L877" s="7">
        <v>0</v>
      </c>
      <c r="M877" s="53">
        <v>182025.95</v>
      </c>
      <c r="N877" s="7">
        <v>0</v>
      </c>
      <c r="O877" s="68" t="str">
        <f t="shared" si="52"/>
        <v>Poor</v>
      </c>
      <c r="P877" s="68" t="str">
        <f t="shared" si="53"/>
        <v>Young adult</v>
      </c>
      <c r="Q877" s="68" t="str">
        <f t="shared" si="54"/>
        <v>Mid-Balance</v>
      </c>
      <c r="R877" s="69" t="str">
        <f t="shared" si="55"/>
        <v>151,000 - 200,00</v>
      </c>
    </row>
    <row r="878" spans="1:18" ht="18" customHeight="1" x14ac:dyDescent="0.2">
      <c r="A878" s="6">
        <v>877</v>
      </c>
      <c r="B878" s="7">
        <v>15581229</v>
      </c>
      <c r="C878" s="6" t="s">
        <v>342</v>
      </c>
      <c r="D878" s="7">
        <v>502</v>
      </c>
      <c r="E878" s="6" t="s">
        <v>26</v>
      </c>
      <c r="F878" s="6" t="s">
        <v>16</v>
      </c>
      <c r="G878" s="7">
        <v>32</v>
      </c>
      <c r="H878" s="7">
        <v>1</v>
      </c>
      <c r="I878" s="51">
        <v>173340.83</v>
      </c>
      <c r="J878" s="7">
        <v>1</v>
      </c>
      <c r="K878" s="7">
        <v>0</v>
      </c>
      <c r="L878" s="7">
        <v>1</v>
      </c>
      <c r="M878" s="53">
        <v>122763.95</v>
      </c>
      <c r="N878" s="7">
        <v>0</v>
      </c>
      <c r="O878" s="68" t="str">
        <f t="shared" si="52"/>
        <v>Poor</v>
      </c>
      <c r="P878" s="68" t="str">
        <f t="shared" si="53"/>
        <v>Young adult</v>
      </c>
      <c r="Q878" s="68" t="str">
        <f t="shared" si="54"/>
        <v>High-Balance</v>
      </c>
      <c r="R878" s="69" t="str">
        <f t="shared" si="55"/>
        <v>101,000 - 150,000</v>
      </c>
    </row>
    <row r="879" spans="1:18" ht="18" customHeight="1" x14ac:dyDescent="0.2">
      <c r="A879" s="6">
        <v>878</v>
      </c>
      <c r="B879" s="7">
        <v>15800228</v>
      </c>
      <c r="C879" s="6" t="s">
        <v>689</v>
      </c>
      <c r="D879" s="7">
        <v>652</v>
      </c>
      <c r="E879" s="6" t="s">
        <v>18</v>
      </c>
      <c r="F879" s="6" t="s">
        <v>16</v>
      </c>
      <c r="G879" s="7">
        <v>42</v>
      </c>
      <c r="H879" s="7">
        <v>4</v>
      </c>
      <c r="I879" s="51">
        <v>0</v>
      </c>
      <c r="J879" s="7">
        <v>2</v>
      </c>
      <c r="K879" s="7">
        <v>1</v>
      </c>
      <c r="L879" s="7">
        <v>1</v>
      </c>
      <c r="M879" s="53">
        <v>38152.01</v>
      </c>
      <c r="N879" s="7">
        <v>0</v>
      </c>
      <c r="O879" s="68" t="str">
        <f t="shared" si="52"/>
        <v>Fair</v>
      </c>
      <c r="P879" s="68" t="str">
        <f t="shared" si="53"/>
        <v>Middle-aged adult</v>
      </c>
      <c r="Q879" s="68" t="str">
        <f t="shared" si="54"/>
        <v>Low-Balance</v>
      </c>
      <c r="R879" s="69" t="str">
        <f t="shared" si="55"/>
        <v xml:space="preserve"> 0 - 50,000</v>
      </c>
    </row>
    <row r="880" spans="1:18" ht="18" customHeight="1" x14ac:dyDescent="0.2">
      <c r="A880" s="6">
        <v>879</v>
      </c>
      <c r="B880" s="7">
        <v>15656333</v>
      </c>
      <c r="C880" s="6" t="s">
        <v>596</v>
      </c>
      <c r="D880" s="7">
        <v>574</v>
      </c>
      <c r="E880" s="6" t="s">
        <v>15</v>
      </c>
      <c r="F880" s="6" t="s">
        <v>16</v>
      </c>
      <c r="G880" s="7">
        <v>33</v>
      </c>
      <c r="H880" s="7">
        <v>3</v>
      </c>
      <c r="I880" s="51">
        <v>134348.57</v>
      </c>
      <c r="J880" s="7">
        <v>1</v>
      </c>
      <c r="K880" s="7">
        <v>1</v>
      </c>
      <c r="L880" s="7">
        <v>0</v>
      </c>
      <c r="M880" s="53">
        <v>63163.99</v>
      </c>
      <c r="N880" s="7">
        <v>0</v>
      </c>
      <c r="O880" s="68" t="str">
        <f t="shared" si="52"/>
        <v>Fair</v>
      </c>
      <c r="P880" s="68" t="str">
        <f t="shared" si="53"/>
        <v>Young adult</v>
      </c>
      <c r="Q880" s="68" t="str">
        <f t="shared" si="54"/>
        <v>High-Balance</v>
      </c>
      <c r="R880" s="69" t="str">
        <f t="shared" si="55"/>
        <v>51,000 - 100,000</v>
      </c>
    </row>
    <row r="881" spans="1:18" ht="18" customHeight="1" x14ac:dyDescent="0.2">
      <c r="A881" s="6">
        <v>880</v>
      </c>
      <c r="B881" s="7">
        <v>15697497</v>
      </c>
      <c r="C881" s="6" t="s">
        <v>690</v>
      </c>
      <c r="D881" s="7">
        <v>518</v>
      </c>
      <c r="E881" s="6" t="s">
        <v>15</v>
      </c>
      <c r="F881" s="6" t="s">
        <v>16</v>
      </c>
      <c r="G881" s="7">
        <v>45</v>
      </c>
      <c r="H881" s="7">
        <v>9</v>
      </c>
      <c r="I881" s="51">
        <v>105525.65</v>
      </c>
      <c r="J881" s="7">
        <v>2</v>
      </c>
      <c r="K881" s="7">
        <v>1</v>
      </c>
      <c r="L881" s="7">
        <v>1</v>
      </c>
      <c r="M881" s="53">
        <v>73418.289999999994</v>
      </c>
      <c r="N881" s="7">
        <v>0</v>
      </c>
      <c r="O881" s="68" t="str">
        <f t="shared" si="52"/>
        <v>Poor</v>
      </c>
      <c r="P881" s="68" t="str">
        <f t="shared" si="53"/>
        <v>Middle-aged adult</v>
      </c>
      <c r="Q881" s="68" t="str">
        <f t="shared" si="54"/>
        <v>Mid-Balance</v>
      </c>
      <c r="R881" s="69" t="str">
        <f t="shared" si="55"/>
        <v>51,000 - 100,000</v>
      </c>
    </row>
    <row r="882" spans="1:18" ht="18" customHeight="1" x14ac:dyDescent="0.2">
      <c r="A882" s="6">
        <v>881</v>
      </c>
      <c r="B882" s="7">
        <v>15585362</v>
      </c>
      <c r="C882" s="6" t="s">
        <v>331</v>
      </c>
      <c r="D882" s="7">
        <v>749</v>
      </c>
      <c r="E882" s="6" t="s">
        <v>15</v>
      </c>
      <c r="F882" s="6" t="s">
        <v>16</v>
      </c>
      <c r="G882" s="7">
        <v>60</v>
      </c>
      <c r="H882" s="7">
        <v>6</v>
      </c>
      <c r="I882" s="51">
        <v>0</v>
      </c>
      <c r="J882" s="7">
        <v>1</v>
      </c>
      <c r="K882" s="7">
        <v>1</v>
      </c>
      <c r="L882" s="7">
        <v>0</v>
      </c>
      <c r="M882" s="53">
        <v>17978.68</v>
      </c>
      <c r="N882" s="7">
        <v>1</v>
      </c>
      <c r="O882" s="68" t="str">
        <f t="shared" si="52"/>
        <v>Good</v>
      </c>
      <c r="P882" s="68" t="str">
        <f t="shared" si="53"/>
        <v>Senior adult</v>
      </c>
      <c r="Q882" s="68" t="str">
        <f t="shared" si="54"/>
        <v>Low-Balance</v>
      </c>
      <c r="R882" s="69" t="str">
        <f t="shared" si="55"/>
        <v xml:space="preserve"> 0 - 50,000</v>
      </c>
    </row>
    <row r="883" spans="1:18" ht="18" customHeight="1" x14ac:dyDescent="0.2">
      <c r="A883" s="6">
        <v>882</v>
      </c>
      <c r="B883" s="7">
        <v>15571928</v>
      </c>
      <c r="C883" s="6" t="s">
        <v>644</v>
      </c>
      <c r="D883" s="7">
        <v>679</v>
      </c>
      <c r="E883" s="6" t="s">
        <v>15</v>
      </c>
      <c r="F883" s="6" t="s">
        <v>16</v>
      </c>
      <c r="G883" s="7">
        <v>43</v>
      </c>
      <c r="H883" s="7">
        <v>4</v>
      </c>
      <c r="I883" s="51">
        <v>0</v>
      </c>
      <c r="J883" s="7">
        <v>3</v>
      </c>
      <c r="K883" s="7">
        <v>1</v>
      </c>
      <c r="L883" s="7">
        <v>0</v>
      </c>
      <c r="M883" s="53">
        <v>115136.51</v>
      </c>
      <c r="N883" s="7">
        <v>1</v>
      </c>
      <c r="O883" s="68" t="str">
        <f t="shared" si="52"/>
        <v>Fair</v>
      </c>
      <c r="P883" s="68" t="str">
        <f t="shared" si="53"/>
        <v>Middle-aged adult</v>
      </c>
      <c r="Q883" s="68" t="str">
        <f t="shared" si="54"/>
        <v>Low-Balance</v>
      </c>
      <c r="R883" s="69" t="str">
        <f t="shared" si="55"/>
        <v>101,000 - 150,000</v>
      </c>
    </row>
    <row r="884" spans="1:18" ht="18" customHeight="1" x14ac:dyDescent="0.2">
      <c r="A884" s="6">
        <v>883</v>
      </c>
      <c r="B884" s="7">
        <v>15785519</v>
      </c>
      <c r="C884" s="6" t="s">
        <v>691</v>
      </c>
      <c r="D884" s="7">
        <v>565</v>
      </c>
      <c r="E884" s="6" t="s">
        <v>15</v>
      </c>
      <c r="F884" s="6" t="s">
        <v>23</v>
      </c>
      <c r="G884" s="7">
        <v>36</v>
      </c>
      <c r="H884" s="7">
        <v>6</v>
      </c>
      <c r="I884" s="51">
        <v>106192.1</v>
      </c>
      <c r="J884" s="7">
        <v>1</v>
      </c>
      <c r="K884" s="7">
        <v>1</v>
      </c>
      <c r="L884" s="7">
        <v>0</v>
      </c>
      <c r="M884" s="53">
        <v>149575.59</v>
      </c>
      <c r="N884" s="7">
        <v>0</v>
      </c>
      <c r="O884" s="68" t="str">
        <f t="shared" si="52"/>
        <v>Fair</v>
      </c>
      <c r="P884" s="68" t="str">
        <f t="shared" si="53"/>
        <v>Young adult</v>
      </c>
      <c r="Q884" s="68" t="str">
        <f t="shared" si="54"/>
        <v>Mid-Balance</v>
      </c>
      <c r="R884" s="69" t="str">
        <f t="shared" si="55"/>
        <v>101,000 - 150,000</v>
      </c>
    </row>
    <row r="885" spans="1:18" ht="18" customHeight="1" x14ac:dyDescent="0.2">
      <c r="A885" s="6">
        <v>884</v>
      </c>
      <c r="B885" s="7">
        <v>15743007</v>
      </c>
      <c r="C885" s="6" t="s">
        <v>692</v>
      </c>
      <c r="D885" s="7">
        <v>643</v>
      </c>
      <c r="E885" s="6" t="s">
        <v>15</v>
      </c>
      <c r="F885" s="6" t="s">
        <v>16</v>
      </c>
      <c r="G885" s="7">
        <v>45</v>
      </c>
      <c r="H885" s="7">
        <v>4</v>
      </c>
      <c r="I885" s="51">
        <v>45144.43</v>
      </c>
      <c r="J885" s="7">
        <v>1</v>
      </c>
      <c r="K885" s="7">
        <v>1</v>
      </c>
      <c r="L885" s="7">
        <v>0</v>
      </c>
      <c r="M885" s="53">
        <v>60917.24</v>
      </c>
      <c r="N885" s="7">
        <v>1</v>
      </c>
      <c r="O885" s="68" t="str">
        <f t="shared" si="52"/>
        <v>Fair</v>
      </c>
      <c r="P885" s="68" t="str">
        <f t="shared" si="53"/>
        <v>Middle-aged adult</v>
      </c>
      <c r="Q885" s="68" t="str">
        <f t="shared" si="54"/>
        <v>Low-Balance</v>
      </c>
      <c r="R885" s="69" t="str">
        <f t="shared" si="55"/>
        <v>51,000 - 100,000</v>
      </c>
    </row>
    <row r="886" spans="1:18" ht="18" customHeight="1" x14ac:dyDescent="0.2">
      <c r="A886" s="6">
        <v>885</v>
      </c>
      <c r="B886" s="7">
        <v>15777211</v>
      </c>
      <c r="C886" s="6" t="s">
        <v>693</v>
      </c>
      <c r="D886" s="7">
        <v>515</v>
      </c>
      <c r="E886" s="6" t="s">
        <v>15</v>
      </c>
      <c r="F886" s="6" t="s">
        <v>23</v>
      </c>
      <c r="G886" s="7">
        <v>65</v>
      </c>
      <c r="H886" s="7">
        <v>7</v>
      </c>
      <c r="I886" s="51">
        <v>92113.61</v>
      </c>
      <c r="J886" s="7">
        <v>1</v>
      </c>
      <c r="K886" s="7">
        <v>1</v>
      </c>
      <c r="L886" s="7">
        <v>1</v>
      </c>
      <c r="M886" s="53">
        <v>142548.32999999999</v>
      </c>
      <c r="N886" s="7">
        <v>0</v>
      </c>
      <c r="O886" s="68" t="str">
        <f t="shared" si="52"/>
        <v>Poor</v>
      </c>
      <c r="P886" s="68" t="str">
        <f t="shared" si="53"/>
        <v>Senior adult</v>
      </c>
      <c r="Q886" s="68" t="str">
        <f t="shared" si="54"/>
        <v>Mid-Balance</v>
      </c>
      <c r="R886" s="69" t="str">
        <f t="shared" si="55"/>
        <v>101,000 - 150,000</v>
      </c>
    </row>
    <row r="887" spans="1:18" ht="18" customHeight="1" x14ac:dyDescent="0.2">
      <c r="A887" s="6">
        <v>886</v>
      </c>
      <c r="B887" s="7">
        <v>15721935</v>
      </c>
      <c r="C887" s="6" t="s">
        <v>694</v>
      </c>
      <c r="D887" s="7">
        <v>521</v>
      </c>
      <c r="E887" s="6" t="s">
        <v>15</v>
      </c>
      <c r="F887" s="6" t="s">
        <v>23</v>
      </c>
      <c r="G887" s="7">
        <v>25</v>
      </c>
      <c r="H887" s="7">
        <v>7</v>
      </c>
      <c r="I887" s="51">
        <v>0</v>
      </c>
      <c r="J887" s="7">
        <v>2</v>
      </c>
      <c r="K887" s="7">
        <v>1</v>
      </c>
      <c r="L887" s="7">
        <v>1</v>
      </c>
      <c r="M887" s="53">
        <v>157878.67000000001</v>
      </c>
      <c r="N887" s="7">
        <v>0</v>
      </c>
      <c r="O887" s="68" t="str">
        <f t="shared" si="52"/>
        <v>Fair</v>
      </c>
      <c r="P887" s="68" t="str">
        <f t="shared" si="53"/>
        <v>Young adult</v>
      </c>
      <c r="Q887" s="68" t="str">
        <f t="shared" si="54"/>
        <v>Low-Balance</v>
      </c>
      <c r="R887" s="69" t="str">
        <f t="shared" si="55"/>
        <v>151,000 - 200,00</v>
      </c>
    </row>
    <row r="888" spans="1:18" ht="18" customHeight="1" x14ac:dyDescent="0.2">
      <c r="A888" s="6">
        <v>887</v>
      </c>
      <c r="B888" s="7">
        <v>15591711</v>
      </c>
      <c r="C888" s="6" t="s">
        <v>695</v>
      </c>
      <c r="D888" s="7">
        <v>739</v>
      </c>
      <c r="E888" s="6" t="s">
        <v>18</v>
      </c>
      <c r="F888" s="6" t="s">
        <v>23</v>
      </c>
      <c r="G888" s="7">
        <v>38</v>
      </c>
      <c r="H888" s="7">
        <v>0</v>
      </c>
      <c r="I888" s="51">
        <v>128366.44</v>
      </c>
      <c r="J888" s="7">
        <v>1</v>
      </c>
      <c r="K888" s="7">
        <v>1</v>
      </c>
      <c r="L888" s="7">
        <v>0</v>
      </c>
      <c r="M888" s="53">
        <v>12796.43</v>
      </c>
      <c r="N888" s="7">
        <v>0</v>
      </c>
      <c r="O888" s="68" t="str">
        <f t="shared" si="52"/>
        <v>Good</v>
      </c>
      <c r="P888" s="68" t="str">
        <f t="shared" si="53"/>
        <v>Young adult</v>
      </c>
      <c r="Q888" s="68" t="str">
        <f t="shared" si="54"/>
        <v>High-Balance</v>
      </c>
      <c r="R888" s="69" t="str">
        <f t="shared" si="55"/>
        <v xml:space="preserve"> 0 - 50,000</v>
      </c>
    </row>
    <row r="889" spans="1:18" ht="18" customHeight="1" x14ac:dyDescent="0.2">
      <c r="A889" s="6">
        <v>888</v>
      </c>
      <c r="B889" s="7">
        <v>15625021</v>
      </c>
      <c r="C889" s="6" t="s">
        <v>118</v>
      </c>
      <c r="D889" s="7">
        <v>585</v>
      </c>
      <c r="E889" s="6" t="s">
        <v>15</v>
      </c>
      <c r="F889" s="6" t="s">
        <v>23</v>
      </c>
      <c r="G889" s="7">
        <v>42</v>
      </c>
      <c r="H889" s="7">
        <v>2</v>
      </c>
      <c r="I889" s="51">
        <v>0</v>
      </c>
      <c r="J889" s="7">
        <v>2</v>
      </c>
      <c r="K889" s="7">
        <v>1</v>
      </c>
      <c r="L889" s="7">
        <v>1</v>
      </c>
      <c r="M889" s="53">
        <v>18657.77</v>
      </c>
      <c r="N889" s="7">
        <v>0</v>
      </c>
      <c r="O889" s="68" t="str">
        <f t="shared" si="52"/>
        <v>Fair</v>
      </c>
      <c r="P889" s="68" t="str">
        <f t="shared" si="53"/>
        <v>Middle-aged adult</v>
      </c>
      <c r="Q889" s="68" t="str">
        <f t="shared" si="54"/>
        <v>Low-Balance</v>
      </c>
      <c r="R889" s="69" t="str">
        <f t="shared" si="55"/>
        <v xml:space="preserve"> 0 - 50,000</v>
      </c>
    </row>
    <row r="890" spans="1:18" ht="18" customHeight="1" x14ac:dyDescent="0.2">
      <c r="A890" s="6">
        <v>889</v>
      </c>
      <c r="B890" s="7">
        <v>15702968</v>
      </c>
      <c r="C890" s="6" t="s">
        <v>696</v>
      </c>
      <c r="D890" s="7">
        <v>733</v>
      </c>
      <c r="E890" s="6" t="s">
        <v>26</v>
      </c>
      <c r="F890" s="6" t="s">
        <v>23</v>
      </c>
      <c r="G890" s="7">
        <v>74</v>
      </c>
      <c r="H890" s="7">
        <v>3</v>
      </c>
      <c r="I890" s="51">
        <v>106545.53</v>
      </c>
      <c r="J890" s="7">
        <v>1</v>
      </c>
      <c r="K890" s="7">
        <v>1</v>
      </c>
      <c r="L890" s="7">
        <v>1</v>
      </c>
      <c r="M890" s="53">
        <v>134589.57999999999</v>
      </c>
      <c r="N890" s="7">
        <v>0</v>
      </c>
      <c r="O890" s="68" t="str">
        <f t="shared" si="52"/>
        <v>Good</v>
      </c>
      <c r="P890" s="68" t="str">
        <f t="shared" si="53"/>
        <v>Senior adult</v>
      </c>
      <c r="Q890" s="68" t="str">
        <f t="shared" si="54"/>
        <v>Mid-Balance</v>
      </c>
      <c r="R890" s="69" t="str">
        <f t="shared" si="55"/>
        <v>101,000 - 150,000</v>
      </c>
    </row>
    <row r="891" spans="1:18" ht="18" customHeight="1" x14ac:dyDescent="0.2">
      <c r="A891" s="6">
        <v>890</v>
      </c>
      <c r="B891" s="7">
        <v>15600462</v>
      </c>
      <c r="C891" s="6" t="s">
        <v>697</v>
      </c>
      <c r="D891" s="7">
        <v>542</v>
      </c>
      <c r="E891" s="6" t="s">
        <v>15</v>
      </c>
      <c r="F891" s="6" t="s">
        <v>16</v>
      </c>
      <c r="G891" s="7">
        <v>43</v>
      </c>
      <c r="H891" s="7">
        <v>8</v>
      </c>
      <c r="I891" s="51">
        <v>145618.37</v>
      </c>
      <c r="J891" s="7">
        <v>1</v>
      </c>
      <c r="K891" s="7">
        <v>0</v>
      </c>
      <c r="L891" s="7">
        <v>1</v>
      </c>
      <c r="M891" s="53">
        <v>10350.74</v>
      </c>
      <c r="N891" s="7">
        <v>0</v>
      </c>
      <c r="O891" s="68" t="str">
        <f t="shared" si="52"/>
        <v>Fair</v>
      </c>
      <c r="P891" s="68" t="str">
        <f t="shared" si="53"/>
        <v>Middle-aged adult</v>
      </c>
      <c r="Q891" s="68" t="str">
        <f t="shared" si="54"/>
        <v>High-Balance</v>
      </c>
      <c r="R891" s="69" t="str">
        <f t="shared" si="55"/>
        <v xml:space="preserve"> 0 - 50,000</v>
      </c>
    </row>
    <row r="892" spans="1:18" ht="18" customHeight="1" x14ac:dyDescent="0.2">
      <c r="A892" s="6">
        <v>891</v>
      </c>
      <c r="B892" s="7">
        <v>15768104</v>
      </c>
      <c r="C892" s="6" t="s">
        <v>698</v>
      </c>
      <c r="D892" s="7">
        <v>788</v>
      </c>
      <c r="E892" s="6" t="s">
        <v>18</v>
      </c>
      <c r="F892" s="6" t="s">
        <v>23</v>
      </c>
      <c r="G892" s="7">
        <v>37</v>
      </c>
      <c r="H892" s="7">
        <v>8</v>
      </c>
      <c r="I892" s="51">
        <v>141541.25</v>
      </c>
      <c r="J892" s="7">
        <v>1</v>
      </c>
      <c r="K892" s="7">
        <v>0</v>
      </c>
      <c r="L892" s="7">
        <v>0</v>
      </c>
      <c r="M892" s="53">
        <v>66013.27</v>
      </c>
      <c r="N892" s="7">
        <v>0</v>
      </c>
      <c r="O892" s="68" t="str">
        <f t="shared" si="52"/>
        <v>Good</v>
      </c>
      <c r="P892" s="68" t="str">
        <f t="shared" si="53"/>
        <v>Young adult</v>
      </c>
      <c r="Q892" s="68" t="str">
        <f t="shared" si="54"/>
        <v>High-Balance</v>
      </c>
      <c r="R892" s="69" t="str">
        <f t="shared" si="55"/>
        <v>51,000 - 100,000</v>
      </c>
    </row>
    <row r="893" spans="1:18" ht="18" customHeight="1" x14ac:dyDescent="0.2">
      <c r="A893" s="6">
        <v>892</v>
      </c>
      <c r="B893" s="7">
        <v>15780140</v>
      </c>
      <c r="C893" s="6" t="s">
        <v>509</v>
      </c>
      <c r="D893" s="7">
        <v>435</v>
      </c>
      <c r="E893" s="6" t="s">
        <v>26</v>
      </c>
      <c r="F893" s="6" t="s">
        <v>23</v>
      </c>
      <c r="G893" s="7">
        <v>32</v>
      </c>
      <c r="H893" s="7">
        <v>2</v>
      </c>
      <c r="I893" s="51">
        <v>57017.06</v>
      </c>
      <c r="J893" s="7">
        <v>2</v>
      </c>
      <c r="K893" s="7">
        <v>1</v>
      </c>
      <c r="L893" s="7">
        <v>1</v>
      </c>
      <c r="M893" s="53">
        <v>5907.11</v>
      </c>
      <c r="N893" s="7">
        <v>0</v>
      </c>
      <c r="O893" s="68" t="str">
        <f t="shared" si="52"/>
        <v>Poor</v>
      </c>
      <c r="P893" s="68" t="str">
        <f t="shared" si="53"/>
        <v>Young adult</v>
      </c>
      <c r="Q893" s="68" t="str">
        <f t="shared" si="54"/>
        <v>Low-Balance</v>
      </c>
      <c r="R893" s="69" t="str">
        <f t="shared" si="55"/>
        <v xml:space="preserve"> 0 - 50,000</v>
      </c>
    </row>
    <row r="894" spans="1:18" ht="18" customHeight="1" x14ac:dyDescent="0.2">
      <c r="A894" s="6">
        <v>893</v>
      </c>
      <c r="B894" s="7">
        <v>15585255</v>
      </c>
      <c r="C894" s="6" t="s">
        <v>699</v>
      </c>
      <c r="D894" s="7">
        <v>577</v>
      </c>
      <c r="E894" s="6" t="s">
        <v>15</v>
      </c>
      <c r="F894" s="6" t="s">
        <v>23</v>
      </c>
      <c r="G894" s="7">
        <v>42</v>
      </c>
      <c r="H894" s="7">
        <v>9</v>
      </c>
      <c r="I894" s="51">
        <v>0</v>
      </c>
      <c r="J894" s="7">
        <v>1</v>
      </c>
      <c r="K894" s="7">
        <v>1</v>
      </c>
      <c r="L894" s="7">
        <v>0</v>
      </c>
      <c r="M894" s="53">
        <v>74077.91</v>
      </c>
      <c r="N894" s="7">
        <v>0</v>
      </c>
      <c r="O894" s="68" t="str">
        <f t="shared" si="52"/>
        <v>Fair</v>
      </c>
      <c r="P894" s="68" t="str">
        <f t="shared" si="53"/>
        <v>Middle-aged adult</v>
      </c>
      <c r="Q894" s="68" t="str">
        <f t="shared" si="54"/>
        <v>Low-Balance</v>
      </c>
      <c r="R894" s="69" t="str">
        <f t="shared" si="55"/>
        <v>51,000 - 100,000</v>
      </c>
    </row>
    <row r="895" spans="1:18" ht="18" customHeight="1" x14ac:dyDescent="0.2">
      <c r="A895" s="6">
        <v>894</v>
      </c>
      <c r="B895" s="7">
        <v>15772781</v>
      </c>
      <c r="C895" s="6" t="s">
        <v>640</v>
      </c>
      <c r="D895" s="7">
        <v>703</v>
      </c>
      <c r="E895" s="6" t="s">
        <v>15</v>
      </c>
      <c r="F895" s="6" t="s">
        <v>16</v>
      </c>
      <c r="G895" s="7">
        <v>51</v>
      </c>
      <c r="H895" s="7">
        <v>3</v>
      </c>
      <c r="I895" s="51">
        <v>0</v>
      </c>
      <c r="J895" s="7">
        <v>3</v>
      </c>
      <c r="K895" s="7">
        <v>1</v>
      </c>
      <c r="L895" s="7">
        <v>1</v>
      </c>
      <c r="M895" s="53">
        <v>77294.559999999998</v>
      </c>
      <c r="N895" s="7">
        <v>1</v>
      </c>
      <c r="O895" s="68" t="str">
        <f t="shared" si="52"/>
        <v>Fair</v>
      </c>
      <c r="P895" s="68" t="str">
        <f t="shared" si="53"/>
        <v>Middle-aged adult</v>
      </c>
      <c r="Q895" s="68" t="str">
        <f t="shared" si="54"/>
        <v>Low-Balance</v>
      </c>
      <c r="R895" s="69" t="str">
        <f t="shared" si="55"/>
        <v>51,000 - 100,000</v>
      </c>
    </row>
    <row r="896" spans="1:18" ht="18" customHeight="1" x14ac:dyDescent="0.2">
      <c r="A896" s="6">
        <v>895</v>
      </c>
      <c r="B896" s="7">
        <v>15669987</v>
      </c>
      <c r="C896" s="6" t="s">
        <v>700</v>
      </c>
      <c r="D896" s="7">
        <v>728</v>
      </c>
      <c r="E896" s="6" t="s">
        <v>26</v>
      </c>
      <c r="F896" s="6" t="s">
        <v>16</v>
      </c>
      <c r="G896" s="7">
        <v>35</v>
      </c>
      <c r="H896" s="7">
        <v>8</v>
      </c>
      <c r="I896" s="51">
        <v>125884.95</v>
      </c>
      <c r="J896" s="7">
        <v>2</v>
      </c>
      <c r="K896" s="7">
        <v>1</v>
      </c>
      <c r="L896" s="7">
        <v>0</v>
      </c>
      <c r="M896" s="53">
        <v>54359.02</v>
      </c>
      <c r="N896" s="7">
        <v>1</v>
      </c>
      <c r="O896" s="68" t="str">
        <f t="shared" si="52"/>
        <v>Good</v>
      </c>
      <c r="P896" s="68" t="str">
        <f t="shared" si="53"/>
        <v>Young adult</v>
      </c>
      <c r="Q896" s="68" t="str">
        <f t="shared" si="54"/>
        <v>Mid-Balance</v>
      </c>
      <c r="R896" s="69" t="str">
        <f t="shared" si="55"/>
        <v>51,000 - 100,000</v>
      </c>
    </row>
    <row r="897" spans="1:18" ht="18" customHeight="1" x14ac:dyDescent="0.2">
      <c r="A897" s="6">
        <v>896</v>
      </c>
      <c r="B897" s="7">
        <v>15697000</v>
      </c>
      <c r="C897" s="6" t="s">
        <v>701</v>
      </c>
      <c r="D897" s="7">
        <v>728</v>
      </c>
      <c r="E897" s="6" t="s">
        <v>26</v>
      </c>
      <c r="F897" s="6" t="s">
        <v>23</v>
      </c>
      <c r="G897" s="7">
        <v>32</v>
      </c>
      <c r="H897" s="7">
        <v>5</v>
      </c>
      <c r="I897" s="51">
        <v>61825.5</v>
      </c>
      <c r="J897" s="7">
        <v>1</v>
      </c>
      <c r="K897" s="7">
        <v>1</v>
      </c>
      <c r="L897" s="7">
        <v>1</v>
      </c>
      <c r="M897" s="53">
        <v>156124.93</v>
      </c>
      <c r="N897" s="7">
        <v>0</v>
      </c>
      <c r="O897" s="68" t="str">
        <f t="shared" si="52"/>
        <v>Good</v>
      </c>
      <c r="P897" s="68" t="str">
        <f t="shared" si="53"/>
        <v>Young adult</v>
      </c>
      <c r="Q897" s="68" t="str">
        <f t="shared" si="54"/>
        <v>Low-Balance</v>
      </c>
      <c r="R897" s="69" t="str">
        <f t="shared" si="55"/>
        <v>151,000 - 200,00</v>
      </c>
    </row>
    <row r="898" spans="1:18" ht="18" customHeight="1" x14ac:dyDescent="0.2">
      <c r="A898" s="6">
        <v>897</v>
      </c>
      <c r="B898" s="7">
        <v>15733119</v>
      </c>
      <c r="C898" s="6" t="s">
        <v>702</v>
      </c>
      <c r="D898" s="7">
        <v>718</v>
      </c>
      <c r="E898" s="6" t="s">
        <v>15</v>
      </c>
      <c r="F898" s="6" t="s">
        <v>23</v>
      </c>
      <c r="G898" s="7">
        <v>35</v>
      </c>
      <c r="H898" s="7">
        <v>8</v>
      </c>
      <c r="I898" s="51">
        <v>0</v>
      </c>
      <c r="J898" s="7">
        <v>2</v>
      </c>
      <c r="K898" s="7">
        <v>1</v>
      </c>
      <c r="L898" s="7">
        <v>0</v>
      </c>
      <c r="M898" s="53">
        <v>94820.85</v>
      </c>
      <c r="N898" s="7">
        <v>0</v>
      </c>
      <c r="O898" s="68" t="str">
        <f t="shared" si="52"/>
        <v>Fair</v>
      </c>
      <c r="P898" s="68" t="str">
        <f t="shared" si="53"/>
        <v>Young adult</v>
      </c>
      <c r="Q898" s="68" t="str">
        <f t="shared" si="54"/>
        <v>Low-Balance</v>
      </c>
      <c r="R898" s="69" t="str">
        <f t="shared" si="55"/>
        <v>51,000 - 100,000</v>
      </c>
    </row>
    <row r="899" spans="1:18" ht="18" customHeight="1" x14ac:dyDescent="0.2">
      <c r="A899" s="6">
        <v>898</v>
      </c>
      <c r="B899" s="7">
        <v>15782390</v>
      </c>
      <c r="C899" s="6" t="s">
        <v>77</v>
      </c>
      <c r="D899" s="7">
        <v>621</v>
      </c>
      <c r="E899" s="6" t="s">
        <v>15</v>
      </c>
      <c r="F899" s="6" t="s">
        <v>16</v>
      </c>
      <c r="G899" s="7">
        <v>40</v>
      </c>
      <c r="H899" s="7">
        <v>6</v>
      </c>
      <c r="I899" s="51">
        <v>0</v>
      </c>
      <c r="J899" s="7">
        <v>1</v>
      </c>
      <c r="K899" s="7">
        <v>1</v>
      </c>
      <c r="L899" s="7">
        <v>0</v>
      </c>
      <c r="M899" s="53">
        <v>155155.25</v>
      </c>
      <c r="N899" s="7">
        <v>0</v>
      </c>
      <c r="O899" s="68" t="str">
        <f t="shared" ref="O899:O962" si="56">IF(D899&gt;=721, "Good", IF(D899&gt;=521, "Fair", "Poor"))</f>
        <v>Fair</v>
      </c>
      <c r="P899" s="68" t="str">
        <f t="shared" ref="P899:P962" si="57">IF(G899&gt;=60, "Senior adult", IF(G899&gt;=40, "Middle-aged adult", "Young adult"))</f>
        <v>Middle-aged adult</v>
      </c>
      <c r="Q899" s="68" t="str">
        <f t="shared" ref="Q899:Q962" si="58">IF(I899&gt;=126000, "High-Balance", IF(I899&gt;=76000, "Mid-Balance", "Low-Balance"))</f>
        <v>Low-Balance</v>
      </c>
      <c r="R899" s="69" t="str">
        <f t="shared" ref="R899:R962" si="59">IF(M899&gt;=151000,"151,000 - 200,00",IF(M899&gt;=101000,"101,000 - 150,000",IF(M899&gt;=51000,"51,000 - 100,000"," 0 - 50,000")))</f>
        <v>151,000 - 200,00</v>
      </c>
    </row>
    <row r="900" spans="1:18" ht="18" customHeight="1" x14ac:dyDescent="0.2">
      <c r="A900" s="6">
        <v>899</v>
      </c>
      <c r="B900" s="7">
        <v>15654700</v>
      </c>
      <c r="C900" s="6" t="s">
        <v>503</v>
      </c>
      <c r="D900" s="7">
        <v>523</v>
      </c>
      <c r="E900" s="6" t="s">
        <v>15</v>
      </c>
      <c r="F900" s="6" t="s">
        <v>16</v>
      </c>
      <c r="G900" s="7">
        <v>40</v>
      </c>
      <c r="H900" s="7">
        <v>2</v>
      </c>
      <c r="I900" s="51">
        <v>102967.41</v>
      </c>
      <c r="J900" s="7">
        <v>1</v>
      </c>
      <c r="K900" s="7">
        <v>1</v>
      </c>
      <c r="L900" s="7">
        <v>0</v>
      </c>
      <c r="M900" s="53">
        <v>128702.1</v>
      </c>
      <c r="N900" s="7">
        <v>1</v>
      </c>
      <c r="O900" s="68" t="str">
        <f t="shared" si="56"/>
        <v>Fair</v>
      </c>
      <c r="P900" s="68" t="str">
        <f t="shared" si="57"/>
        <v>Middle-aged adult</v>
      </c>
      <c r="Q900" s="68" t="str">
        <f t="shared" si="58"/>
        <v>Mid-Balance</v>
      </c>
      <c r="R900" s="69" t="str">
        <f t="shared" si="59"/>
        <v>101,000 - 150,000</v>
      </c>
    </row>
    <row r="901" spans="1:18" ht="18" customHeight="1" x14ac:dyDescent="0.2">
      <c r="A901" s="6">
        <v>900</v>
      </c>
      <c r="B901" s="7">
        <v>15632210</v>
      </c>
      <c r="C901" s="6" t="s">
        <v>17</v>
      </c>
      <c r="D901" s="7">
        <v>657</v>
      </c>
      <c r="E901" s="6" t="s">
        <v>26</v>
      </c>
      <c r="F901" s="6" t="s">
        <v>23</v>
      </c>
      <c r="G901" s="7">
        <v>25</v>
      </c>
      <c r="H901" s="7">
        <v>2</v>
      </c>
      <c r="I901" s="51">
        <v>171770.55</v>
      </c>
      <c r="J901" s="7">
        <v>1</v>
      </c>
      <c r="K901" s="7">
        <v>1</v>
      </c>
      <c r="L901" s="7">
        <v>0</v>
      </c>
      <c r="M901" s="53">
        <v>22745.5</v>
      </c>
      <c r="N901" s="7">
        <v>0</v>
      </c>
      <c r="O901" s="68" t="str">
        <f t="shared" si="56"/>
        <v>Fair</v>
      </c>
      <c r="P901" s="68" t="str">
        <f t="shared" si="57"/>
        <v>Young adult</v>
      </c>
      <c r="Q901" s="68" t="str">
        <f t="shared" si="58"/>
        <v>High-Balance</v>
      </c>
      <c r="R901" s="69" t="str">
        <f t="shared" si="59"/>
        <v xml:space="preserve"> 0 - 50,000</v>
      </c>
    </row>
    <row r="902" spans="1:18" ht="18" customHeight="1" x14ac:dyDescent="0.2">
      <c r="A902" s="6">
        <v>901</v>
      </c>
      <c r="B902" s="7">
        <v>15642041</v>
      </c>
      <c r="C902" s="6" t="s">
        <v>422</v>
      </c>
      <c r="D902" s="7">
        <v>727</v>
      </c>
      <c r="E902" s="6" t="s">
        <v>26</v>
      </c>
      <c r="F902" s="6" t="s">
        <v>23</v>
      </c>
      <c r="G902" s="7">
        <v>40</v>
      </c>
      <c r="H902" s="7">
        <v>1</v>
      </c>
      <c r="I902" s="51">
        <v>93051.64</v>
      </c>
      <c r="J902" s="7">
        <v>2</v>
      </c>
      <c r="K902" s="7">
        <v>1</v>
      </c>
      <c r="L902" s="7">
        <v>0</v>
      </c>
      <c r="M902" s="53">
        <v>71865.31</v>
      </c>
      <c r="N902" s="7">
        <v>1</v>
      </c>
      <c r="O902" s="68" t="str">
        <f t="shared" si="56"/>
        <v>Good</v>
      </c>
      <c r="P902" s="68" t="str">
        <f t="shared" si="57"/>
        <v>Middle-aged adult</v>
      </c>
      <c r="Q902" s="68" t="str">
        <f t="shared" si="58"/>
        <v>Mid-Balance</v>
      </c>
      <c r="R902" s="69" t="str">
        <f t="shared" si="59"/>
        <v>51,000 - 100,000</v>
      </c>
    </row>
    <row r="903" spans="1:18" ht="18" customHeight="1" x14ac:dyDescent="0.2">
      <c r="A903" s="6">
        <v>902</v>
      </c>
      <c r="B903" s="7">
        <v>15709737</v>
      </c>
      <c r="C903" s="6" t="s">
        <v>79</v>
      </c>
      <c r="D903" s="7">
        <v>643</v>
      </c>
      <c r="E903" s="6" t="s">
        <v>15</v>
      </c>
      <c r="F903" s="6" t="s">
        <v>23</v>
      </c>
      <c r="G903" s="7">
        <v>36</v>
      </c>
      <c r="H903" s="7">
        <v>7</v>
      </c>
      <c r="I903" s="51">
        <v>161064.64000000001</v>
      </c>
      <c r="J903" s="7">
        <v>2</v>
      </c>
      <c r="K903" s="7">
        <v>0</v>
      </c>
      <c r="L903" s="7">
        <v>1</v>
      </c>
      <c r="M903" s="53">
        <v>84294.82</v>
      </c>
      <c r="N903" s="7">
        <v>0</v>
      </c>
      <c r="O903" s="68" t="str">
        <f t="shared" si="56"/>
        <v>Fair</v>
      </c>
      <c r="P903" s="68" t="str">
        <f t="shared" si="57"/>
        <v>Young adult</v>
      </c>
      <c r="Q903" s="68" t="str">
        <f t="shared" si="58"/>
        <v>High-Balance</v>
      </c>
      <c r="R903" s="69" t="str">
        <f t="shared" si="59"/>
        <v>51,000 - 100,000</v>
      </c>
    </row>
    <row r="904" spans="1:18" ht="18" customHeight="1" x14ac:dyDescent="0.2">
      <c r="A904" s="6">
        <v>903</v>
      </c>
      <c r="B904" s="7">
        <v>15792388</v>
      </c>
      <c r="C904" s="6" t="s">
        <v>148</v>
      </c>
      <c r="D904" s="7">
        <v>645</v>
      </c>
      <c r="E904" s="6" t="s">
        <v>15</v>
      </c>
      <c r="F904" s="6" t="s">
        <v>16</v>
      </c>
      <c r="G904" s="7">
        <v>48</v>
      </c>
      <c r="H904" s="7">
        <v>7</v>
      </c>
      <c r="I904" s="51">
        <v>90612.34</v>
      </c>
      <c r="J904" s="7">
        <v>1</v>
      </c>
      <c r="K904" s="7">
        <v>1</v>
      </c>
      <c r="L904" s="7">
        <v>1</v>
      </c>
      <c r="M904" s="53">
        <v>149139.13</v>
      </c>
      <c r="N904" s="7">
        <v>0</v>
      </c>
      <c r="O904" s="68" t="str">
        <f t="shared" si="56"/>
        <v>Fair</v>
      </c>
      <c r="P904" s="68" t="str">
        <f t="shared" si="57"/>
        <v>Middle-aged adult</v>
      </c>
      <c r="Q904" s="68" t="str">
        <f t="shared" si="58"/>
        <v>Mid-Balance</v>
      </c>
      <c r="R904" s="69" t="str">
        <f t="shared" si="59"/>
        <v>101,000 - 150,000</v>
      </c>
    </row>
    <row r="905" spans="1:18" ht="18" customHeight="1" x14ac:dyDescent="0.2">
      <c r="A905" s="6">
        <v>904</v>
      </c>
      <c r="B905" s="7">
        <v>15786014</v>
      </c>
      <c r="C905" s="6" t="s">
        <v>209</v>
      </c>
      <c r="D905" s="7">
        <v>568</v>
      </c>
      <c r="E905" s="6" t="s">
        <v>15</v>
      </c>
      <c r="F905" s="6" t="s">
        <v>23</v>
      </c>
      <c r="G905" s="7">
        <v>28</v>
      </c>
      <c r="H905" s="7">
        <v>5</v>
      </c>
      <c r="I905" s="51">
        <v>145105.64000000001</v>
      </c>
      <c r="J905" s="7">
        <v>2</v>
      </c>
      <c r="K905" s="7">
        <v>1</v>
      </c>
      <c r="L905" s="7">
        <v>0</v>
      </c>
      <c r="M905" s="53">
        <v>185489.11</v>
      </c>
      <c r="N905" s="7">
        <v>0</v>
      </c>
      <c r="O905" s="68" t="str">
        <f t="shared" si="56"/>
        <v>Fair</v>
      </c>
      <c r="P905" s="68" t="str">
        <f t="shared" si="57"/>
        <v>Young adult</v>
      </c>
      <c r="Q905" s="68" t="str">
        <f t="shared" si="58"/>
        <v>High-Balance</v>
      </c>
      <c r="R905" s="69" t="str">
        <f t="shared" si="59"/>
        <v>151,000 - 200,00</v>
      </c>
    </row>
    <row r="906" spans="1:18" ht="18" customHeight="1" x14ac:dyDescent="0.2">
      <c r="A906" s="6">
        <v>905</v>
      </c>
      <c r="B906" s="7">
        <v>15794580</v>
      </c>
      <c r="C906" s="6" t="s">
        <v>404</v>
      </c>
      <c r="D906" s="7">
        <v>599</v>
      </c>
      <c r="E906" s="6" t="s">
        <v>15</v>
      </c>
      <c r="F906" s="6" t="s">
        <v>23</v>
      </c>
      <c r="G906" s="7">
        <v>58</v>
      </c>
      <c r="H906" s="7">
        <v>4</v>
      </c>
      <c r="I906" s="51">
        <v>0</v>
      </c>
      <c r="J906" s="7">
        <v>1</v>
      </c>
      <c r="K906" s="7">
        <v>0</v>
      </c>
      <c r="L906" s="7">
        <v>0</v>
      </c>
      <c r="M906" s="53">
        <v>176407.15</v>
      </c>
      <c r="N906" s="7">
        <v>1</v>
      </c>
      <c r="O906" s="68" t="str">
        <f t="shared" si="56"/>
        <v>Fair</v>
      </c>
      <c r="P906" s="68" t="str">
        <f t="shared" si="57"/>
        <v>Middle-aged adult</v>
      </c>
      <c r="Q906" s="68" t="str">
        <f t="shared" si="58"/>
        <v>Low-Balance</v>
      </c>
      <c r="R906" s="69" t="str">
        <f t="shared" si="59"/>
        <v>151,000 - 200,00</v>
      </c>
    </row>
    <row r="907" spans="1:18" ht="18" customHeight="1" x14ac:dyDescent="0.2">
      <c r="A907" s="6">
        <v>906</v>
      </c>
      <c r="B907" s="7">
        <v>15675964</v>
      </c>
      <c r="C907" s="6" t="s">
        <v>703</v>
      </c>
      <c r="D907" s="7">
        <v>672</v>
      </c>
      <c r="E907" s="6" t="s">
        <v>15</v>
      </c>
      <c r="F907" s="6" t="s">
        <v>16</v>
      </c>
      <c r="G907" s="7">
        <v>45</v>
      </c>
      <c r="H907" s="7">
        <v>9</v>
      </c>
      <c r="I907" s="51">
        <v>0</v>
      </c>
      <c r="J907" s="7">
        <v>1</v>
      </c>
      <c r="K907" s="7">
        <v>1</v>
      </c>
      <c r="L907" s="7">
        <v>1</v>
      </c>
      <c r="M907" s="53">
        <v>92027.69</v>
      </c>
      <c r="N907" s="7">
        <v>1</v>
      </c>
      <c r="O907" s="68" t="str">
        <f t="shared" si="56"/>
        <v>Fair</v>
      </c>
      <c r="P907" s="68" t="str">
        <f t="shared" si="57"/>
        <v>Middle-aged adult</v>
      </c>
      <c r="Q907" s="68" t="str">
        <f t="shared" si="58"/>
        <v>Low-Balance</v>
      </c>
      <c r="R907" s="69" t="str">
        <f t="shared" si="59"/>
        <v>51,000 - 100,000</v>
      </c>
    </row>
    <row r="908" spans="1:18" ht="18" customHeight="1" x14ac:dyDescent="0.2">
      <c r="A908" s="6">
        <v>907</v>
      </c>
      <c r="B908" s="7">
        <v>15814275</v>
      </c>
      <c r="C908" s="6" t="s">
        <v>704</v>
      </c>
      <c r="D908" s="7">
        <v>685</v>
      </c>
      <c r="E908" s="6" t="s">
        <v>15</v>
      </c>
      <c r="F908" s="6" t="s">
        <v>23</v>
      </c>
      <c r="G908" s="7">
        <v>33</v>
      </c>
      <c r="H908" s="7">
        <v>6</v>
      </c>
      <c r="I908" s="51">
        <v>174912.72</v>
      </c>
      <c r="J908" s="7">
        <v>1</v>
      </c>
      <c r="K908" s="7">
        <v>1</v>
      </c>
      <c r="L908" s="7">
        <v>1</v>
      </c>
      <c r="M908" s="53">
        <v>43932.54</v>
      </c>
      <c r="N908" s="7">
        <v>0</v>
      </c>
      <c r="O908" s="68" t="str">
        <f t="shared" si="56"/>
        <v>Fair</v>
      </c>
      <c r="P908" s="68" t="str">
        <f t="shared" si="57"/>
        <v>Young adult</v>
      </c>
      <c r="Q908" s="68" t="str">
        <f t="shared" si="58"/>
        <v>High-Balance</v>
      </c>
      <c r="R908" s="69" t="str">
        <f t="shared" si="59"/>
        <v xml:space="preserve"> 0 - 50,000</v>
      </c>
    </row>
    <row r="909" spans="1:18" ht="18" customHeight="1" x14ac:dyDescent="0.2">
      <c r="A909" s="6">
        <v>908</v>
      </c>
      <c r="B909" s="7">
        <v>15724848</v>
      </c>
      <c r="C909" s="6" t="s">
        <v>705</v>
      </c>
      <c r="D909" s="7">
        <v>516</v>
      </c>
      <c r="E909" s="6" t="s">
        <v>15</v>
      </c>
      <c r="F909" s="6" t="s">
        <v>16</v>
      </c>
      <c r="G909" s="7">
        <v>46</v>
      </c>
      <c r="H909" s="7">
        <v>1</v>
      </c>
      <c r="I909" s="51">
        <v>104947.72</v>
      </c>
      <c r="J909" s="7">
        <v>1</v>
      </c>
      <c r="K909" s="7">
        <v>1</v>
      </c>
      <c r="L909" s="7">
        <v>0</v>
      </c>
      <c r="M909" s="53">
        <v>115789.25</v>
      </c>
      <c r="N909" s="7">
        <v>1</v>
      </c>
      <c r="O909" s="68" t="str">
        <f t="shared" si="56"/>
        <v>Poor</v>
      </c>
      <c r="P909" s="68" t="str">
        <f t="shared" si="57"/>
        <v>Middle-aged adult</v>
      </c>
      <c r="Q909" s="68" t="str">
        <f t="shared" si="58"/>
        <v>Mid-Balance</v>
      </c>
      <c r="R909" s="69" t="str">
        <f t="shared" si="59"/>
        <v>101,000 - 150,000</v>
      </c>
    </row>
    <row r="910" spans="1:18" ht="18" customHeight="1" x14ac:dyDescent="0.2">
      <c r="A910" s="6">
        <v>909</v>
      </c>
      <c r="B910" s="7">
        <v>15754713</v>
      </c>
      <c r="C910" s="6" t="s">
        <v>706</v>
      </c>
      <c r="D910" s="7">
        <v>685</v>
      </c>
      <c r="E910" s="6" t="s">
        <v>18</v>
      </c>
      <c r="F910" s="6" t="s">
        <v>23</v>
      </c>
      <c r="G910" s="7">
        <v>31</v>
      </c>
      <c r="H910" s="7">
        <v>10</v>
      </c>
      <c r="I910" s="51">
        <v>135213.71</v>
      </c>
      <c r="J910" s="7">
        <v>1</v>
      </c>
      <c r="K910" s="7">
        <v>1</v>
      </c>
      <c r="L910" s="7">
        <v>1</v>
      </c>
      <c r="M910" s="53">
        <v>125777.28</v>
      </c>
      <c r="N910" s="7">
        <v>0</v>
      </c>
      <c r="O910" s="68" t="str">
        <f t="shared" si="56"/>
        <v>Fair</v>
      </c>
      <c r="P910" s="68" t="str">
        <f t="shared" si="57"/>
        <v>Young adult</v>
      </c>
      <c r="Q910" s="68" t="str">
        <f t="shared" si="58"/>
        <v>High-Balance</v>
      </c>
      <c r="R910" s="69" t="str">
        <f t="shared" si="59"/>
        <v>101,000 - 150,000</v>
      </c>
    </row>
    <row r="911" spans="1:18" ht="18" customHeight="1" x14ac:dyDescent="0.2">
      <c r="A911" s="6">
        <v>910</v>
      </c>
      <c r="B911" s="7">
        <v>15693814</v>
      </c>
      <c r="C911" s="6" t="s">
        <v>707</v>
      </c>
      <c r="D911" s="7">
        <v>806</v>
      </c>
      <c r="E911" s="6" t="s">
        <v>18</v>
      </c>
      <c r="F911" s="6" t="s">
        <v>23</v>
      </c>
      <c r="G911" s="7">
        <v>25</v>
      </c>
      <c r="H911" s="7">
        <v>7</v>
      </c>
      <c r="I911" s="51">
        <v>0</v>
      </c>
      <c r="J911" s="7">
        <v>2</v>
      </c>
      <c r="K911" s="7">
        <v>1</v>
      </c>
      <c r="L911" s="7">
        <v>0</v>
      </c>
      <c r="M911" s="53">
        <v>18461.900000000001</v>
      </c>
      <c r="N911" s="7">
        <v>0</v>
      </c>
      <c r="O911" s="68" t="str">
        <f t="shared" si="56"/>
        <v>Good</v>
      </c>
      <c r="P911" s="68" t="str">
        <f t="shared" si="57"/>
        <v>Young adult</v>
      </c>
      <c r="Q911" s="68" t="str">
        <f t="shared" si="58"/>
        <v>Low-Balance</v>
      </c>
      <c r="R911" s="69" t="str">
        <f t="shared" si="59"/>
        <v xml:space="preserve"> 0 - 50,000</v>
      </c>
    </row>
    <row r="912" spans="1:18" ht="18" customHeight="1" x14ac:dyDescent="0.2">
      <c r="A912" s="6">
        <v>911</v>
      </c>
      <c r="B912" s="7">
        <v>15599660</v>
      </c>
      <c r="C912" s="6" t="s">
        <v>708</v>
      </c>
      <c r="D912" s="7">
        <v>604</v>
      </c>
      <c r="E912" s="6" t="s">
        <v>15</v>
      </c>
      <c r="F912" s="6" t="s">
        <v>23</v>
      </c>
      <c r="G912" s="7">
        <v>36</v>
      </c>
      <c r="H912" s="7">
        <v>6</v>
      </c>
      <c r="I912" s="51">
        <v>116229.85</v>
      </c>
      <c r="J912" s="7">
        <v>2</v>
      </c>
      <c r="K912" s="7">
        <v>1</v>
      </c>
      <c r="L912" s="7">
        <v>1</v>
      </c>
      <c r="M912" s="53">
        <v>79633.38</v>
      </c>
      <c r="N912" s="7">
        <v>0</v>
      </c>
      <c r="O912" s="68" t="str">
        <f t="shared" si="56"/>
        <v>Fair</v>
      </c>
      <c r="P912" s="68" t="str">
        <f t="shared" si="57"/>
        <v>Young adult</v>
      </c>
      <c r="Q912" s="68" t="str">
        <f t="shared" si="58"/>
        <v>Mid-Balance</v>
      </c>
      <c r="R912" s="69" t="str">
        <f t="shared" si="59"/>
        <v>51,000 - 100,000</v>
      </c>
    </row>
    <row r="913" spans="1:18" ht="18" customHeight="1" x14ac:dyDescent="0.2">
      <c r="A913" s="6">
        <v>912</v>
      </c>
      <c r="B913" s="7">
        <v>15746490</v>
      </c>
      <c r="C913" s="6" t="s">
        <v>709</v>
      </c>
      <c r="D913" s="7">
        <v>648</v>
      </c>
      <c r="E913" s="6" t="s">
        <v>18</v>
      </c>
      <c r="F913" s="6" t="s">
        <v>16</v>
      </c>
      <c r="G913" s="7">
        <v>53</v>
      </c>
      <c r="H913" s="7">
        <v>6</v>
      </c>
      <c r="I913" s="51">
        <v>111201.41</v>
      </c>
      <c r="J913" s="7">
        <v>1</v>
      </c>
      <c r="K913" s="7">
        <v>1</v>
      </c>
      <c r="L913" s="7">
        <v>1</v>
      </c>
      <c r="M913" s="53">
        <v>121542.29</v>
      </c>
      <c r="N913" s="7">
        <v>0</v>
      </c>
      <c r="O913" s="68" t="str">
        <f t="shared" si="56"/>
        <v>Fair</v>
      </c>
      <c r="P913" s="68" t="str">
        <f t="shared" si="57"/>
        <v>Middle-aged adult</v>
      </c>
      <c r="Q913" s="68" t="str">
        <f t="shared" si="58"/>
        <v>Mid-Balance</v>
      </c>
      <c r="R913" s="69" t="str">
        <f t="shared" si="59"/>
        <v>101,000 - 150,000</v>
      </c>
    </row>
    <row r="914" spans="1:18" ht="18" customHeight="1" x14ac:dyDescent="0.2">
      <c r="A914" s="6">
        <v>913</v>
      </c>
      <c r="B914" s="7">
        <v>15566091</v>
      </c>
      <c r="C914" s="6" t="s">
        <v>710</v>
      </c>
      <c r="D914" s="7">
        <v>545</v>
      </c>
      <c r="E914" s="6" t="s">
        <v>18</v>
      </c>
      <c r="F914" s="6" t="s">
        <v>16</v>
      </c>
      <c r="G914" s="7">
        <v>32</v>
      </c>
      <c r="H914" s="7">
        <v>4</v>
      </c>
      <c r="I914" s="51">
        <v>0</v>
      </c>
      <c r="J914" s="7">
        <v>1</v>
      </c>
      <c r="K914" s="7">
        <v>1</v>
      </c>
      <c r="L914" s="7">
        <v>0</v>
      </c>
      <c r="M914" s="53">
        <v>94739.199999999997</v>
      </c>
      <c r="N914" s="7">
        <v>0</v>
      </c>
      <c r="O914" s="68" t="str">
        <f t="shared" si="56"/>
        <v>Fair</v>
      </c>
      <c r="P914" s="68" t="str">
        <f t="shared" si="57"/>
        <v>Young adult</v>
      </c>
      <c r="Q914" s="68" t="str">
        <f t="shared" si="58"/>
        <v>Low-Balance</v>
      </c>
      <c r="R914" s="69" t="str">
        <f t="shared" si="59"/>
        <v>51,000 - 100,000</v>
      </c>
    </row>
    <row r="915" spans="1:18" ht="18" customHeight="1" x14ac:dyDescent="0.2">
      <c r="A915" s="6">
        <v>914</v>
      </c>
      <c r="B915" s="7">
        <v>15655961</v>
      </c>
      <c r="C915" s="6" t="s">
        <v>91</v>
      </c>
      <c r="D915" s="7">
        <v>756</v>
      </c>
      <c r="E915" s="6" t="s">
        <v>26</v>
      </c>
      <c r="F915" s="6" t="s">
        <v>23</v>
      </c>
      <c r="G915" s="7">
        <v>27</v>
      </c>
      <c r="H915" s="7">
        <v>1</v>
      </c>
      <c r="I915" s="51">
        <v>131899</v>
      </c>
      <c r="J915" s="7">
        <v>1</v>
      </c>
      <c r="K915" s="7">
        <v>1</v>
      </c>
      <c r="L915" s="7">
        <v>0</v>
      </c>
      <c r="M915" s="53">
        <v>93302.29</v>
      </c>
      <c r="N915" s="7">
        <v>0</v>
      </c>
      <c r="O915" s="68" t="str">
        <f t="shared" si="56"/>
        <v>Good</v>
      </c>
      <c r="P915" s="68" t="str">
        <f t="shared" si="57"/>
        <v>Young adult</v>
      </c>
      <c r="Q915" s="68" t="str">
        <f t="shared" si="58"/>
        <v>High-Balance</v>
      </c>
      <c r="R915" s="69" t="str">
        <f t="shared" si="59"/>
        <v>51,000 - 100,000</v>
      </c>
    </row>
    <row r="916" spans="1:18" ht="18" customHeight="1" x14ac:dyDescent="0.2">
      <c r="A916" s="6">
        <v>915</v>
      </c>
      <c r="B916" s="7">
        <v>15710404</v>
      </c>
      <c r="C916" s="6" t="s">
        <v>711</v>
      </c>
      <c r="D916" s="7">
        <v>569</v>
      </c>
      <c r="E916" s="6" t="s">
        <v>15</v>
      </c>
      <c r="F916" s="6" t="s">
        <v>23</v>
      </c>
      <c r="G916" s="7">
        <v>35</v>
      </c>
      <c r="H916" s="7">
        <v>10</v>
      </c>
      <c r="I916" s="51">
        <v>124525.52</v>
      </c>
      <c r="J916" s="7">
        <v>1</v>
      </c>
      <c r="K916" s="7">
        <v>1</v>
      </c>
      <c r="L916" s="7">
        <v>1</v>
      </c>
      <c r="M916" s="53">
        <v>193793.78</v>
      </c>
      <c r="N916" s="7">
        <v>0</v>
      </c>
      <c r="O916" s="68" t="str">
        <f t="shared" si="56"/>
        <v>Fair</v>
      </c>
      <c r="P916" s="68" t="str">
        <f t="shared" si="57"/>
        <v>Young adult</v>
      </c>
      <c r="Q916" s="68" t="str">
        <f t="shared" si="58"/>
        <v>Mid-Balance</v>
      </c>
      <c r="R916" s="69" t="str">
        <f t="shared" si="59"/>
        <v>151,000 - 200,00</v>
      </c>
    </row>
    <row r="917" spans="1:18" ht="18" customHeight="1" x14ac:dyDescent="0.2">
      <c r="A917" s="6">
        <v>916</v>
      </c>
      <c r="B917" s="7">
        <v>15775625</v>
      </c>
      <c r="C917" s="6" t="s">
        <v>370</v>
      </c>
      <c r="D917" s="7">
        <v>596</v>
      </c>
      <c r="E917" s="6" t="s">
        <v>15</v>
      </c>
      <c r="F917" s="6" t="s">
        <v>23</v>
      </c>
      <c r="G917" s="7">
        <v>47</v>
      </c>
      <c r="H917" s="7">
        <v>6</v>
      </c>
      <c r="I917" s="51">
        <v>0</v>
      </c>
      <c r="J917" s="7">
        <v>1</v>
      </c>
      <c r="K917" s="7">
        <v>1</v>
      </c>
      <c r="L917" s="7">
        <v>0</v>
      </c>
      <c r="M917" s="53">
        <v>74835.649999999994</v>
      </c>
      <c r="N917" s="7">
        <v>0</v>
      </c>
      <c r="O917" s="68" t="str">
        <f t="shared" si="56"/>
        <v>Fair</v>
      </c>
      <c r="P917" s="68" t="str">
        <f t="shared" si="57"/>
        <v>Middle-aged adult</v>
      </c>
      <c r="Q917" s="68" t="str">
        <f t="shared" si="58"/>
        <v>Low-Balance</v>
      </c>
      <c r="R917" s="69" t="str">
        <f t="shared" si="59"/>
        <v>51,000 - 100,000</v>
      </c>
    </row>
    <row r="918" spans="1:18" ht="18" customHeight="1" x14ac:dyDescent="0.2">
      <c r="A918" s="6">
        <v>917</v>
      </c>
      <c r="B918" s="7">
        <v>15792328</v>
      </c>
      <c r="C918" s="6" t="s">
        <v>712</v>
      </c>
      <c r="D918" s="7">
        <v>475</v>
      </c>
      <c r="E918" s="6" t="s">
        <v>15</v>
      </c>
      <c r="F918" s="6" t="s">
        <v>23</v>
      </c>
      <c r="G918" s="7">
        <v>39</v>
      </c>
      <c r="H918" s="7">
        <v>6</v>
      </c>
      <c r="I918" s="51">
        <v>0</v>
      </c>
      <c r="J918" s="7">
        <v>1</v>
      </c>
      <c r="K918" s="7">
        <v>1</v>
      </c>
      <c r="L918" s="7">
        <v>1</v>
      </c>
      <c r="M918" s="53">
        <v>56999.9</v>
      </c>
      <c r="N918" s="7">
        <v>1</v>
      </c>
      <c r="O918" s="68" t="str">
        <f t="shared" si="56"/>
        <v>Poor</v>
      </c>
      <c r="P918" s="68" t="str">
        <f t="shared" si="57"/>
        <v>Young adult</v>
      </c>
      <c r="Q918" s="68" t="str">
        <f t="shared" si="58"/>
        <v>Low-Balance</v>
      </c>
      <c r="R918" s="69" t="str">
        <f t="shared" si="59"/>
        <v>51,000 - 100,000</v>
      </c>
    </row>
    <row r="919" spans="1:18" ht="18" customHeight="1" x14ac:dyDescent="0.2">
      <c r="A919" s="6">
        <v>918</v>
      </c>
      <c r="B919" s="7">
        <v>15719856</v>
      </c>
      <c r="C919" s="6" t="s">
        <v>713</v>
      </c>
      <c r="D919" s="7">
        <v>646</v>
      </c>
      <c r="E919" s="6" t="s">
        <v>15</v>
      </c>
      <c r="F919" s="6" t="s">
        <v>16</v>
      </c>
      <c r="G919" s="7">
        <v>45</v>
      </c>
      <c r="H919" s="7">
        <v>3</v>
      </c>
      <c r="I919" s="51">
        <v>47134.75</v>
      </c>
      <c r="J919" s="7">
        <v>1</v>
      </c>
      <c r="K919" s="7">
        <v>1</v>
      </c>
      <c r="L919" s="7">
        <v>1</v>
      </c>
      <c r="M919" s="53">
        <v>57236.44</v>
      </c>
      <c r="N919" s="7">
        <v>0</v>
      </c>
      <c r="O919" s="68" t="str">
        <f t="shared" si="56"/>
        <v>Fair</v>
      </c>
      <c r="P919" s="68" t="str">
        <f t="shared" si="57"/>
        <v>Middle-aged adult</v>
      </c>
      <c r="Q919" s="68" t="str">
        <f t="shared" si="58"/>
        <v>Low-Balance</v>
      </c>
      <c r="R919" s="69" t="str">
        <f t="shared" si="59"/>
        <v>51,000 - 100,000</v>
      </c>
    </row>
    <row r="920" spans="1:18" ht="18" customHeight="1" x14ac:dyDescent="0.2">
      <c r="A920" s="6">
        <v>919</v>
      </c>
      <c r="B920" s="7">
        <v>15593773</v>
      </c>
      <c r="C920" s="6" t="s">
        <v>714</v>
      </c>
      <c r="D920" s="7">
        <v>784</v>
      </c>
      <c r="E920" s="6" t="s">
        <v>18</v>
      </c>
      <c r="F920" s="6" t="s">
        <v>23</v>
      </c>
      <c r="G920" s="7">
        <v>35</v>
      </c>
      <c r="H920" s="7">
        <v>3</v>
      </c>
      <c r="I920" s="51">
        <v>0</v>
      </c>
      <c r="J920" s="7">
        <v>2</v>
      </c>
      <c r="K920" s="7">
        <v>0</v>
      </c>
      <c r="L920" s="7">
        <v>0</v>
      </c>
      <c r="M920" s="53">
        <v>81483.64</v>
      </c>
      <c r="N920" s="7">
        <v>0</v>
      </c>
      <c r="O920" s="68" t="str">
        <f t="shared" si="56"/>
        <v>Good</v>
      </c>
      <c r="P920" s="68" t="str">
        <f t="shared" si="57"/>
        <v>Young adult</v>
      </c>
      <c r="Q920" s="68" t="str">
        <f t="shared" si="58"/>
        <v>Low-Balance</v>
      </c>
      <c r="R920" s="69" t="str">
        <f t="shared" si="59"/>
        <v>51,000 - 100,000</v>
      </c>
    </row>
    <row r="921" spans="1:18" ht="18" customHeight="1" x14ac:dyDescent="0.2">
      <c r="A921" s="6">
        <v>920</v>
      </c>
      <c r="B921" s="7">
        <v>15733114</v>
      </c>
      <c r="C921" s="6" t="s">
        <v>220</v>
      </c>
      <c r="D921" s="7">
        <v>552</v>
      </c>
      <c r="E921" s="6" t="s">
        <v>18</v>
      </c>
      <c r="F921" s="6" t="s">
        <v>23</v>
      </c>
      <c r="G921" s="7">
        <v>45</v>
      </c>
      <c r="H921" s="7">
        <v>9</v>
      </c>
      <c r="I921" s="51">
        <v>0</v>
      </c>
      <c r="J921" s="7">
        <v>2</v>
      </c>
      <c r="K921" s="7">
        <v>1</v>
      </c>
      <c r="L921" s="7">
        <v>0</v>
      </c>
      <c r="M921" s="53">
        <v>26752.560000000001</v>
      </c>
      <c r="N921" s="7">
        <v>0</v>
      </c>
      <c r="O921" s="68" t="str">
        <f t="shared" si="56"/>
        <v>Fair</v>
      </c>
      <c r="P921" s="68" t="str">
        <f t="shared" si="57"/>
        <v>Middle-aged adult</v>
      </c>
      <c r="Q921" s="68" t="str">
        <f t="shared" si="58"/>
        <v>Low-Balance</v>
      </c>
      <c r="R921" s="69" t="str">
        <f t="shared" si="59"/>
        <v xml:space="preserve"> 0 - 50,000</v>
      </c>
    </row>
    <row r="922" spans="1:18" ht="18" customHeight="1" x14ac:dyDescent="0.2">
      <c r="A922" s="6">
        <v>921</v>
      </c>
      <c r="B922" s="7">
        <v>15797748</v>
      </c>
      <c r="C922" s="6" t="s">
        <v>456</v>
      </c>
      <c r="D922" s="7">
        <v>729</v>
      </c>
      <c r="E922" s="6" t="s">
        <v>15</v>
      </c>
      <c r="F922" s="6" t="s">
        <v>23</v>
      </c>
      <c r="G922" s="7">
        <v>44</v>
      </c>
      <c r="H922" s="7">
        <v>5</v>
      </c>
      <c r="I922" s="51">
        <v>0</v>
      </c>
      <c r="J922" s="7">
        <v>2</v>
      </c>
      <c r="K922" s="7">
        <v>0</v>
      </c>
      <c r="L922" s="7">
        <v>1</v>
      </c>
      <c r="M922" s="53">
        <v>9200.5400000000009</v>
      </c>
      <c r="N922" s="7">
        <v>0</v>
      </c>
      <c r="O922" s="68" t="str">
        <f t="shared" si="56"/>
        <v>Good</v>
      </c>
      <c r="P922" s="68" t="str">
        <f t="shared" si="57"/>
        <v>Middle-aged adult</v>
      </c>
      <c r="Q922" s="68" t="str">
        <f t="shared" si="58"/>
        <v>Low-Balance</v>
      </c>
      <c r="R922" s="69" t="str">
        <f t="shared" si="59"/>
        <v xml:space="preserve"> 0 - 50,000</v>
      </c>
    </row>
    <row r="923" spans="1:18" ht="18" customHeight="1" x14ac:dyDescent="0.2">
      <c r="A923" s="6">
        <v>922</v>
      </c>
      <c r="B923" s="7">
        <v>15743411</v>
      </c>
      <c r="C923" s="6" t="s">
        <v>715</v>
      </c>
      <c r="D923" s="7">
        <v>609</v>
      </c>
      <c r="E923" s="6" t="s">
        <v>18</v>
      </c>
      <c r="F923" s="6" t="s">
        <v>23</v>
      </c>
      <c r="G923" s="7">
        <v>61</v>
      </c>
      <c r="H923" s="7">
        <v>1</v>
      </c>
      <c r="I923" s="51">
        <v>0</v>
      </c>
      <c r="J923" s="7">
        <v>1</v>
      </c>
      <c r="K923" s="7">
        <v>1</v>
      </c>
      <c r="L923" s="7">
        <v>0</v>
      </c>
      <c r="M923" s="53">
        <v>22447.85</v>
      </c>
      <c r="N923" s="7">
        <v>1</v>
      </c>
      <c r="O923" s="68" t="str">
        <f t="shared" si="56"/>
        <v>Fair</v>
      </c>
      <c r="P923" s="68" t="str">
        <f t="shared" si="57"/>
        <v>Senior adult</v>
      </c>
      <c r="Q923" s="68" t="str">
        <f t="shared" si="58"/>
        <v>Low-Balance</v>
      </c>
      <c r="R923" s="69" t="str">
        <f t="shared" si="59"/>
        <v xml:space="preserve"> 0 - 50,000</v>
      </c>
    </row>
    <row r="924" spans="1:18" ht="18" customHeight="1" x14ac:dyDescent="0.2">
      <c r="A924" s="6">
        <v>923</v>
      </c>
      <c r="B924" s="7">
        <v>15753337</v>
      </c>
      <c r="C924" s="6" t="s">
        <v>716</v>
      </c>
      <c r="D924" s="7">
        <v>555</v>
      </c>
      <c r="E924" s="6" t="s">
        <v>15</v>
      </c>
      <c r="F924" s="6" t="s">
        <v>23</v>
      </c>
      <c r="G924" s="7">
        <v>51</v>
      </c>
      <c r="H924" s="7">
        <v>5</v>
      </c>
      <c r="I924" s="51">
        <v>0</v>
      </c>
      <c r="J924" s="7">
        <v>3</v>
      </c>
      <c r="K924" s="7">
        <v>1</v>
      </c>
      <c r="L924" s="7">
        <v>0</v>
      </c>
      <c r="M924" s="53">
        <v>189122.89</v>
      </c>
      <c r="N924" s="7">
        <v>1</v>
      </c>
      <c r="O924" s="68" t="str">
        <f t="shared" si="56"/>
        <v>Fair</v>
      </c>
      <c r="P924" s="68" t="str">
        <f t="shared" si="57"/>
        <v>Middle-aged adult</v>
      </c>
      <c r="Q924" s="68" t="str">
        <f t="shared" si="58"/>
        <v>Low-Balance</v>
      </c>
      <c r="R924" s="69" t="str">
        <f t="shared" si="59"/>
        <v>151,000 - 200,00</v>
      </c>
    </row>
    <row r="925" spans="1:18" ht="18" customHeight="1" x14ac:dyDescent="0.2">
      <c r="A925" s="6">
        <v>924</v>
      </c>
      <c r="B925" s="7">
        <v>15601026</v>
      </c>
      <c r="C925" s="6" t="s">
        <v>656</v>
      </c>
      <c r="D925" s="7">
        <v>572</v>
      </c>
      <c r="E925" s="6" t="s">
        <v>26</v>
      </c>
      <c r="F925" s="6" t="s">
        <v>16</v>
      </c>
      <c r="G925" s="7">
        <v>19</v>
      </c>
      <c r="H925" s="7">
        <v>1</v>
      </c>
      <c r="I925" s="51">
        <v>138657.07999999999</v>
      </c>
      <c r="J925" s="7">
        <v>1</v>
      </c>
      <c r="K925" s="7">
        <v>1</v>
      </c>
      <c r="L925" s="7">
        <v>1</v>
      </c>
      <c r="M925" s="53">
        <v>16161.82</v>
      </c>
      <c r="N925" s="7">
        <v>0</v>
      </c>
      <c r="O925" s="68" t="str">
        <f t="shared" si="56"/>
        <v>Fair</v>
      </c>
      <c r="P925" s="68" t="str">
        <f t="shared" si="57"/>
        <v>Young adult</v>
      </c>
      <c r="Q925" s="68" t="str">
        <f t="shared" si="58"/>
        <v>High-Balance</v>
      </c>
      <c r="R925" s="69" t="str">
        <f t="shared" si="59"/>
        <v xml:space="preserve"> 0 - 50,000</v>
      </c>
    </row>
    <row r="926" spans="1:18" ht="18" customHeight="1" x14ac:dyDescent="0.2">
      <c r="A926" s="6">
        <v>925</v>
      </c>
      <c r="B926" s="7">
        <v>15658485</v>
      </c>
      <c r="C926" s="6" t="s">
        <v>376</v>
      </c>
      <c r="D926" s="7">
        <v>785</v>
      </c>
      <c r="E926" s="6" t="s">
        <v>15</v>
      </c>
      <c r="F926" s="6" t="s">
        <v>16</v>
      </c>
      <c r="G926" s="7">
        <v>34</v>
      </c>
      <c r="H926" s="7">
        <v>9</v>
      </c>
      <c r="I926" s="51">
        <v>70302.48</v>
      </c>
      <c r="J926" s="7">
        <v>1</v>
      </c>
      <c r="K926" s="7">
        <v>1</v>
      </c>
      <c r="L926" s="7">
        <v>1</v>
      </c>
      <c r="M926" s="53">
        <v>68600.36</v>
      </c>
      <c r="N926" s="7">
        <v>0</v>
      </c>
      <c r="O926" s="68" t="str">
        <f t="shared" si="56"/>
        <v>Good</v>
      </c>
      <c r="P926" s="68" t="str">
        <f t="shared" si="57"/>
        <v>Young adult</v>
      </c>
      <c r="Q926" s="68" t="str">
        <f t="shared" si="58"/>
        <v>Low-Balance</v>
      </c>
      <c r="R926" s="69" t="str">
        <f t="shared" si="59"/>
        <v>51,000 - 100,000</v>
      </c>
    </row>
    <row r="927" spans="1:18" ht="18" customHeight="1" x14ac:dyDescent="0.2">
      <c r="A927" s="6">
        <v>926</v>
      </c>
      <c r="B927" s="7">
        <v>15636731</v>
      </c>
      <c r="C927" s="6" t="s">
        <v>305</v>
      </c>
      <c r="D927" s="7">
        <v>714</v>
      </c>
      <c r="E927" s="6" t="s">
        <v>26</v>
      </c>
      <c r="F927" s="6" t="s">
        <v>16</v>
      </c>
      <c r="G927" s="7">
        <v>36</v>
      </c>
      <c r="H927" s="7">
        <v>1</v>
      </c>
      <c r="I927" s="51">
        <v>101609.01</v>
      </c>
      <c r="J927" s="7">
        <v>2</v>
      </c>
      <c r="K927" s="7">
        <v>1</v>
      </c>
      <c r="L927" s="7">
        <v>1</v>
      </c>
      <c r="M927" s="53">
        <v>447.73</v>
      </c>
      <c r="N927" s="7">
        <v>0</v>
      </c>
      <c r="O927" s="68" t="str">
        <f t="shared" si="56"/>
        <v>Fair</v>
      </c>
      <c r="P927" s="68" t="str">
        <f t="shared" si="57"/>
        <v>Young adult</v>
      </c>
      <c r="Q927" s="68" t="str">
        <f t="shared" si="58"/>
        <v>Mid-Balance</v>
      </c>
      <c r="R927" s="69" t="str">
        <f t="shared" si="59"/>
        <v xml:space="preserve"> 0 - 50,000</v>
      </c>
    </row>
    <row r="928" spans="1:18" ht="18" customHeight="1" x14ac:dyDescent="0.2">
      <c r="A928" s="6">
        <v>927</v>
      </c>
      <c r="B928" s="7">
        <v>15628303</v>
      </c>
      <c r="C928" s="6" t="s">
        <v>717</v>
      </c>
      <c r="D928" s="7">
        <v>738</v>
      </c>
      <c r="E928" s="6" t="s">
        <v>18</v>
      </c>
      <c r="F928" s="6" t="s">
        <v>23</v>
      </c>
      <c r="G928" s="7">
        <v>35</v>
      </c>
      <c r="H928" s="7">
        <v>3</v>
      </c>
      <c r="I928" s="51">
        <v>0</v>
      </c>
      <c r="J928" s="7">
        <v>1</v>
      </c>
      <c r="K928" s="7">
        <v>1</v>
      </c>
      <c r="L928" s="7">
        <v>1</v>
      </c>
      <c r="M928" s="53">
        <v>15650.73</v>
      </c>
      <c r="N928" s="7">
        <v>0</v>
      </c>
      <c r="O928" s="68" t="str">
        <f t="shared" si="56"/>
        <v>Good</v>
      </c>
      <c r="P928" s="68" t="str">
        <f t="shared" si="57"/>
        <v>Young adult</v>
      </c>
      <c r="Q928" s="68" t="str">
        <f t="shared" si="58"/>
        <v>Low-Balance</v>
      </c>
      <c r="R928" s="69" t="str">
        <f t="shared" si="59"/>
        <v xml:space="preserve"> 0 - 50,000</v>
      </c>
    </row>
    <row r="929" spans="1:18" ht="18" customHeight="1" x14ac:dyDescent="0.2">
      <c r="A929" s="6">
        <v>928</v>
      </c>
      <c r="B929" s="7">
        <v>15633461</v>
      </c>
      <c r="C929" s="6" t="s">
        <v>364</v>
      </c>
      <c r="D929" s="7">
        <v>639</v>
      </c>
      <c r="E929" s="6" t="s">
        <v>26</v>
      </c>
      <c r="F929" s="6" t="s">
        <v>23</v>
      </c>
      <c r="G929" s="7">
        <v>38</v>
      </c>
      <c r="H929" s="7">
        <v>5</v>
      </c>
      <c r="I929" s="51">
        <v>130170.82</v>
      </c>
      <c r="J929" s="7">
        <v>1</v>
      </c>
      <c r="K929" s="7">
        <v>1</v>
      </c>
      <c r="L929" s="7">
        <v>1</v>
      </c>
      <c r="M929" s="53">
        <v>149599.62</v>
      </c>
      <c r="N929" s="7">
        <v>0</v>
      </c>
      <c r="O929" s="68" t="str">
        <f t="shared" si="56"/>
        <v>Fair</v>
      </c>
      <c r="P929" s="68" t="str">
        <f t="shared" si="57"/>
        <v>Young adult</v>
      </c>
      <c r="Q929" s="68" t="str">
        <f t="shared" si="58"/>
        <v>High-Balance</v>
      </c>
      <c r="R929" s="69" t="str">
        <f t="shared" si="59"/>
        <v>101,000 - 150,000</v>
      </c>
    </row>
    <row r="930" spans="1:18" ht="18" customHeight="1" x14ac:dyDescent="0.2">
      <c r="A930" s="6">
        <v>929</v>
      </c>
      <c r="B930" s="7">
        <v>15677135</v>
      </c>
      <c r="C930" s="6" t="s">
        <v>56</v>
      </c>
      <c r="D930" s="7">
        <v>520</v>
      </c>
      <c r="E930" s="6" t="s">
        <v>26</v>
      </c>
      <c r="F930" s="6" t="s">
        <v>23</v>
      </c>
      <c r="G930" s="7">
        <v>61</v>
      </c>
      <c r="H930" s="7">
        <v>8</v>
      </c>
      <c r="I930" s="51">
        <v>133802.29</v>
      </c>
      <c r="J930" s="7">
        <v>2</v>
      </c>
      <c r="K930" s="7">
        <v>1</v>
      </c>
      <c r="L930" s="7">
        <v>1</v>
      </c>
      <c r="M930" s="53">
        <v>90304.01</v>
      </c>
      <c r="N930" s="7">
        <v>0</v>
      </c>
      <c r="O930" s="68" t="str">
        <f t="shared" si="56"/>
        <v>Poor</v>
      </c>
      <c r="P930" s="68" t="str">
        <f t="shared" si="57"/>
        <v>Senior adult</v>
      </c>
      <c r="Q930" s="68" t="str">
        <f t="shared" si="58"/>
        <v>High-Balance</v>
      </c>
      <c r="R930" s="69" t="str">
        <f t="shared" si="59"/>
        <v>51,000 - 100,000</v>
      </c>
    </row>
    <row r="931" spans="1:18" ht="18" customHeight="1" x14ac:dyDescent="0.2">
      <c r="A931" s="6">
        <v>930</v>
      </c>
      <c r="B931" s="7">
        <v>15590876</v>
      </c>
      <c r="C931" s="6" t="s">
        <v>718</v>
      </c>
      <c r="D931" s="7">
        <v>764</v>
      </c>
      <c r="E931" s="6" t="s">
        <v>15</v>
      </c>
      <c r="F931" s="6" t="s">
        <v>16</v>
      </c>
      <c r="G931" s="7">
        <v>24</v>
      </c>
      <c r="H931" s="7">
        <v>7</v>
      </c>
      <c r="I931" s="51">
        <v>106234.02</v>
      </c>
      <c r="J931" s="7">
        <v>1</v>
      </c>
      <c r="K931" s="7">
        <v>0</v>
      </c>
      <c r="L931" s="7">
        <v>0</v>
      </c>
      <c r="M931" s="53">
        <v>115676.38</v>
      </c>
      <c r="N931" s="7">
        <v>0</v>
      </c>
      <c r="O931" s="68" t="str">
        <f t="shared" si="56"/>
        <v>Good</v>
      </c>
      <c r="P931" s="68" t="str">
        <f t="shared" si="57"/>
        <v>Young adult</v>
      </c>
      <c r="Q931" s="68" t="str">
        <f t="shared" si="58"/>
        <v>Mid-Balance</v>
      </c>
      <c r="R931" s="69" t="str">
        <f t="shared" si="59"/>
        <v>101,000 - 150,000</v>
      </c>
    </row>
    <row r="932" spans="1:18" ht="18" customHeight="1" x14ac:dyDescent="0.2">
      <c r="A932" s="6">
        <v>931</v>
      </c>
      <c r="B932" s="7">
        <v>15790782</v>
      </c>
      <c r="C932" s="6" t="s">
        <v>719</v>
      </c>
      <c r="D932" s="7">
        <v>661</v>
      </c>
      <c r="E932" s="6" t="s">
        <v>18</v>
      </c>
      <c r="F932" s="6" t="s">
        <v>23</v>
      </c>
      <c r="G932" s="7">
        <v>39</v>
      </c>
      <c r="H932" s="7">
        <v>6</v>
      </c>
      <c r="I932" s="51">
        <v>132628.98000000001</v>
      </c>
      <c r="J932" s="7">
        <v>1</v>
      </c>
      <c r="K932" s="7">
        <v>0</v>
      </c>
      <c r="L932" s="7">
        <v>0</v>
      </c>
      <c r="M932" s="53">
        <v>38812.67</v>
      </c>
      <c r="N932" s="7">
        <v>0</v>
      </c>
      <c r="O932" s="68" t="str">
        <f t="shared" si="56"/>
        <v>Fair</v>
      </c>
      <c r="P932" s="68" t="str">
        <f t="shared" si="57"/>
        <v>Young adult</v>
      </c>
      <c r="Q932" s="68" t="str">
        <f t="shared" si="58"/>
        <v>High-Balance</v>
      </c>
      <c r="R932" s="69" t="str">
        <f t="shared" si="59"/>
        <v xml:space="preserve"> 0 - 50,000</v>
      </c>
    </row>
    <row r="933" spans="1:18" ht="18" customHeight="1" x14ac:dyDescent="0.2">
      <c r="A933" s="6">
        <v>932</v>
      </c>
      <c r="B933" s="7">
        <v>15700476</v>
      </c>
      <c r="C933" s="6" t="s">
        <v>613</v>
      </c>
      <c r="D933" s="7">
        <v>564</v>
      </c>
      <c r="E933" s="6" t="s">
        <v>26</v>
      </c>
      <c r="F933" s="6" t="s">
        <v>23</v>
      </c>
      <c r="G933" s="7">
        <v>41</v>
      </c>
      <c r="H933" s="7">
        <v>9</v>
      </c>
      <c r="I933" s="51">
        <v>103522.75</v>
      </c>
      <c r="J933" s="7">
        <v>2</v>
      </c>
      <c r="K933" s="7">
        <v>1</v>
      </c>
      <c r="L933" s="7">
        <v>1</v>
      </c>
      <c r="M933" s="53">
        <v>34338.21</v>
      </c>
      <c r="N933" s="7">
        <v>0</v>
      </c>
      <c r="O933" s="68" t="str">
        <f t="shared" si="56"/>
        <v>Fair</v>
      </c>
      <c r="P933" s="68" t="str">
        <f t="shared" si="57"/>
        <v>Middle-aged adult</v>
      </c>
      <c r="Q933" s="68" t="str">
        <f t="shared" si="58"/>
        <v>Mid-Balance</v>
      </c>
      <c r="R933" s="69" t="str">
        <f t="shared" si="59"/>
        <v xml:space="preserve"> 0 - 50,000</v>
      </c>
    </row>
    <row r="934" spans="1:18" ht="18" customHeight="1" x14ac:dyDescent="0.2">
      <c r="A934" s="6">
        <v>933</v>
      </c>
      <c r="B934" s="7">
        <v>15634141</v>
      </c>
      <c r="C934" s="6" t="s">
        <v>720</v>
      </c>
      <c r="D934" s="7">
        <v>708</v>
      </c>
      <c r="E934" s="6" t="s">
        <v>26</v>
      </c>
      <c r="F934" s="6" t="s">
        <v>16</v>
      </c>
      <c r="G934" s="7">
        <v>42</v>
      </c>
      <c r="H934" s="7">
        <v>8</v>
      </c>
      <c r="I934" s="51">
        <v>192390.52</v>
      </c>
      <c r="J934" s="7">
        <v>2</v>
      </c>
      <c r="K934" s="7">
        <v>1</v>
      </c>
      <c r="L934" s="7">
        <v>0</v>
      </c>
      <c r="M934" s="53">
        <v>823.36</v>
      </c>
      <c r="N934" s="7">
        <v>0</v>
      </c>
      <c r="O934" s="68" t="str">
        <f t="shared" si="56"/>
        <v>Fair</v>
      </c>
      <c r="P934" s="68" t="str">
        <f t="shared" si="57"/>
        <v>Middle-aged adult</v>
      </c>
      <c r="Q934" s="68" t="str">
        <f t="shared" si="58"/>
        <v>High-Balance</v>
      </c>
      <c r="R934" s="69" t="str">
        <f t="shared" si="59"/>
        <v xml:space="preserve"> 0 - 50,000</v>
      </c>
    </row>
    <row r="935" spans="1:18" ht="18" customHeight="1" x14ac:dyDescent="0.2">
      <c r="A935" s="6">
        <v>934</v>
      </c>
      <c r="B935" s="7">
        <v>15737795</v>
      </c>
      <c r="C935" s="6" t="s">
        <v>33</v>
      </c>
      <c r="D935" s="7">
        <v>512</v>
      </c>
      <c r="E935" s="6" t="s">
        <v>18</v>
      </c>
      <c r="F935" s="6" t="s">
        <v>23</v>
      </c>
      <c r="G935" s="7">
        <v>36</v>
      </c>
      <c r="H935" s="7">
        <v>1</v>
      </c>
      <c r="I935" s="51">
        <v>0</v>
      </c>
      <c r="J935" s="7">
        <v>1</v>
      </c>
      <c r="K935" s="7">
        <v>0</v>
      </c>
      <c r="L935" s="7">
        <v>1</v>
      </c>
      <c r="M935" s="53">
        <v>135482.26</v>
      </c>
      <c r="N935" s="7">
        <v>1</v>
      </c>
      <c r="O935" s="68" t="str">
        <f t="shared" si="56"/>
        <v>Poor</v>
      </c>
      <c r="P935" s="68" t="str">
        <f t="shared" si="57"/>
        <v>Young adult</v>
      </c>
      <c r="Q935" s="68" t="str">
        <f t="shared" si="58"/>
        <v>Low-Balance</v>
      </c>
      <c r="R935" s="69" t="str">
        <f t="shared" si="59"/>
        <v>101,000 - 150,000</v>
      </c>
    </row>
    <row r="936" spans="1:18" ht="18" customHeight="1" x14ac:dyDescent="0.2">
      <c r="A936" s="6">
        <v>935</v>
      </c>
      <c r="B936" s="7">
        <v>15790299</v>
      </c>
      <c r="C936" s="6" t="s">
        <v>619</v>
      </c>
      <c r="D936" s="7">
        <v>592</v>
      </c>
      <c r="E936" s="6" t="s">
        <v>18</v>
      </c>
      <c r="F936" s="6" t="s">
        <v>23</v>
      </c>
      <c r="G936" s="7">
        <v>37</v>
      </c>
      <c r="H936" s="7">
        <v>9</v>
      </c>
      <c r="I936" s="51">
        <v>0</v>
      </c>
      <c r="J936" s="7">
        <v>3</v>
      </c>
      <c r="K936" s="7">
        <v>1</v>
      </c>
      <c r="L936" s="7">
        <v>1</v>
      </c>
      <c r="M936" s="53">
        <v>10656.89</v>
      </c>
      <c r="N936" s="7">
        <v>0</v>
      </c>
      <c r="O936" s="68" t="str">
        <f t="shared" si="56"/>
        <v>Fair</v>
      </c>
      <c r="P936" s="68" t="str">
        <f t="shared" si="57"/>
        <v>Young adult</v>
      </c>
      <c r="Q936" s="68" t="str">
        <f t="shared" si="58"/>
        <v>Low-Balance</v>
      </c>
      <c r="R936" s="69" t="str">
        <f t="shared" si="59"/>
        <v xml:space="preserve"> 0 - 50,000</v>
      </c>
    </row>
    <row r="937" spans="1:18" ht="18" customHeight="1" x14ac:dyDescent="0.2">
      <c r="A937" s="6">
        <v>936</v>
      </c>
      <c r="B937" s="7">
        <v>15675316</v>
      </c>
      <c r="C937" s="6" t="s">
        <v>721</v>
      </c>
      <c r="D937" s="7">
        <v>619</v>
      </c>
      <c r="E937" s="6" t="s">
        <v>15</v>
      </c>
      <c r="F937" s="6" t="s">
        <v>16</v>
      </c>
      <c r="G937" s="7">
        <v>38</v>
      </c>
      <c r="H937" s="7">
        <v>3</v>
      </c>
      <c r="I937" s="51">
        <v>0</v>
      </c>
      <c r="J937" s="7">
        <v>2</v>
      </c>
      <c r="K937" s="7">
        <v>0</v>
      </c>
      <c r="L937" s="7">
        <v>1</v>
      </c>
      <c r="M937" s="53">
        <v>116467.35</v>
      </c>
      <c r="N937" s="7">
        <v>0</v>
      </c>
      <c r="O937" s="68" t="str">
        <f t="shared" si="56"/>
        <v>Fair</v>
      </c>
      <c r="P937" s="68" t="str">
        <f t="shared" si="57"/>
        <v>Young adult</v>
      </c>
      <c r="Q937" s="68" t="str">
        <f t="shared" si="58"/>
        <v>Low-Balance</v>
      </c>
      <c r="R937" s="69" t="str">
        <f t="shared" si="59"/>
        <v>101,000 - 150,000</v>
      </c>
    </row>
    <row r="938" spans="1:18" ht="18" customHeight="1" x14ac:dyDescent="0.2">
      <c r="A938" s="6">
        <v>937</v>
      </c>
      <c r="B938" s="7">
        <v>15613630</v>
      </c>
      <c r="C938" s="6" t="s">
        <v>602</v>
      </c>
      <c r="D938" s="7">
        <v>775</v>
      </c>
      <c r="E938" s="6" t="s">
        <v>15</v>
      </c>
      <c r="F938" s="6" t="s">
        <v>23</v>
      </c>
      <c r="G938" s="7">
        <v>52</v>
      </c>
      <c r="H938" s="7">
        <v>8</v>
      </c>
      <c r="I938" s="51">
        <v>109922.61</v>
      </c>
      <c r="J938" s="7">
        <v>1</v>
      </c>
      <c r="K938" s="7">
        <v>1</v>
      </c>
      <c r="L938" s="7">
        <v>1</v>
      </c>
      <c r="M938" s="53">
        <v>96823.32</v>
      </c>
      <c r="N938" s="7">
        <v>1</v>
      </c>
      <c r="O938" s="68" t="str">
        <f t="shared" si="56"/>
        <v>Good</v>
      </c>
      <c r="P938" s="68" t="str">
        <f t="shared" si="57"/>
        <v>Middle-aged adult</v>
      </c>
      <c r="Q938" s="68" t="str">
        <f t="shared" si="58"/>
        <v>Mid-Balance</v>
      </c>
      <c r="R938" s="69" t="str">
        <f t="shared" si="59"/>
        <v>51,000 - 100,000</v>
      </c>
    </row>
    <row r="939" spans="1:18" ht="18" customHeight="1" x14ac:dyDescent="0.2">
      <c r="A939" s="6">
        <v>938</v>
      </c>
      <c r="B939" s="7">
        <v>15662100</v>
      </c>
      <c r="C939" s="6" t="s">
        <v>722</v>
      </c>
      <c r="D939" s="7">
        <v>850</v>
      </c>
      <c r="E939" s="6" t="s">
        <v>26</v>
      </c>
      <c r="F939" s="6" t="s">
        <v>16</v>
      </c>
      <c r="G939" s="7">
        <v>44</v>
      </c>
      <c r="H939" s="7">
        <v>5</v>
      </c>
      <c r="I939" s="51">
        <v>128605.32</v>
      </c>
      <c r="J939" s="7">
        <v>1</v>
      </c>
      <c r="K939" s="7">
        <v>0</v>
      </c>
      <c r="L939" s="7">
        <v>1</v>
      </c>
      <c r="M939" s="53">
        <v>171096.2</v>
      </c>
      <c r="N939" s="7">
        <v>0</v>
      </c>
      <c r="O939" s="68" t="str">
        <f t="shared" si="56"/>
        <v>Good</v>
      </c>
      <c r="P939" s="68" t="str">
        <f t="shared" si="57"/>
        <v>Middle-aged adult</v>
      </c>
      <c r="Q939" s="68" t="str">
        <f t="shared" si="58"/>
        <v>High-Balance</v>
      </c>
      <c r="R939" s="69" t="str">
        <f t="shared" si="59"/>
        <v>151,000 - 200,00</v>
      </c>
    </row>
    <row r="940" spans="1:18" ht="18" customHeight="1" x14ac:dyDescent="0.2">
      <c r="A940" s="6">
        <v>939</v>
      </c>
      <c r="B940" s="7">
        <v>15668032</v>
      </c>
      <c r="C940" s="6" t="s">
        <v>723</v>
      </c>
      <c r="D940" s="7">
        <v>577</v>
      </c>
      <c r="E940" s="6" t="s">
        <v>15</v>
      </c>
      <c r="F940" s="6" t="s">
        <v>16</v>
      </c>
      <c r="G940" s="7">
        <v>37</v>
      </c>
      <c r="H940" s="7">
        <v>4</v>
      </c>
      <c r="I940" s="51">
        <v>0</v>
      </c>
      <c r="J940" s="7">
        <v>1</v>
      </c>
      <c r="K940" s="7">
        <v>1</v>
      </c>
      <c r="L940" s="7">
        <v>1</v>
      </c>
      <c r="M940" s="53">
        <v>79881.39</v>
      </c>
      <c r="N940" s="7">
        <v>0</v>
      </c>
      <c r="O940" s="68" t="str">
        <f t="shared" si="56"/>
        <v>Fair</v>
      </c>
      <c r="P940" s="68" t="str">
        <f t="shared" si="57"/>
        <v>Young adult</v>
      </c>
      <c r="Q940" s="68" t="str">
        <f t="shared" si="58"/>
        <v>Low-Balance</v>
      </c>
      <c r="R940" s="69" t="str">
        <f t="shared" si="59"/>
        <v>51,000 - 100,000</v>
      </c>
    </row>
    <row r="941" spans="1:18" ht="18" customHeight="1" x14ac:dyDescent="0.2">
      <c r="A941" s="6">
        <v>940</v>
      </c>
      <c r="B941" s="7">
        <v>15599289</v>
      </c>
      <c r="C941" s="6" t="s">
        <v>724</v>
      </c>
      <c r="D941" s="7">
        <v>724</v>
      </c>
      <c r="E941" s="6" t="s">
        <v>15</v>
      </c>
      <c r="F941" s="6" t="s">
        <v>16</v>
      </c>
      <c r="G941" s="7">
        <v>37</v>
      </c>
      <c r="H941" s="7">
        <v>10</v>
      </c>
      <c r="I941" s="51">
        <v>68598.559999999998</v>
      </c>
      <c r="J941" s="7">
        <v>1</v>
      </c>
      <c r="K941" s="7">
        <v>1</v>
      </c>
      <c r="L941" s="7">
        <v>0</v>
      </c>
      <c r="M941" s="53">
        <v>157862.82</v>
      </c>
      <c r="N941" s="7">
        <v>0</v>
      </c>
      <c r="O941" s="68" t="str">
        <f t="shared" si="56"/>
        <v>Good</v>
      </c>
      <c r="P941" s="68" t="str">
        <f t="shared" si="57"/>
        <v>Young adult</v>
      </c>
      <c r="Q941" s="68" t="str">
        <f t="shared" si="58"/>
        <v>Low-Balance</v>
      </c>
      <c r="R941" s="69" t="str">
        <f t="shared" si="59"/>
        <v>151,000 - 200,00</v>
      </c>
    </row>
    <row r="942" spans="1:18" ht="18" customHeight="1" x14ac:dyDescent="0.2">
      <c r="A942" s="6">
        <v>941</v>
      </c>
      <c r="B942" s="7">
        <v>15754084</v>
      </c>
      <c r="C942" s="6" t="s">
        <v>725</v>
      </c>
      <c r="D942" s="7">
        <v>710</v>
      </c>
      <c r="E942" s="6" t="s">
        <v>18</v>
      </c>
      <c r="F942" s="6" t="s">
        <v>23</v>
      </c>
      <c r="G942" s="7">
        <v>35</v>
      </c>
      <c r="H942" s="7">
        <v>1</v>
      </c>
      <c r="I942" s="51">
        <v>106518.52</v>
      </c>
      <c r="J942" s="7">
        <v>1</v>
      </c>
      <c r="K942" s="7">
        <v>1</v>
      </c>
      <c r="L942" s="7">
        <v>1</v>
      </c>
      <c r="M942" s="53">
        <v>127951.81</v>
      </c>
      <c r="N942" s="7">
        <v>0</v>
      </c>
      <c r="O942" s="68" t="str">
        <f t="shared" si="56"/>
        <v>Fair</v>
      </c>
      <c r="P942" s="68" t="str">
        <f t="shared" si="57"/>
        <v>Young adult</v>
      </c>
      <c r="Q942" s="68" t="str">
        <f t="shared" si="58"/>
        <v>Mid-Balance</v>
      </c>
      <c r="R942" s="69" t="str">
        <f t="shared" si="59"/>
        <v>101,000 - 150,000</v>
      </c>
    </row>
    <row r="943" spans="1:18" ht="18" customHeight="1" x14ac:dyDescent="0.2">
      <c r="A943" s="6">
        <v>942</v>
      </c>
      <c r="B943" s="7">
        <v>15676521</v>
      </c>
      <c r="C943" s="6" t="s">
        <v>859</v>
      </c>
      <c r="D943" s="7">
        <v>696</v>
      </c>
      <c r="E943" s="6" t="s">
        <v>15</v>
      </c>
      <c r="F943" s="6" t="s">
        <v>16</v>
      </c>
      <c r="G943" s="7">
        <v>31</v>
      </c>
      <c r="H943" s="7">
        <v>8</v>
      </c>
      <c r="I943" s="51">
        <v>0</v>
      </c>
      <c r="J943" s="7">
        <v>2</v>
      </c>
      <c r="K943" s="7">
        <v>0</v>
      </c>
      <c r="L943" s="7">
        <v>0</v>
      </c>
      <c r="M943" s="53">
        <v>191074.11</v>
      </c>
      <c r="N943" s="7">
        <v>0</v>
      </c>
      <c r="O943" s="68" t="str">
        <f t="shared" si="56"/>
        <v>Fair</v>
      </c>
      <c r="P943" s="68" t="str">
        <f t="shared" si="57"/>
        <v>Young adult</v>
      </c>
      <c r="Q943" s="68" t="str">
        <f t="shared" si="58"/>
        <v>Low-Balance</v>
      </c>
      <c r="R943" s="69" t="str">
        <f t="shared" si="59"/>
        <v>151,000 - 200,00</v>
      </c>
    </row>
    <row r="944" spans="1:18" ht="18" customHeight="1" x14ac:dyDescent="0.2">
      <c r="A944" s="6">
        <v>943</v>
      </c>
      <c r="B944" s="7">
        <v>15804586</v>
      </c>
      <c r="C944" s="6" t="s">
        <v>486</v>
      </c>
      <c r="D944" s="7">
        <v>376</v>
      </c>
      <c r="E944" s="6" t="s">
        <v>15</v>
      </c>
      <c r="F944" s="6" t="s">
        <v>16</v>
      </c>
      <c r="G944" s="7">
        <v>46</v>
      </c>
      <c r="H944" s="7">
        <v>6</v>
      </c>
      <c r="I944" s="51">
        <v>0</v>
      </c>
      <c r="J944" s="7">
        <v>1</v>
      </c>
      <c r="K944" s="7">
        <v>1</v>
      </c>
      <c r="L944" s="7">
        <v>0</v>
      </c>
      <c r="M944" s="53">
        <v>157333.69</v>
      </c>
      <c r="N944" s="7">
        <v>1</v>
      </c>
      <c r="O944" s="68" t="str">
        <f t="shared" si="56"/>
        <v>Poor</v>
      </c>
      <c r="P944" s="68" t="str">
        <f t="shared" si="57"/>
        <v>Middle-aged adult</v>
      </c>
      <c r="Q944" s="68" t="str">
        <f t="shared" si="58"/>
        <v>Low-Balance</v>
      </c>
      <c r="R944" s="69" t="str">
        <f t="shared" si="59"/>
        <v>151,000 - 200,00</v>
      </c>
    </row>
    <row r="945" spans="1:18" ht="18" customHeight="1" x14ac:dyDescent="0.2">
      <c r="A945" s="6">
        <v>944</v>
      </c>
      <c r="B945" s="7">
        <v>15781465</v>
      </c>
      <c r="C945" s="6" t="s">
        <v>727</v>
      </c>
      <c r="D945" s="7">
        <v>675</v>
      </c>
      <c r="E945" s="6" t="s">
        <v>26</v>
      </c>
      <c r="F945" s="6" t="s">
        <v>16</v>
      </c>
      <c r="G945" s="7">
        <v>29</v>
      </c>
      <c r="H945" s="7">
        <v>8</v>
      </c>
      <c r="I945" s="51">
        <v>121326.42</v>
      </c>
      <c r="J945" s="7">
        <v>1</v>
      </c>
      <c r="K945" s="7">
        <v>1</v>
      </c>
      <c r="L945" s="7">
        <v>0</v>
      </c>
      <c r="M945" s="53">
        <v>133457.51999999999</v>
      </c>
      <c r="N945" s="7">
        <v>0</v>
      </c>
      <c r="O945" s="68" t="str">
        <f t="shared" si="56"/>
        <v>Fair</v>
      </c>
      <c r="P945" s="68" t="str">
        <f t="shared" si="57"/>
        <v>Young adult</v>
      </c>
      <c r="Q945" s="68" t="str">
        <f t="shared" si="58"/>
        <v>Mid-Balance</v>
      </c>
      <c r="R945" s="69" t="str">
        <f t="shared" si="59"/>
        <v>101,000 - 150,000</v>
      </c>
    </row>
    <row r="946" spans="1:18" ht="18" customHeight="1" x14ac:dyDescent="0.2">
      <c r="A946" s="6">
        <v>945</v>
      </c>
      <c r="B946" s="7">
        <v>15729362</v>
      </c>
      <c r="C946" s="6" t="s">
        <v>499</v>
      </c>
      <c r="D946" s="7">
        <v>745</v>
      </c>
      <c r="E946" s="6" t="s">
        <v>15</v>
      </c>
      <c r="F946" s="6" t="s">
        <v>23</v>
      </c>
      <c r="G946" s="7">
        <v>36</v>
      </c>
      <c r="H946" s="7">
        <v>8</v>
      </c>
      <c r="I946" s="51">
        <v>67226.37</v>
      </c>
      <c r="J946" s="7">
        <v>1</v>
      </c>
      <c r="K946" s="7">
        <v>1</v>
      </c>
      <c r="L946" s="7">
        <v>0</v>
      </c>
      <c r="M946" s="53">
        <v>130789.6</v>
      </c>
      <c r="N946" s="7">
        <v>0</v>
      </c>
      <c r="O946" s="68" t="str">
        <f t="shared" si="56"/>
        <v>Good</v>
      </c>
      <c r="P946" s="68" t="str">
        <f t="shared" si="57"/>
        <v>Young adult</v>
      </c>
      <c r="Q946" s="68" t="str">
        <f t="shared" si="58"/>
        <v>Low-Balance</v>
      </c>
      <c r="R946" s="69" t="str">
        <f t="shared" si="59"/>
        <v>101,000 - 150,000</v>
      </c>
    </row>
    <row r="947" spans="1:18" ht="18" customHeight="1" x14ac:dyDescent="0.2">
      <c r="A947" s="6">
        <v>946</v>
      </c>
      <c r="B947" s="7">
        <v>15709295</v>
      </c>
      <c r="C947" s="6" t="s">
        <v>728</v>
      </c>
      <c r="D947" s="7">
        <v>697</v>
      </c>
      <c r="E947" s="6" t="s">
        <v>18</v>
      </c>
      <c r="F947" s="6" t="s">
        <v>16</v>
      </c>
      <c r="G947" s="7">
        <v>25</v>
      </c>
      <c r="H947" s="7">
        <v>5</v>
      </c>
      <c r="I947" s="51">
        <v>82931.850000000006</v>
      </c>
      <c r="J947" s="7">
        <v>2</v>
      </c>
      <c r="K947" s="7">
        <v>1</v>
      </c>
      <c r="L947" s="7">
        <v>1</v>
      </c>
      <c r="M947" s="53">
        <v>128373.88</v>
      </c>
      <c r="N947" s="7">
        <v>0</v>
      </c>
      <c r="O947" s="68" t="str">
        <f t="shared" si="56"/>
        <v>Fair</v>
      </c>
      <c r="P947" s="68" t="str">
        <f t="shared" si="57"/>
        <v>Young adult</v>
      </c>
      <c r="Q947" s="68" t="str">
        <f t="shared" si="58"/>
        <v>Mid-Balance</v>
      </c>
      <c r="R947" s="69" t="str">
        <f t="shared" si="59"/>
        <v>101,000 - 150,000</v>
      </c>
    </row>
    <row r="948" spans="1:18" ht="18" customHeight="1" x14ac:dyDescent="0.2">
      <c r="A948" s="6">
        <v>947</v>
      </c>
      <c r="B948" s="7">
        <v>15745324</v>
      </c>
      <c r="C948" s="6" t="s">
        <v>601</v>
      </c>
      <c r="D948" s="7">
        <v>599</v>
      </c>
      <c r="E948" s="6" t="s">
        <v>18</v>
      </c>
      <c r="F948" s="6" t="s">
        <v>16</v>
      </c>
      <c r="G948" s="7">
        <v>39</v>
      </c>
      <c r="H948" s="7">
        <v>4</v>
      </c>
      <c r="I948" s="51">
        <v>0</v>
      </c>
      <c r="J948" s="7">
        <v>1</v>
      </c>
      <c r="K948" s="7">
        <v>1</v>
      </c>
      <c r="L948" s="7">
        <v>0</v>
      </c>
      <c r="M948" s="53">
        <v>194273.2</v>
      </c>
      <c r="N948" s="7">
        <v>1</v>
      </c>
      <c r="O948" s="68" t="str">
        <f t="shared" si="56"/>
        <v>Fair</v>
      </c>
      <c r="P948" s="68" t="str">
        <f t="shared" si="57"/>
        <v>Young adult</v>
      </c>
      <c r="Q948" s="68" t="str">
        <f t="shared" si="58"/>
        <v>Low-Balance</v>
      </c>
      <c r="R948" s="69" t="str">
        <f t="shared" si="59"/>
        <v>151,000 - 200,00</v>
      </c>
    </row>
    <row r="949" spans="1:18" ht="18" customHeight="1" x14ac:dyDescent="0.2">
      <c r="A949" s="6">
        <v>948</v>
      </c>
      <c r="B949" s="7">
        <v>15741336</v>
      </c>
      <c r="C949" s="6" t="s">
        <v>535</v>
      </c>
      <c r="D949" s="7">
        <v>715</v>
      </c>
      <c r="E949" s="6" t="s">
        <v>15</v>
      </c>
      <c r="F949" s="6" t="s">
        <v>16</v>
      </c>
      <c r="G949" s="7">
        <v>38</v>
      </c>
      <c r="H949" s="7">
        <v>5</v>
      </c>
      <c r="I949" s="51">
        <v>118590.41</v>
      </c>
      <c r="J949" s="7">
        <v>1</v>
      </c>
      <c r="K949" s="7">
        <v>1</v>
      </c>
      <c r="L949" s="7">
        <v>1</v>
      </c>
      <c r="M949" s="53">
        <v>5684.17</v>
      </c>
      <c r="N949" s="7">
        <v>1</v>
      </c>
      <c r="O949" s="68" t="str">
        <f t="shared" si="56"/>
        <v>Fair</v>
      </c>
      <c r="P949" s="68" t="str">
        <f t="shared" si="57"/>
        <v>Young adult</v>
      </c>
      <c r="Q949" s="68" t="str">
        <f t="shared" si="58"/>
        <v>Mid-Balance</v>
      </c>
      <c r="R949" s="69" t="str">
        <f t="shared" si="59"/>
        <v xml:space="preserve"> 0 - 50,000</v>
      </c>
    </row>
    <row r="950" spans="1:18" ht="18" customHeight="1" x14ac:dyDescent="0.2">
      <c r="A950" s="6">
        <v>949</v>
      </c>
      <c r="B950" s="7">
        <v>15783659</v>
      </c>
      <c r="C950" s="6" t="s">
        <v>729</v>
      </c>
      <c r="D950" s="7">
        <v>659</v>
      </c>
      <c r="E950" s="6" t="s">
        <v>15</v>
      </c>
      <c r="F950" s="6" t="s">
        <v>23</v>
      </c>
      <c r="G950" s="7">
        <v>67</v>
      </c>
      <c r="H950" s="7">
        <v>4</v>
      </c>
      <c r="I950" s="51">
        <v>145981.87</v>
      </c>
      <c r="J950" s="7">
        <v>1</v>
      </c>
      <c r="K950" s="7">
        <v>1</v>
      </c>
      <c r="L950" s="7">
        <v>1</v>
      </c>
      <c r="M950" s="53">
        <v>131043.2</v>
      </c>
      <c r="N950" s="7">
        <v>0</v>
      </c>
      <c r="O950" s="68" t="str">
        <f t="shared" si="56"/>
        <v>Fair</v>
      </c>
      <c r="P950" s="68" t="str">
        <f t="shared" si="57"/>
        <v>Senior adult</v>
      </c>
      <c r="Q950" s="68" t="str">
        <f t="shared" si="58"/>
        <v>High-Balance</v>
      </c>
      <c r="R950" s="69" t="str">
        <f t="shared" si="59"/>
        <v>101,000 - 150,000</v>
      </c>
    </row>
    <row r="951" spans="1:18" ht="18" customHeight="1" x14ac:dyDescent="0.2">
      <c r="A951" s="6">
        <v>950</v>
      </c>
      <c r="B951" s="7">
        <v>15620981</v>
      </c>
      <c r="C951" s="6" t="s">
        <v>730</v>
      </c>
      <c r="D951" s="7">
        <v>684</v>
      </c>
      <c r="E951" s="6" t="s">
        <v>15</v>
      </c>
      <c r="F951" s="6" t="s">
        <v>16</v>
      </c>
      <c r="G951" s="7">
        <v>48</v>
      </c>
      <c r="H951" s="7">
        <v>3</v>
      </c>
      <c r="I951" s="51">
        <v>73309.38</v>
      </c>
      <c r="J951" s="7">
        <v>1</v>
      </c>
      <c r="K951" s="7">
        <v>0</v>
      </c>
      <c r="L951" s="7">
        <v>0</v>
      </c>
      <c r="M951" s="53">
        <v>21228.34</v>
      </c>
      <c r="N951" s="7">
        <v>1</v>
      </c>
      <c r="O951" s="68" t="str">
        <f t="shared" si="56"/>
        <v>Fair</v>
      </c>
      <c r="P951" s="68" t="str">
        <f t="shared" si="57"/>
        <v>Middle-aged adult</v>
      </c>
      <c r="Q951" s="68" t="str">
        <f t="shared" si="58"/>
        <v>Low-Balance</v>
      </c>
      <c r="R951" s="69" t="str">
        <f t="shared" si="59"/>
        <v xml:space="preserve"> 0 - 50,000</v>
      </c>
    </row>
    <row r="952" spans="1:18" ht="18" customHeight="1" x14ac:dyDescent="0.2">
      <c r="A952" s="6">
        <v>951</v>
      </c>
      <c r="B952" s="7">
        <v>15630328</v>
      </c>
      <c r="C952" s="6" t="s">
        <v>731</v>
      </c>
      <c r="D952" s="7">
        <v>635</v>
      </c>
      <c r="E952" s="6" t="s">
        <v>15</v>
      </c>
      <c r="F952" s="6" t="s">
        <v>16</v>
      </c>
      <c r="G952" s="7">
        <v>48</v>
      </c>
      <c r="H952" s="7">
        <v>8</v>
      </c>
      <c r="I952" s="51">
        <v>130796.33</v>
      </c>
      <c r="J952" s="7">
        <v>2</v>
      </c>
      <c r="K952" s="7">
        <v>1</v>
      </c>
      <c r="L952" s="7">
        <v>1</v>
      </c>
      <c r="M952" s="53">
        <v>43250.3</v>
      </c>
      <c r="N952" s="7">
        <v>0</v>
      </c>
      <c r="O952" s="68" t="str">
        <f t="shared" si="56"/>
        <v>Fair</v>
      </c>
      <c r="P952" s="68" t="str">
        <f t="shared" si="57"/>
        <v>Middle-aged adult</v>
      </c>
      <c r="Q952" s="68" t="str">
        <f t="shared" si="58"/>
        <v>High-Balance</v>
      </c>
      <c r="R952" s="69" t="str">
        <f t="shared" si="59"/>
        <v xml:space="preserve"> 0 - 50,000</v>
      </c>
    </row>
    <row r="953" spans="1:18" ht="18" customHeight="1" x14ac:dyDescent="0.2">
      <c r="A953" s="6">
        <v>952</v>
      </c>
      <c r="B953" s="7">
        <v>15785899</v>
      </c>
      <c r="C953" s="6" t="s">
        <v>404</v>
      </c>
      <c r="D953" s="7">
        <v>789</v>
      </c>
      <c r="E953" s="6" t="s">
        <v>26</v>
      </c>
      <c r="F953" s="6" t="s">
        <v>23</v>
      </c>
      <c r="G953" s="7">
        <v>33</v>
      </c>
      <c r="H953" s="7">
        <v>8</v>
      </c>
      <c r="I953" s="51">
        <v>151607.56</v>
      </c>
      <c r="J953" s="7">
        <v>1</v>
      </c>
      <c r="K953" s="7">
        <v>1</v>
      </c>
      <c r="L953" s="7">
        <v>0</v>
      </c>
      <c r="M953" s="53">
        <v>4389.3999999999996</v>
      </c>
      <c r="N953" s="7">
        <v>0</v>
      </c>
      <c r="O953" s="68" t="str">
        <f t="shared" si="56"/>
        <v>Good</v>
      </c>
      <c r="P953" s="68" t="str">
        <f t="shared" si="57"/>
        <v>Young adult</v>
      </c>
      <c r="Q953" s="68" t="str">
        <f t="shared" si="58"/>
        <v>High-Balance</v>
      </c>
      <c r="R953" s="69" t="str">
        <f t="shared" si="59"/>
        <v xml:space="preserve"> 0 - 50,000</v>
      </c>
    </row>
    <row r="954" spans="1:18" ht="18" customHeight="1" x14ac:dyDescent="0.2">
      <c r="A954" s="6">
        <v>953</v>
      </c>
      <c r="B954" s="7">
        <v>15606149</v>
      </c>
      <c r="C954" s="6" t="s">
        <v>178</v>
      </c>
      <c r="D954" s="7">
        <v>571</v>
      </c>
      <c r="E954" s="6" t="s">
        <v>26</v>
      </c>
      <c r="F954" s="6" t="s">
        <v>16</v>
      </c>
      <c r="G954" s="7">
        <v>66</v>
      </c>
      <c r="H954" s="7">
        <v>9</v>
      </c>
      <c r="I954" s="51">
        <v>111577.01</v>
      </c>
      <c r="J954" s="7">
        <v>1</v>
      </c>
      <c r="K954" s="7">
        <v>0</v>
      </c>
      <c r="L954" s="7">
        <v>1</v>
      </c>
      <c r="M954" s="53">
        <v>189271.9</v>
      </c>
      <c r="N954" s="7">
        <v>0</v>
      </c>
      <c r="O954" s="68" t="str">
        <f t="shared" si="56"/>
        <v>Fair</v>
      </c>
      <c r="P954" s="68" t="str">
        <f t="shared" si="57"/>
        <v>Senior adult</v>
      </c>
      <c r="Q954" s="68" t="str">
        <f t="shared" si="58"/>
        <v>Mid-Balance</v>
      </c>
      <c r="R954" s="69" t="str">
        <f t="shared" si="59"/>
        <v>151,000 - 200,00</v>
      </c>
    </row>
    <row r="955" spans="1:18" ht="18" customHeight="1" x14ac:dyDescent="0.2">
      <c r="A955" s="6">
        <v>954</v>
      </c>
      <c r="B955" s="7">
        <v>15671139</v>
      </c>
      <c r="C955" s="6" t="s">
        <v>732</v>
      </c>
      <c r="D955" s="7">
        <v>694</v>
      </c>
      <c r="E955" s="6" t="s">
        <v>18</v>
      </c>
      <c r="F955" s="6" t="s">
        <v>23</v>
      </c>
      <c r="G955" s="7">
        <v>39</v>
      </c>
      <c r="H955" s="7">
        <v>0</v>
      </c>
      <c r="I955" s="51">
        <v>107042.74</v>
      </c>
      <c r="J955" s="7">
        <v>1</v>
      </c>
      <c r="K955" s="7">
        <v>1</v>
      </c>
      <c r="L955" s="7">
        <v>1</v>
      </c>
      <c r="M955" s="53">
        <v>102284.2</v>
      </c>
      <c r="N955" s="7">
        <v>0</v>
      </c>
      <c r="O955" s="68" t="str">
        <f t="shared" si="56"/>
        <v>Fair</v>
      </c>
      <c r="P955" s="68" t="str">
        <f t="shared" si="57"/>
        <v>Young adult</v>
      </c>
      <c r="Q955" s="68" t="str">
        <f t="shared" si="58"/>
        <v>Mid-Balance</v>
      </c>
      <c r="R955" s="69" t="str">
        <f t="shared" si="59"/>
        <v>101,000 - 150,000</v>
      </c>
    </row>
    <row r="956" spans="1:18" ht="18" customHeight="1" x14ac:dyDescent="0.2">
      <c r="A956" s="6">
        <v>955</v>
      </c>
      <c r="B956" s="7">
        <v>15660429</v>
      </c>
      <c r="C956" s="6" t="s">
        <v>733</v>
      </c>
      <c r="D956" s="7">
        <v>665</v>
      </c>
      <c r="E956" s="6" t="s">
        <v>18</v>
      </c>
      <c r="F956" s="6" t="s">
        <v>16</v>
      </c>
      <c r="G956" s="7">
        <v>42</v>
      </c>
      <c r="H956" s="7">
        <v>2</v>
      </c>
      <c r="I956" s="51">
        <v>156371.60999999999</v>
      </c>
      <c r="J956" s="7">
        <v>2</v>
      </c>
      <c r="K956" s="7">
        <v>0</v>
      </c>
      <c r="L956" s="7">
        <v>1</v>
      </c>
      <c r="M956" s="53">
        <v>156774.94</v>
      </c>
      <c r="N956" s="7">
        <v>1</v>
      </c>
      <c r="O956" s="68" t="str">
        <f t="shared" si="56"/>
        <v>Fair</v>
      </c>
      <c r="P956" s="68" t="str">
        <f t="shared" si="57"/>
        <v>Middle-aged adult</v>
      </c>
      <c r="Q956" s="68" t="str">
        <f t="shared" si="58"/>
        <v>High-Balance</v>
      </c>
      <c r="R956" s="69" t="str">
        <f t="shared" si="59"/>
        <v>151,000 - 200,00</v>
      </c>
    </row>
    <row r="957" spans="1:18" ht="18" customHeight="1" x14ac:dyDescent="0.2">
      <c r="A957" s="6">
        <v>956</v>
      </c>
      <c r="B957" s="7">
        <v>15571002</v>
      </c>
      <c r="C957" s="6" t="s">
        <v>734</v>
      </c>
      <c r="D957" s="7">
        <v>706</v>
      </c>
      <c r="E957" s="6" t="s">
        <v>15</v>
      </c>
      <c r="F957" s="6" t="s">
        <v>16</v>
      </c>
      <c r="G957" s="7">
        <v>44</v>
      </c>
      <c r="H957" s="7">
        <v>4</v>
      </c>
      <c r="I957" s="51">
        <v>129605.99</v>
      </c>
      <c r="J957" s="7">
        <v>1</v>
      </c>
      <c r="K957" s="7">
        <v>0</v>
      </c>
      <c r="L957" s="7">
        <v>0</v>
      </c>
      <c r="M957" s="53">
        <v>69865.490000000005</v>
      </c>
      <c r="N957" s="7">
        <v>0</v>
      </c>
      <c r="O957" s="68" t="str">
        <f t="shared" si="56"/>
        <v>Fair</v>
      </c>
      <c r="P957" s="68" t="str">
        <f t="shared" si="57"/>
        <v>Middle-aged adult</v>
      </c>
      <c r="Q957" s="68" t="str">
        <f t="shared" si="58"/>
        <v>High-Balance</v>
      </c>
      <c r="R957" s="69" t="str">
        <f t="shared" si="59"/>
        <v>51,000 - 100,000</v>
      </c>
    </row>
    <row r="958" spans="1:18" ht="18" customHeight="1" x14ac:dyDescent="0.2">
      <c r="A958" s="6">
        <v>957</v>
      </c>
      <c r="B958" s="7">
        <v>15631681</v>
      </c>
      <c r="C958" s="6" t="s">
        <v>735</v>
      </c>
      <c r="D958" s="7">
        <v>807</v>
      </c>
      <c r="E958" s="6" t="s">
        <v>18</v>
      </c>
      <c r="F958" s="6" t="s">
        <v>16</v>
      </c>
      <c r="G958" s="7">
        <v>43</v>
      </c>
      <c r="H958" s="7">
        <v>0</v>
      </c>
      <c r="I958" s="51">
        <v>0</v>
      </c>
      <c r="J958" s="7">
        <v>2</v>
      </c>
      <c r="K958" s="7">
        <v>0</v>
      </c>
      <c r="L958" s="7">
        <v>1</v>
      </c>
      <c r="M958" s="53">
        <v>85523.24</v>
      </c>
      <c r="N958" s="7">
        <v>0</v>
      </c>
      <c r="O958" s="68" t="str">
        <f t="shared" si="56"/>
        <v>Good</v>
      </c>
      <c r="P958" s="68" t="str">
        <f t="shared" si="57"/>
        <v>Middle-aged adult</v>
      </c>
      <c r="Q958" s="68" t="str">
        <f t="shared" si="58"/>
        <v>Low-Balance</v>
      </c>
      <c r="R958" s="69" t="str">
        <f t="shared" si="59"/>
        <v>51,000 - 100,000</v>
      </c>
    </row>
    <row r="959" spans="1:18" ht="18" customHeight="1" x14ac:dyDescent="0.2">
      <c r="A959" s="6">
        <v>958</v>
      </c>
      <c r="B959" s="7">
        <v>15731522</v>
      </c>
      <c r="C959" s="6" t="s">
        <v>616</v>
      </c>
      <c r="D959" s="7">
        <v>771</v>
      </c>
      <c r="E959" s="6" t="s">
        <v>18</v>
      </c>
      <c r="F959" s="6" t="s">
        <v>16</v>
      </c>
      <c r="G959" s="7">
        <v>67</v>
      </c>
      <c r="H959" s="7">
        <v>8</v>
      </c>
      <c r="I959" s="51">
        <v>0</v>
      </c>
      <c r="J959" s="7">
        <v>2</v>
      </c>
      <c r="K959" s="7">
        <v>1</v>
      </c>
      <c r="L959" s="7">
        <v>1</v>
      </c>
      <c r="M959" s="53">
        <v>51219.8</v>
      </c>
      <c r="N959" s="7">
        <v>0</v>
      </c>
      <c r="O959" s="68" t="str">
        <f t="shared" si="56"/>
        <v>Good</v>
      </c>
      <c r="P959" s="68" t="str">
        <f t="shared" si="57"/>
        <v>Senior adult</v>
      </c>
      <c r="Q959" s="68" t="str">
        <f t="shared" si="58"/>
        <v>Low-Balance</v>
      </c>
      <c r="R959" s="69" t="str">
        <f t="shared" si="59"/>
        <v>51,000 - 100,000</v>
      </c>
    </row>
    <row r="960" spans="1:18" ht="18" customHeight="1" x14ac:dyDescent="0.2">
      <c r="A960" s="6">
        <v>959</v>
      </c>
      <c r="B960" s="7">
        <v>15619529</v>
      </c>
      <c r="C960" s="6" t="s">
        <v>104</v>
      </c>
      <c r="D960" s="7">
        <v>531</v>
      </c>
      <c r="E960" s="6" t="s">
        <v>18</v>
      </c>
      <c r="F960" s="6" t="s">
        <v>23</v>
      </c>
      <c r="G960" s="7">
        <v>27</v>
      </c>
      <c r="H960" s="7">
        <v>8</v>
      </c>
      <c r="I960" s="51">
        <v>132576.25</v>
      </c>
      <c r="J960" s="7">
        <v>1</v>
      </c>
      <c r="K960" s="7">
        <v>0</v>
      </c>
      <c r="L960" s="7">
        <v>0</v>
      </c>
      <c r="M960" s="53">
        <v>7222.92</v>
      </c>
      <c r="N960" s="7">
        <v>0</v>
      </c>
      <c r="O960" s="68" t="str">
        <f t="shared" si="56"/>
        <v>Fair</v>
      </c>
      <c r="P960" s="68" t="str">
        <f t="shared" si="57"/>
        <v>Young adult</v>
      </c>
      <c r="Q960" s="68" t="str">
        <f t="shared" si="58"/>
        <v>High-Balance</v>
      </c>
      <c r="R960" s="69" t="str">
        <f t="shared" si="59"/>
        <v xml:space="preserve"> 0 - 50,000</v>
      </c>
    </row>
    <row r="961" spans="1:18" ht="18" customHeight="1" x14ac:dyDescent="0.2">
      <c r="A961" s="6">
        <v>960</v>
      </c>
      <c r="B961" s="7">
        <v>15628034</v>
      </c>
      <c r="C961" s="6" t="s">
        <v>736</v>
      </c>
      <c r="D961" s="7">
        <v>629</v>
      </c>
      <c r="E961" s="6" t="s">
        <v>15</v>
      </c>
      <c r="F961" s="6" t="s">
        <v>16</v>
      </c>
      <c r="G961" s="7">
        <v>37</v>
      </c>
      <c r="H961" s="7">
        <v>6</v>
      </c>
      <c r="I961" s="51">
        <v>129101.3</v>
      </c>
      <c r="J961" s="7">
        <v>1</v>
      </c>
      <c r="K961" s="7">
        <v>1</v>
      </c>
      <c r="L961" s="7">
        <v>1</v>
      </c>
      <c r="M961" s="53">
        <v>23971.33</v>
      </c>
      <c r="N961" s="7">
        <v>0</v>
      </c>
      <c r="O961" s="68" t="str">
        <f t="shared" si="56"/>
        <v>Fair</v>
      </c>
      <c r="P961" s="68" t="str">
        <f t="shared" si="57"/>
        <v>Young adult</v>
      </c>
      <c r="Q961" s="68" t="str">
        <f t="shared" si="58"/>
        <v>High-Balance</v>
      </c>
      <c r="R961" s="69" t="str">
        <f t="shared" si="59"/>
        <v xml:space="preserve"> 0 - 50,000</v>
      </c>
    </row>
    <row r="962" spans="1:18" ht="18" customHeight="1" x14ac:dyDescent="0.2">
      <c r="A962" s="6">
        <v>961</v>
      </c>
      <c r="B962" s="7">
        <v>15686164</v>
      </c>
      <c r="C962" s="6" t="s">
        <v>44</v>
      </c>
      <c r="D962" s="7">
        <v>850</v>
      </c>
      <c r="E962" s="6" t="s">
        <v>26</v>
      </c>
      <c r="F962" s="6" t="s">
        <v>16</v>
      </c>
      <c r="G962" s="7">
        <v>31</v>
      </c>
      <c r="H962" s="7">
        <v>1</v>
      </c>
      <c r="I962" s="51">
        <v>108822.39999999999</v>
      </c>
      <c r="J962" s="7">
        <v>1</v>
      </c>
      <c r="K962" s="7">
        <v>1</v>
      </c>
      <c r="L962" s="7">
        <v>1</v>
      </c>
      <c r="M962" s="53">
        <v>132173.31</v>
      </c>
      <c r="N962" s="7">
        <v>0</v>
      </c>
      <c r="O962" s="68" t="str">
        <f t="shared" si="56"/>
        <v>Good</v>
      </c>
      <c r="P962" s="68" t="str">
        <f t="shared" si="57"/>
        <v>Young adult</v>
      </c>
      <c r="Q962" s="68" t="str">
        <f t="shared" si="58"/>
        <v>Mid-Balance</v>
      </c>
      <c r="R962" s="69" t="str">
        <f t="shared" si="59"/>
        <v>101,000 - 150,000</v>
      </c>
    </row>
    <row r="963" spans="1:18" ht="18" customHeight="1" x14ac:dyDescent="0.2">
      <c r="A963" s="6">
        <v>962</v>
      </c>
      <c r="B963" s="7">
        <v>15582797</v>
      </c>
      <c r="C963" s="6" t="s">
        <v>262</v>
      </c>
      <c r="D963" s="7">
        <v>685</v>
      </c>
      <c r="E963" s="6" t="s">
        <v>18</v>
      </c>
      <c r="F963" s="6" t="s">
        <v>23</v>
      </c>
      <c r="G963" s="7">
        <v>35</v>
      </c>
      <c r="H963" s="7">
        <v>4</v>
      </c>
      <c r="I963" s="51">
        <v>137948.51</v>
      </c>
      <c r="J963" s="7">
        <v>1</v>
      </c>
      <c r="K963" s="7">
        <v>1</v>
      </c>
      <c r="L963" s="7">
        <v>0</v>
      </c>
      <c r="M963" s="53">
        <v>113639.64</v>
      </c>
      <c r="N963" s="7">
        <v>0</v>
      </c>
      <c r="O963" s="68" t="str">
        <f t="shared" ref="O963:O992" si="60">IF(D963&gt;=721, "Good", IF(D963&gt;=521, "Fair", "Poor"))</f>
        <v>Fair</v>
      </c>
      <c r="P963" s="68" t="str">
        <f t="shared" ref="P963:P992" si="61">IF(G963&gt;=60, "Senior adult", IF(G963&gt;=40, "Middle-aged adult", "Young adult"))</f>
        <v>Young adult</v>
      </c>
      <c r="Q963" s="68" t="str">
        <f t="shared" ref="Q963:Q992" si="62">IF(I963&gt;=126000, "High-Balance", IF(I963&gt;=76000, "Mid-Balance", "Low-Balance"))</f>
        <v>High-Balance</v>
      </c>
      <c r="R963" s="69" t="str">
        <f t="shared" ref="R963:R992" si="63">IF(M963&gt;=151000,"151,000 - 200,00",IF(M963&gt;=101000,"101,000 - 150,000",IF(M963&gt;=51000,"51,000 - 100,000"," 0 - 50,000")))</f>
        <v>101,000 - 150,000</v>
      </c>
    </row>
    <row r="964" spans="1:18" ht="18" customHeight="1" x14ac:dyDescent="0.2">
      <c r="A964" s="6">
        <v>963</v>
      </c>
      <c r="B964" s="7">
        <v>15753831</v>
      </c>
      <c r="C964" s="6" t="s">
        <v>648</v>
      </c>
      <c r="D964" s="7">
        <v>642</v>
      </c>
      <c r="E964" s="6" t="s">
        <v>18</v>
      </c>
      <c r="F964" s="6" t="s">
        <v>23</v>
      </c>
      <c r="G964" s="7">
        <v>32</v>
      </c>
      <c r="H964" s="7">
        <v>7</v>
      </c>
      <c r="I964" s="51">
        <v>100433.8</v>
      </c>
      <c r="J964" s="7">
        <v>1</v>
      </c>
      <c r="K964" s="7">
        <v>1</v>
      </c>
      <c r="L964" s="7">
        <v>1</v>
      </c>
      <c r="M964" s="53">
        <v>39768.589999999997</v>
      </c>
      <c r="N964" s="7">
        <v>0</v>
      </c>
      <c r="O964" s="68" t="str">
        <f t="shared" si="60"/>
        <v>Fair</v>
      </c>
      <c r="P964" s="68" t="str">
        <f t="shared" si="61"/>
        <v>Young adult</v>
      </c>
      <c r="Q964" s="68" t="str">
        <f t="shared" si="62"/>
        <v>Mid-Balance</v>
      </c>
      <c r="R964" s="69" t="str">
        <f t="shared" si="63"/>
        <v xml:space="preserve"> 0 - 50,000</v>
      </c>
    </row>
    <row r="965" spans="1:18" ht="18" customHeight="1" x14ac:dyDescent="0.2">
      <c r="A965" s="6">
        <v>964</v>
      </c>
      <c r="B965" s="7">
        <v>15731815</v>
      </c>
      <c r="C965" s="6" t="s">
        <v>737</v>
      </c>
      <c r="D965" s="7">
        <v>529</v>
      </c>
      <c r="E965" s="6" t="s">
        <v>18</v>
      </c>
      <c r="F965" s="6" t="s">
        <v>23</v>
      </c>
      <c r="G965" s="7">
        <v>63</v>
      </c>
      <c r="H965" s="7">
        <v>4</v>
      </c>
      <c r="I965" s="51">
        <v>96134.11</v>
      </c>
      <c r="J965" s="7">
        <v>3</v>
      </c>
      <c r="K965" s="7">
        <v>1</v>
      </c>
      <c r="L965" s="7">
        <v>0</v>
      </c>
      <c r="M965" s="53">
        <v>108732.96</v>
      </c>
      <c r="N965" s="7">
        <v>1</v>
      </c>
      <c r="O965" s="68" t="str">
        <f t="shared" si="60"/>
        <v>Fair</v>
      </c>
      <c r="P965" s="68" t="str">
        <f t="shared" si="61"/>
        <v>Senior adult</v>
      </c>
      <c r="Q965" s="68" t="str">
        <f t="shared" si="62"/>
        <v>Mid-Balance</v>
      </c>
      <c r="R965" s="69" t="str">
        <f t="shared" si="63"/>
        <v>101,000 - 150,000</v>
      </c>
    </row>
    <row r="966" spans="1:18" ht="18" customHeight="1" x14ac:dyDescent="0.2">
      <c r="A966" s="6">
        <v>965</v>
      </c>
      <c r="B966" s="7">
        <v>15580956</v>
      </c>
      <c r="C966" s="6" t="s">
        <v>738</v>
      </c>
      <c r="D966" s="7">
        <v>683</v>
      </c>
      <c r="E966" s="6" t="s">
        <v>26</v>
      </c>
      <c r="F966" s="6" t="s">
        <v>16</v>
      </c>
      <c r="G966" s="7">
        <v>43</v>
      </c>
      <c r="H966" s="7">
        <v>4</v>
      </c>
      <c r="I966" s="51">
        <v>115888.04</v>
      </c>
      <c r="J966" s="7">
        <v>1</v>
      </c>
      <c r="K966" s="7">
        <v>1</v>
      </c>
      <c r="L966" s="7">
        <v>1</v>
      </c>
      <c r="M966" s="53">
        <v>117349.19</v>
      </c>
      <c r="N966" s="7">
        <v>1</v>
      </c>
      <c r="O966" s="68" t="str">
        <f t="shared" si="60"/>
        <v>Fair</v>
      </c>
      <c r="P966" s="68" t="str">
        <f t="shared" si="61"/>
        <v>Middle-aged adult</v>
      </c>
      <c r="Q966" s="68" t="str">
        <f t="shared" si="62"/>
        <v>Mid-Balance</v>
      </c>
      <c r="R966" s="69" t="str">
        <f t="shared" si="63"/>
        <v>101,000 - 150,000</v>
      </c>
    </row>
    <row r="967" spans="1:18" ht="18" customHeight="1" x14ac:dyDescent="0.2">
      <c r="A967" s="6">
        <v>966</v>
      </c>
      <c r="B967" s="7">
        <v>15602084</v>
      </c>
      <c r="C967" s="6" t="s">
        <v>739</v>
      </c>
      <c r="D967" s="7">
        <v>663</v>
      </c>
      <c r="E967" s="6" t="s">
        <v>15</v>
      </c>
      <c r="F967" s="6" t="s">
        <v>16</v>
      </c>
      <c r="G967" s="7">
        <v>42</v>
      </c>
      <c r="H967" s="7">
        <v>5</v>
      </c>
      <c r="I967" s="51">
        <v>124626.07</v>
      </c>
      <c r="J967" s="7">
        <v>1</v>
      </c>
      <c r="K967" s="7">
        <v>1</v>
      </c>
      <c r="L967" s="7">
        <v>1</v>
      </c>
      <c r="M967" s="53">
        <v>78004.5</v>
      </c>
      <c r="N967" s="7">
        <v>0</v>
      </c>
      <c r="O967" s="68" t="str">
        <f t="shared" si="60"/>
        <v>Fair</v>
      </c>
      <c r="P967" s="68" t="str">
        <f t="shared" si="61"/>
        <v>Middle-aged adult</v>
      </c>
      <c r="Q967" s="68" t="str">
        <f t="shared" si="62"/>
        <v>Mid-Balance</v>
      </c>
      <c r="R967" s="69" t="str">
        <f t="shared" si="63"/>
        <v>51,000 - 100,000</v>
      </c>
    </row>
    <row r="968" spans="1:18" ht="18" customHeight="1" x14ac:dyDescent="0.2">
      <c r="A968" s="6">
        <v>967</v>
      </c>
      <c r="B968" s="7">
        <v>15589805</v>
      </c>
      <c r="C968" s="6" t="s">
        <v>740</v>
      </c>
      <c r="D968" s="7">
        <v>563</v>
      </c>
      <c r="E968" s="6" t="s">
        <v>15</v>
      </c>
      <c r="F968" s="6" t="s">
        <v>16</v>
      </c>
      <c r="G968" s="7">
        <v>34</v>
      </c>
      <c r="H968" s="7">
        <v>6</v>
      </c>
      <c r="I968" s="51">
        <v>139810.34</v>
      </c>
      <c r="J968" s="7">
        <v>1</v>
      </c>
      <c r="K968" s="7">
        <v>1</v>
      </c>
      <c r="L968" s="7">
        <v>1</v>
      </c>
      <c r="M968" s="53">
        <v>152417.79</v>
      </c>
      <c r="N968" s="7">
        <v>0</v>
      </c>
      <c r="O968" s="68" t="str">
        <f t="shared" si="60"/>
        <v>Fair</v>
      </c>
      <c r="P968" s="68" t="str">
        <f t="shared" si="61"/>
        <v>Young adult</v>
      </c>
      <c r="Q968" s="68" t="str">
        <f t="shared" si="62"/>
        <v>High-Balance</v>
      </c>
      <c r="R968" s="69" t="str">
        <f t="shared" si="63"/>
        <v>151,000 - 200,00</v>
      </c>
    </row>
    <row r="969" spans="1:18" ht="18" customHeight="1" x14ac:dyDescent="0.2">
      <c r="A969" s="6">
        <v>968</v>
      </c>
      <c r="B969" s="7">
        <v>15720893</v>
      </c>
      <c r="C969" s="6" t="s">
        <v>741</v>
      </c>
      <c r="D969" s="7">
        <v>637</v>
      </c>
      <c r="E969" s="6" t="s">
        <v>18</v>
      </c>
      <c r="F969" s="6" t="s">
        <v>16</v>
      </c>
      <c r="G969" s="7">
        <v>34</v>
      </c>
      <c r="H969" s="7">
        <v>9</v>
      </c>
      <c r="I969" s="51">
        <v>0</v>
      </c>
      <c r="J969" s="7">
        <v>2</v>
      </c>
      <c r="K969" s="7">
        <v>0</v>
      </c>
      <c r="L969" s="7">
        <v>0</v>
      </c>
      <c r="M969" s="53">
        <v>26057.08</v>
      </c>
      <c r="N969" s="7">
        <v>0</v>
      </c>
      <c r="O969" s="68" t="str">
        <f t="shared" si="60"/>
        <v>Fair</v>
      </c>
      <c r="P969" s="68" t="str">
        <f t="shared" si="61"/>
        <v>Young adult</v>
      </c>
      <c r="Q969" s="68" t="str">
        <f t="shared" si="62"/>
        <v>Low-Balance</v>
      </c>
      <c r="R969" s="69" t="str">
        <f t="shared" si="63"/>
        <v xml:space="preserve"> 0 - 50,000</v>
      </c>
    </row>
    <row r="970" spans="1:18" ht="18" customHeight="1" x14ac:dyDescent="0.2">
      <c r="A970" s="6">
        <v>969</v>
      </c>
      <c r="B970" s="7">
        <v>15641009</v>
      </c>
      <c r="C970" s="6" t="s">
        <v>742</v>
      </c>
      <c r="D970" s="7">
        <v>544</v>
      </c>
      <c r="E970" s="6" t="s">
        <v>15</v>
      </c>
      <c r="F970" s="6" t="s">
        <v>23</v>
      </c>
      <c r="G970" s="7">
        <v>37</v>
      </c>
      <c r="H970" s="7">
        <v>3</v>
      </c>
      <c r="I970" s="51">
        <v>84496.71</v>
      </c>
      <c r="J970" s="7">
        <v>1</v>
      </c>
      <c r="K970" s="7">
        <v>0</v>
      </c>
      <c r="L970" s="7">
        <v>0</v>
      </c>
      <c r="M970" s="53">
        <v>79972.09</v>
      </c>
      <c r="N970" s="7">
        <v>0</v>
      </c>
      <c r="O970" s="68" t="str">
        <f t="shared" si="60"/>
        <v>Fair</v>
      </c>
      <c r="P970" s="68" t="str">
        <f t="shared" si="61"/>
        <v>Young adult</v>
      </c>
      <c r="Q970" s="68" t="str">
        <f t="shared" si="62"/>
        <v>Mid-Balance</v>
      </c>
      <c r="R970" s="69" t="str">
        <f t="shared" si="63"/>
        <v>51,000 - 100,000</v>
      </c>
    </row>
    <row r="971" spans="1:18" ht="18" customHeight="1" x14ac:dyDescent="0.2">
      <c r="A971" s="6">
        <v>970</v>
      </c>
      <c r="B971" s="7">
        <v>15605926</v>
      </c>
      <c r="C971" s="6" t="s">
        <v>743</v>
      </c>
      <c r="D971" s="7">
        <v>649</v>
      </c>
      <c r="E971" s="6" t="s">
        <v>26</v>
      </c>
      <c r="F971" s="6" t="s">
        <v>23</v>
      </c>
      <c r="G971" s="7">
        <v>70</v>
      </c>
      <c r="H971" s="7">
        <v>9</v>
      </c>
      <c r="I971" s="51">
        <v>116854.71</v>
      </c>
      <c r="J971" s="7">
        <v>2</v>
      </c>
      <c r="K971" s="7">
        <v>0</v>
      </c>
      <c r="L971" s="7">
        <v>1</v>
      </c>
      <c r="M971" s="53">
        <v>107125.79</v>
      </c>
      <c r="N971" s="7">
        <v>0</v>
      </c>
      <c r="O971" s="68" t="str">
        <f t="shared" si="60"/>
        <v>Fair</v>
      </c>
      <c r="P971" s="68" t="str">
        <f t="shared" si="61"/>
        <v>Senior adult</v>
      </c>
      <c r="Q971" s="68" t="str">
        <f t="shared" si="62"/>
        <v>Mid-Balance</v>
      </c>
      <c r="R971" s="69" t="str">
        <f t="shared" si="63"/>
        <v>101,000 - 150,000</v>
      </c>
    </row>
    <row r="972" spans="1:18" ht="18" customHeight="1" x14ac:dyDescent="0.2">
      <c r="A972" s="6">
        <v>971</v>
      </c>
      <c r="B972" s="7">
        <v>15805955</v>
      </c>
      <c r="C972" s="6" t="s">
        <v>859</v>
      </c>
      <c r="D972" s="7">
        <v>638</v>
      </c>
      <c r="E972" s="6" t="s">
        <v>15</v>
      </c>
      <c r="F972" s="6" t="s">
        <v>16</v>
      </c>
      <c r="G972" s="7">
        <v>48</v>
      </c>
      <c r="H972" s="7">
        <v>10</v>
      </c>
      <c r="I972" s="51">
        <v>138333.03</v>
      </c>
      <c r="J972" s="7">
        <v>1</v>
      </c>
      <c r="K972" s="7">
        <v>1</v>
      </c>
      <c r="L972" s="7">
        <v>1</v>
      </c>
      <c r="M972" s="53">
        <v>47679.14</v>
      </c>
      <c r="N972" s="7">
        <v>0</v>
      </c>
      <c r="O972" s="68" t="str">
        <f t="shared" si="60"/>
        <v>Fair</v>
      </c>
      <c r="P972" s="68" t="str">
        <f t="shared" si="61"/>
        <v>Middle-aged adult</v>
      </c>
      <c r="Q972" s="68" t="str">
        <f t="shared" si="62"/>
        <v>High-Balance</v>
      </c>
      <c r="R972" s="69" t="str">
        <f t="shared" si="63"/>
        <v xml:space="preserve"> 0 - 50,000</v>
      </c>
    </row>
    <row r="973" spans="1:18" ht="18" customHeight="1" x14ac:dyDescent="0.2">
      <c r="A973" s="6">
        <v>972</v>
      </c>
      <c r="B973" s="7">
        <v>15801488</v>
      </c>
      <c r="C973" s="6" t="s">
        <v>744</v>
      </c>
      <c r="D973" s="7">
        <v>723</v>
      </c>
      <c r="E973" s="6" t="s">
        <v>15</v>
      </c>
      <c r="F973" s="6" t="s">
        <v>23</v>
      </c>
      <c r="G973" s="7">
        <v>25</v>
      </c>
      <c r="H973" s="7">
        <v>3</v>
      </c>
      <c r="I973" s="51">
        <v>0</v>
      </c>
      <c r="J973" s="7">
        <v>2</v>
      </c>
      <c r="K973" s="7">
        <v>1</v>
      </c>
      <c r="L973" s="7">
        <v>1</v>
      </c>
      <c r="M973" s="53">
        <v>134509.47</v>
      </c>
      <c r="N973" s="7">
        <v>0</v>
      </c>
      <c r="O973" s="68" t="str">
        <f t="shared" si="60"/>
        <v>Good</v>
      </c>
      <c r="P973" s="68" t="str">
        <f t="shared" si="61"/>
        <v>Young adult</v>
      </c>
      <c r="Q973" s="68" t="str">
        <f t="shared" si="62"/>
        <v>Low-Balance</v>
      </c>
      <c r="R973" s="69" t="str">
        <f t="shared" si="63"/>
        <v>101,000 - 150,000</v>
      </c>
    </row>
    <row r="974" spans="1:18" ht="18" customHeight="1" x14ac:dyDescent="0.2">
      <c r="A974" s="6">
        <v>973</v>
      </c>
      <c r="B974" s="7">
        <v>15605918</v>
      </c>
      <c r="C974" s="6" t="s">
        <v>745</v>
      </c>
      <c r="D974" s="7">
        <v>635</v>
      </c>
      <c r="E974" s="6" t="s">
        <v>26</v>
      </c>
      <c r="F974" s="6" t="s">
        <v>23</v>
      </c>
      <c r="G974" s="7">
        <v>43</v>
      </c>
      <c r="H974" s="7">
        <v>5</v>
      </c>
      <c r="I974" s="51">
        <v>78992.75</v>
      </c>
      <c r="J974" s="7">
        <v>2</v>
      </c>
      <c r="K974" s="7">
        <v>0</v>
      </c>
      <c r="L974" s="7">
        <v>0</v>
      </c>
      <c r="M974" s="53">
        <v>153265.31</v>
      </c>
      <c r="N974" s="7">
        <v>0</v>
      </c>
      <c r="O974" s="68" t="str">
        <f t="shared" si="60"/>
        <v>Fair</v>
      </c>
      <c r="P974" s="68" t="str">
        <f t="shared" si="61"/>
        <v>Middle-aged adult</v>
      </c>
      <c r="Q974" s="68" t="str">
        <f t="shared" si="62"/>
        <v>Mid-Balance</v>
      </c>
      <c r="R974" s="69" t="str">
        <f t="shared" si="63"/>
        <v>151,000 - 200,00</v>
      </c>
    </row>
    <row r="975" spans="1:18" ht="18" customHeight="1" x14ac:dyDescent="0.2">
      <c r="A975" s="6">
        <v>974</v>
      </c>
      <c r="B975" s="7">
        <v>15779711</v>
      </c>
      <c r="C975" s="6" t="s">
        <v>485</v>
      </c>
      <c r="D975" s="7">
        <v>750</v>
      </c>
      <c r="E975" s="6" t="s">
        <v>18</v>
      </c>
      <c r="F975" s="6" t="s">
        <v>16</v>
      </c>
      <c r="G975" s="7">
        <v>38</v>
      </c>
      <c r="H975" s="7">
        <v>7</v>
      </c>
      <c r="I975" s="51">
        <v>97257.41</v>
      </c>
      <c r="J975" s="7">
        <v>2</v>
      </c>
      <c r="K975" s="7">
        <v>0</v>
      </c>
      <c r="L975" s="7">
        <v>1</v>
      </c>
      <c r="M975" s="53">
        <v>179883.04</v>
      </c>
      <c r="N975" s="7">
        <v>0</v>
      </c>
      <c r="O975" s="68" t="str">
        <f t="shared" si="60"/>
        <v>Good</v>
      </c>
      <c r="P975" s="68" t="str">
        <f t="shared" si="61"/>
        <v>Young adult</v>
      </c>
      <c r="Q975" s="68" t="str">
        <f t="shared" si="62"/>
        <v>Mid-Balance</v>
      </c>
      <c r="R975" s="69" t="str">
        <f t="shared" si="63"/>
        <v>151,000 - 200,00</v>
      </c>
    </row>
    <row r="976" spans="1:18" ht="18" customHeight="1" x14ac:dyDescent="0.2">
      <c r="A976" s="6">
        <v>975</v>
      </c>
      <c r="B976" s="7">
        <v>15705620</v>
      </c>
      <c r="C976" s="6" t="s">
        <v>456</v>
      </c>
      <c r="D976" s="7">
        <v>730</v>
      </c>
      <c r="E976" s="6" t="s">
        <v>15</v>
      </c>
      <c r="F976" s="6" t="s">
        <v>23</v>
      </c>
      <c r="G976" s="7">
        <v>34</v>
      </c>
      <c r="H976" s="7">
        <v>5</v>
      </c>
      <c r="I976" s="51">
        <v>122453.37</v>
      </c>
      <c r="J976" s="7">
        <v>2</v>
      </c>
      <c r="K976" s="7">
        <v>1</v>
      </c>
      <c r="L976" s="7">
        <v>0</v>
      </c>
      <c r="M976" s="53">
        <v>138882.98000000001</v>
      </c>
      <c r="N976" s="7">
        <v>0</v>
      </c>
      <c r="O976" s="68" t="str">
        <f t="shared" si="60"/>
        <v>Good</v>
      </c>
      <c r="P976" s="68" t="str">
        <f t="shared" si="61"/>
        <v>Young adult</v>
      </c>
      <c r="Q976" s="68" t="str">
        <f t="shared" si="62"/>
        <v>Mid-Balance</v>
      </c>
      <c r="R976" s="69" t="str">
        <f t="shared" si="63"/>
        <v>101,000 - 150,000</v>
      </c>
    </row>
    <row r="977" spans="1:18" ht="18" customHeight="1" x14ac:dyDescent="0.2">
      <c r="A977" s="6">
        <v>976</v>
      </c>
      <c r="B977" s="7">
        <v>15685357</v>
      </c>
      <c r="C977" s="6" t="s">
        <v>698</v>
      </c>
      <c r="D977" s="7">
        <v>750</v>
      </c>
      <c r="E977" s="6" t="s">
        <v>18</v>
      </c>
      <c r="F977" s="6" t="s">
        <v>16</v>
      </c>
      <c r="G977" s="7">
        <v>36</v>
      </c>
      <c r="H977" s="7">
        <v>8</v>
      </c>
      <c r="I977" s="51">
        <v>112940.07</v>
      </c>
      <c r="J977" s="7">
        <v>1</v>
      </c>
      <c r="K977" s="7">
        <v>0</v>
      </c>
      <c r="L977" s="7">
        <v>1</v>
      </c>
      <c r="M977" s="53">
        <v>9855.81</v>
      </c>
      <c r="N977" s="7">
        <v>0</v>
      </c>
      <c r="O977" s="68" t="str">
        <f t="shared" si="60"/>
        <v>Good</v>
      </c>
      <c r="P977" s="68" t="str">
        <f t="shared" si="61"/>
        <v>Young adult</v>
      </c>
      <c r="Q977" s="68" t="str">
        <f t="shared" si="62"/>
        <v>Mid-Balance</v>
      </c>
      <c r="R977" s="69" t="str">
        <f t="shared" si="63"/>
        <v xml:space="preserve"> 0 - 50,000</v>
      </c>
    </row>
    <row r="978" spans="1:18" ht="18" customHeight="1" x14ac:dyDescent="0.2">
      <c r="A978" s="6">
        <v>977</v>
      </c>
      <c r="B978" s="7">
        <v>15570060</v>
      </c>
      <c r="C978" s="6" t="s">
        <v>746</v>
      </c>
      <c r="D978" s="7">
        <v>663</v>
      </c>
      <c r="E978" s="6" t="s">
        <v>15</v>
      </c>
      <c r="F978" s="6" t="s">
        <v>16</v>
      </c>
      <c r="G978" s="7">
        <v>43</v>
      </c>
      <c r="H978" s="7">
        <v>8</v>
      </c>
      <c r="I978" s="51">
        <v>132558.26</v>
      </c>
      <c r="J978" s="7">
        <v>1</v>
      </c>
      <c r="K978" s="7">
        <v>1</v>
      </c>
      <c r="L978" s="7">
        <v>0</v>
      </c>
      <c r="M978" s="53">
        <v>67046.83</v>
      </c>
      <c r="N978" s="7">
        <v>1</v>
      </c>
      <c r="O978" s="68" t="str">
        <f t="shared" si="60"/>
        <v>Fair</v>
      </c>
      <c r="P978" s="68" t="str">
        <f t="shared" si="61"/>
        <v>Middle-aged adult</v>
      </c>
      <c r="Q978" s="68" t="str">
        <f t="shared" si="62"/>
        <v>High-Balance</v>
      </c>
      <c r="R978" s="69" t="str">
        <f t="shared" si="63"/>
        <v>51,000 - 100,000</v>
      </c>
    </row>
    <row r="979" spans="1:18" ht="18" customHeight="1" x14ac:dyDescent="0.2">
      <c r="A979" s="6">
        <v>978</v>
      </c>
      <c r="B979" s="7">
        <v>15582616</v>
      </c>
      <c r="C979" s="6" t="s">
        <v>859</v>
      </c>
      <c r="D979" s="7">
        <v>520</v>
      </c>
      <c r="E979" s="6" t="s">
        <v>15</v>
      </c>
      <c r="F979" s="6" t="s">
        <v>16</v>
      </c>
      <c r="G979" s="7">
        <v>38</v>
      </c>
      <c r="H979" s="7">
        <v>4</v>
      </c>
      <c r="I979" s="51">
        <v>0</v>
      </c>
      <c r="J979" s="7">
        <v>2</v>
      </c>
      <c r="K979" s="7">
        <v>1</v>
      </c>
      <c r="L979" s="7">
        <v>0</v>
      </c>
      <c r="M979" s="53">
        <v>56388.63</v>
      </c>
      <c r="N979" s="7">
        <v>0</v>
      </c>
      <c r="O979" s="68" t="str">
        <f t="shared" si="60"/>
        <v>Poor</v>
      </c>
      <c r="P979" s="68" t="str">
        <f t="shared" si="61"/>
        <v>Young adult</v>
      </c>
      <c r="Q979" s="68" t="str">
        <f t="shared" si="62"/>
        <v>Low-Balance</v>
      </c>
      <c r="R979" s="69" t="str">
        <f t="shared" si="63"/>
        <v>51,000 - 100,000</v>
      </c>
    </row>
    <row r="980" spans="1:18" ht="18" customHeight="1" x14ac:dyDescent="0.2">
      <c r="A980" s="6">
        <v>979</v>
      </c>
      <c r="B980" s="7">
        <v>15799515</v>
      </c>
      <c r="C980" s="6" t="s">
        <v>171</v>
      </c>
      <c r="D980" s="7">
        <v>652</v>
      </c>
      <c r="E980" s="6" t="s">
        <v>15</v>
      </c>
      <c r="F980" s="6" t="s">
        <v>16</v>
      </c>
      <c r="G980" s="7">
        <v>48</v>
      </c>
      <c r="H980" s="7">
        <v>8</v>
      </c>
      <c r="I980" s="51">
        <v>133297.24</v>
      </c>
      <c r="J980" s="7">
        <v>1</v>
      </c>
      <c r="K980" s="7">
        <v>1</v>
      </c>
      <c r="L980" s="7">
        <v>0</v>
      </c>
      <c r="M980" s="53">
        <v>77764.37</v>
      </c>
      <c r="N980" s="7">
        <v>0</v>
      </c>
      <c r="O980" s="68" t="str">
        <f t="shared" si="60"/>
        <v>Fair</v>
      </c>
      <c r="P980" s="68" t="str">
        <f t="shared" si="61"/>
        <v>Middle-aged adult</v>
      </c>
      <c r="Q980" s="68" t="str">
        <f t="shared" si="62"/>
        <v>High-Balance</v>
      </c>
      <c r="R980" s="69" t="str">
        <f t="shared" si="63"/>
        <v>51,000 - 100,000</v>
      </c>
    </row>
    <row r="981" spans="1:18" ht="18" customHeight="1" x14ac:dyDescent="0.2">
      <c r="A981" s="6">
        <v>980</v>
      </c>
      <c r="B981" s="7">
        <v>15642937</v>
      </c>
      <c r="C981" s="6" t="s">
        <v>745</v>
      </c>
      <c r="D981" s="7">
        <v>550</v>
      </c>
      <c r="E981" s="6" t="s">
        <v>15</v>
      </c>
      <c r="F981" s="6" t="s">
        <v>16</v>
      </c>
      <c r="G981" s="7">
        <v>46</v>
      </c>
      <c r="H981" s="7">
        <v>7</v>
      </c>
      <c r="I981" s="51">
        <v>0</v>
      </c>
      <c r="J981" s="7">
        <v>2</v>
      </c>
      <c r="K981" s="7">
        <v>1</v>
      </c>
      <c r="L981" s="7">
        <v>0</v>
      </c>
      <c r="M981" s="53">
        <v>130590.35</v>
      </c>
      <c r="N981" s="7">
        <v>0</v>
      </c>
      <c r="O981" s="68" t="str">
        <f t="shared" si="60"/>
        <v>Fair</v>
      </c>
      <c r="P981" s="68" t="str">
        <f t="shared" si="61"/>
        <v>Middle-aged adult</v>
      </c>
      <c r="Q981" s="68" t="str">
        <f t="shared" si="62"/>
        <v>Low-Balance</v>
      </c>
      <c r="R981" s="69" t="str">
        <f t="shared" si="63"/>
        <v>101,000 - 150,000</v>
      </c>
    </row>
    <row r="982" spans="1:18" ht="18" customHeight="1" x14ac:dyDescent="0.2">
      <c r="A982" s="6">
        <v>981</v>
      </c>
      <c r="B982" s="7">
        <v>15624729</v>
      </c>
      <c r="C982" s="6" t="s">
        <v>75</v>
      </c>
      <c r="D982" s="7">
        <v>594</v>
      </c>
      <c r="E982" s="6" t="s">
        <v>15</v>
      </c>
      <c r="F982" s="6" t="s">
        <v>23</v>
      </c>
      <c r="G982" s="7">
        <v>27</v>
      </c>
      <c r="H982" s="7">
        <v>0</v>
      </c>
      <c r="I982" s="51">
        <v>197041.8</v>
      </c>
      <c r="J982" s="7">
        <v>1</v>
      </c>
      <c r="K982" s="7">
        <v>0</v>
      </c>
      <c r="L982" s="7">
        <v>0</v>
      </c>
      <c r="M982" s="53">
        <v>151912.49</v>
      </c>
      <c r="N982" s="7">
        <v>0</v>
      </c>
      <c r="O982" s="68" t="str">
        <f t="shared" si="60"/>
        <v>Fair</v>
      </c>
      <c r="P982" s="68" t="str">
        <f t="shared" si="61"/>
        <v>Young adult</v>
      </c>
      <c r="Q982" s="68" t="str">
        <f t="shared" si="62"/>
        <v>High-Balance</v>
      </c>
      <c r="R982" s="69" t="str">
        <f t="shared" si="63"/>
        <v>151,000 - 200,00</v>
      </c>
    </row>
    <row r="983" spans="1:18" ht="18" customHeight="1" x14ac:dyDescent="0.2">
      <c r="A983" s="6">
        <v>982</v>
      </c>
      <c r="B983" s="7">
        <v>15566156</v>
      </c>
      <c r="C983" s="6" t="s">
        <v>369</v>
      </c>
      <c r="D983" s="7">
        <v>749</v>
      </c>
      <c r="E983" s="6" t="s">
        <v>26</v>
      </c>
      <c r="F983" s="6" t="s">
        <v>16</v>
      </c>
      <c r="G983" s="7">
        <v>44</v>
      </c>
      <c r="H983" s="7">
        <v>0</v>
      </c>
      <c r="I983" s="51">
        <v>71497.789999999994</v>
      </c>
      <c r="J983" s="7">
        <v>2</v>
      </c>
      <c r="K983" s="7">
        <v>0</v>
      </c>
      <c r="L983" s="7">
        <v>0</v>
      </c>
      <c r="M983" s="53">
        <v>151083.79999999999</v>
      </c>
      <c r="N983" s="7">
        <v>0</v>
      </c>
      <c r="O983" s="68" t="str">
        <f t="shared" si="60"/>
        <v>Good</v>
      </c>
      <c r="P983" s="68" t="str">
        <f t="shared" si="61"/>
        <v>Middle-aged adult</v>
      </c>
      <c r="Q983" s="68" t="str">
        <f t="shared" si="62"/>
        <v>Low-Balance</v>
      </c>
      <c r="R983" s="69" t="str">
        <f t="shared" si="63"/>
        <v>151,000 - 200,00</v>
      </c>
    </row>
    <row r="984" spans="1:18" ht="18" customHeight="1" x14ac:dyDescent="0.2">
      <c r="A984" s="6">
        <v>983</v>
      </c>
      <c r="B984" s="7">
        <v>15792360</v>
      </c>
      <c r="C984" s="6" t="s">
        <v>80</v>
      </c>
      <c r="D984" s="7">
        <v>668</v>
      </c>
      <c r="E984" s="6" t="s">
        <v>15</v>
      </c>
      <c r="F984" s="6" t="s">
        <v>23</v>
      </c>
      <c r="G984" s="7">
        <v>32</v>
      </c>
      <c r="H984" s="7">
        <v>7</v>
      </c>
      <c r="I984" s="51">
        <v>0</v>
      </c>
      <c r="J984" s="7">
        <v>2</v>
      </c>
      <c r="K984" s="7">
        <v>1</v>
      </c>
      <c r="L984" s="7">
        <v>1</v>
      </c>
      <c r="M984" s="53">
        <v>777.37</v>
      </c>
      <c r="N984" s="7">
        <v>0</v>
      </c>
      <c r="O984" s="68" t="str">
        <f t="shared" si="60"/>
        <v>Fair</v>
      </c>
      <c r="P984" s="68" t="str">
        <f t="shared" si="61"/>
        <v>Young adult</v>
      </c>
      <c r="Q984" s="68" t="str">
        <f t="shared" si="62"/>
        <v>Low-Balance</v>
      </c>
      <c r="R984" s="69" t="str">
        <f t="shared" si="63"/>
        <v xml:space="preserve"> 0 - 50,000</v>
      </c>
    </row>
    <row r="985" spans="1:18" ht="18" customHeight="1" x14ac:dyDescent="0.2">
      <c r="A985" s="6">
        <v>984</v>
      </c>
      <c r="B985" s="7">
        <v>15807008</v>
      </c>
      <c r="C985" s="6" t="s">
        <v>679</v>
      </c>
      <c r="D985" s="7">
        <v>614</v>
      </c>
      <c r="E985" s="6" t="s">
        <v>26</v>
      </c>
      <c r="F985" s="6" t="s">
        <v>16</v>
      </c>
      <c r="G985" s="7">
        <v>35</v>
      </c>
      <c r="H985" s="7">
        <v>6</v>
      </c>
      <c r="I985" s="51">
        <v>128100.28</v>
      </c>
      <c r="J985" s="7">
        <v>1</v>
      </c>
      <c r="K985" s="7">
        <v>0</v>
      </c>
      <c r="L985" s="7">
        <v>0</v>
      </c>
      <c r="M985" s="53">
        <v>69454.240000000005</v>
      </c>
      <c r="N985" s="7">
        <v>1</v>
      </c>
      <c r="O985" s="68" t="str">
        <f t="shared" si="60"/>
        <v>Fair</v>
      </c>
      <c r="P985" s="68" t="str">
        <f t="shared" si="61"/>
        <v>Young adult</v>
      </c>
      <c r="Q985" s="68" t="str">
        <f t="shared" si="62"/>
        <v>High-Balance</v>
      </c>
      <c r="R985" s="69" t="str">
        <f t="shared" si="63"/>
        <v>51,000 - 100,000</v>
      </c>
    </row>
    <row r="986" spans="1:18" ht="18" customHeight="1" x14ac:dyDescent="0.2">
      <c r="A986" s="6">
        <v>985</v>
      </c>
      <c r="B986" s="7">
        <v>15704770</v>
      </c>
      <c r="C986" s="6" t="s">
        <v>747</v>
      </c>
      <c r="D986" s="7">
        <v>773</v>
      </c>
      <c r="E986" s="6" t="s">
        <v>15</v>
      </c>
      <c r="F986" s="6" t="s">
        <v>23</v>
      </c>
      <c r="G986" s="7">
        <v>25</v>
      </c>
      <c r="H986" s="7">
        <v>1</v>
      </c>
      <c r="I986" s="51">
        <v>124532.78</v>
      </c>
      <c r="J986" s="7">
        <v>2</v>
      </c>
      <c r="K986" s="7">
        <v>0</v>
      </c>
      <c r="L986" s="7">
        <v>1</v>
      </c>
      <c r="M986" s="53">
        <v>11723.57</v>
      </c>
      <c r="N986" s="7">
        <v>0</v>
      </c>
      <c r="O986" s="68" t="str">
        <f t="shared" si="60"/>
        <v>Good</v>
      </c>
      <c r="P986" s="68" t="str">
        <f t="shared" si="61"/>
        <v>Young adult</v>
      </c>
      <c r="Q986" s="68" t="str">
        <f t="shared" si="62"/>
        <v>Mid-Balance</v>
      </c>
      <c r="R986" s="69" t="str">
        <f t="shared" si="63"/>
        <v xml:space="preserve"> 0 - 50,000</v>
      </c>
    </row>
    <row r="987" spans="1:18" ht="18" customHeight="1" x14ac:dyDescent="0.2">
      <c r="A987" s="6">
        <v>986</v>
      </c>
      <c r="B987" s="7">
        <v>15756475</v>
      </c>
      <c r="C987" s="6" t="s">
        <v>748</v>
      </c>
      <c r="D987" s="7">
        <v>551</v>
      </c>
      <c r="E987" s="6" t="s">
        <v>26</v>
      </c>
      <c r="F987" s="6" t="s">
        <v>23</v>
      </c>
      <c r="G987" s="7">
        <v>31</v>
      </c>
      <c r="H987" s="7">
        <v>9</v>
      </c>
      <c r="I987" s="51">
        <v>82293.820000000007</v>
      </c>
      <c r="J987" s="7">
        <v>2</v>
      </c>
      <c r="K987" s="7">
        <v>1</v>
      </c>
      <c r="L987" s="7">
        <v>1</v>
      </c>
      <c r="M987" s="53">
        <v>91565.25</v>
      </c>
      <c r="N987" s="7">
        <v>0</v>
      </c>
      <c r="O987" s="68" t="str">
        <f t="shared" si="60"/>
        <v>Fair</v>
      </c>
      <c r="P987" s="68" t="str">
        <f t="shared" si="61"/>
        <v>Young adult</v>
      </c>
      <c r="Q987" s="68" t="str">
        <f t="shared" si="62"/>
        <v>Mid-Balance</v>
      </c>
      <c r="R987" s="69" t="str">
        <f t="shared" si="63"/>
        <v>51,000 - 100,000</v>
      </c>
    </row>
    <row r="988" spans="1:18" ht="18" customHeight="1" x14ac:dyDescent="0.2">
      <c r="A988" s="6">
        <v>987</v>
      </c>
      <c r="B988" s="7">
        <v>15655339</v>
      </c>
      <c r="C988" s="6" t="s">
        <v>749</v>
      </c>
      <c r="D988" s="7">
        <v>566</v>
      </c>
      <c r="E988" s="6" t="s">
        <v>15</v>
      </c>
      <c r="F988" s="6" t="s">
        <v>23</v>
      </c>
      <c r="G988" s="7">
        <v>36</v>
      </c>
      <c r="H988" s="7">
        <v>1</v>
      </c>
      <c r="I988" s="51">
        <v>142120.91</v>
      </c>
      <c r="J988" s="7">
        <v>1</v>
      </c>
      <c r="K988" s="7">
        <v>1</v>
      </c>
      <c r="L988" s="7">
        <v>0</v>
      </c>
      <c r="M988" s="53">
        <v>79616.37</v>
      </c>
      <c r="N988" s="7">
        <v>0</v>
      </c>
      <c r="O988" s="68" t="str">
        <f t="shared" si="60"/>
        <v>Fair</v>
      </c>
      <c r="P988" s="68" t="str">
        <f t="shared" si="61"/>
        <v>Young adult</v>
      </c>
      <c r="Q988" s="68" t="str">
        <f t="shared" si="62"/>
        <v>High-Balance</v>
      </c>
      <c r="R988" s="69" t="str">
        <f t="shared" si="63"/>
        <v>51,000 - 100,000</v>
      </c>
    </row>
    <row r="989" spans="1:18" ht="18" customHeight="1" x14ac:dyDescent="0.2">
      <c r="A989" s="6">
        <v>988</v>
      </c>
      <c r="B989" s="7">
        <v>15613749</v>
      </c>
      <c r="C989" s="6" t="s">
        <v>750</v>
      </c>
      <c r="D989" s="7">
        <v>569</v>
      </c>
      <c r="E989" s="6" t="s">
        <v>18</v>
      </c>
      <c r="F989" s="6" t="s">
        <v>23</v>
      </c>
      <c r="G989" s="7">
        <v>34</v>
      </c>
      <c r="H989" s="7">
        <v>0</v>
      </c>
      <c r="I989" s="51">
        <v>151839.26</v>
      </c>
      <c r="J989" s="7">
        <v>1</v>
      </c>
      <c r="K989" s="7">
        <v>1</v>
      </c>
      <c r="L989" s="7">
        <v>0</v>
      </c>
      <c r="M989" s="53">
        <v>102299.81</v>
      </c>
      <c r="N989" s="7">
        <v>1</v>
      </c>
      <c r="O989" s="68" t="str">
        <f t="shared" si="60"/>
        <v>Fair</v>
      </c>
      <c r="P989" s="68" t="str">
        <f t="shared" si="61"/>
        <v>Young adult</v>
      </c>
      <c r="Q989" s="68" t="str">
        <f t="shared" si="62"/>
        <v>High-Balance</v>
      </c>
      <c r="R989" s="69" t="str">
        <f t="shared" si="63"/>
        <v>101,000 - 150,000</v>
      </c>
    </row>
    <row r="990" spans="1:18" ht="18" customHeight="1" x14ac:dyDescent="0.2">
      <c r="A990" s="6">
        <v>989</v>
      </c>
      <c r="B990" s="7">
        <v>15664521</v>
      </c>
      <c r="C990" s="6" t="s">
        <v>751</v>
      </c>
      <c r="D990" s="7">
        <v>659</v>
      </c>
      <c r="E990" s="6" t="s">
        <v>18</v>
      </c>
      <c r="F990" s="6" t="s">
        <v>23</v>
      </c>
      <c r="G990" s="7">
        <v>31</v>
      </c>
      <c r="H990" s="7">
        <v>7</v>
      </c>
      <c r="I990" s="51">
        <v>149620.88</v>
      </c>
      <c r="J990" s="7">
        <v>2</v>
      </c>
      <c r="K990" s="7">
        <v>1</v>
      </c>
      <c r="L990" s="7">
        <v>1</v>
      </c>
      <c r="M990" s="53">
        <v>104533.51</v>
      </c>
      <c r="N990" s="7">
        <v>0</v>
      </c>
      <c r="O990" s="68" t="str">
        <f t="shared" si="60"/>
        <v>Fair</v>
      </c>
      <c r="P990" s="68" t="str">
        <f t="shared" si="61"/>
        <v>Young adult</v>
      </c>
      <c r="Q990" s="68" t="str">
        <f t="shared" si="62"/>
        <v>High-Balance</v>
      </c>
      <c r="R990" s="69" t="str">
        <f t="shared" si="63"/>
        <v>101,000 - 150,000</v>
      </c>
    </row>
    <row r="991" spans="1:18" ht="18" customHeight="1" x14ac:dyDescent="0.2">
      <c r="A991" s="6">
        <v>990</v>
      </c>
      <c r="B991" s="7">
        <v>15681206</v>
      </c>
      <c r="C991" s="6" t="s">
        <v>752</v>
      </c>
      <c r="D991" s="7">
        <v>722</v>
      </c>
      <c r="E991" s="6" t="s">
        <v>15</v>
      </c>
      <c r="F991" s="6" t="s">
        <v>16</v>
      </c>
      <c r="G991" s="7">
        <v>49</v>
      </c>
      <c r="H991" s="7">
        <v>3</v>
      </c>
      <c r="I991" s="51">
        <v>168197.66</v>
      </c>
      <c r="J991" s="7">
        <v>1</v>
      </c>
      <c r="K991" s="7">
        <v>1</v>
      </c>
      <c r="L991" s="7">
        <v>0</v>
      </c>
      <c r="M991" s="53">
        <v>140765.57</v>
      </c>
      <c r="N991" s="7">
        <v>1</v>
      </c>
      <c r="O991" s="68" t="str">
        <f t="shared" si="60"/>
        <v>Good</v>
      </c>
      <c r="P991" s="68" t="str">
        <f t="shared" si="61"/>
        <v>Middle-aged adult</v>
      </c>
      <c r="Q991" s="68" t="str">
        <f t="shared" si="62"/>
        <v>High-Balance</v>
      </c>
      <c r="R991" s="69" t="str">
        <f t="shared" si="63"/>
        <v>101,000 - 150,000</v>
      </c>
    </row>
    <row r="992" spans="1:18" ht="18" customHeight="1" x14ac:dyDescent="0.2">
      <c r="A992" s="6">
        <v>991</v>
      </c>
      <c r="B992" s="7">
        <v>15745527</v>
      </c>
      <c r="C992" s="6" t="s">
        <v>506</v>
      </c>
      <c r="D992" s="7">
        <v>655</v>
      </c>
      <c r="E992" s="6" t="s">
        <v>15</v>
      </c>
      <c r="F992" s="6" t="s">
        <v>23</v>
      </c>
      <c r="G992" s="7">
        <v>37</v>
      </c>
      <c r="H992" s="7">
        <v>5</v>
      </c>
      <c r="I992" s="51">
        <v>93147</v>
      </c>
      <c r="J992" s="7">
        <v>2</v>
      </c>
      <c r="K992" s="7">
        <v>1</v>
      </c>
      <c r="L992" s="7">
        <v>0</v>
      </c>
      <c r="M992" s="53">
        <v>66214.13</v>
      </c>
      <c r="N992" s="7">
        <v>0</v>
      </c>
      <c r="O992" s="68" t="str">
        <f t="shared" si="60"/>
        <v>Fair</v>
      </c>
      <c r="P992" s="68" t="str">
        <f t="shared" si="61"/>
        <v>Young adult</v>
      </c>
      <c r="Q992" s="68" t="str">
        <f t="shared" si="62"/>
        <v>Mid-Balance</v>
      </c>
      <c r="R992" s="69" t="str">
        <f t="shared" si="63"/>
        <v>51,000 - 100,000</v>
      </c>
    </row>
  </sheetData>
  <pageMargins left="0.7" right="0.7" top="0.75" bottom="0.75" header="0.3" footer="0.3"/>
  <ignoredErrors>
    <ignoredError sqref="P2"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3B99A-58DC-0D45-887A-26F52B116E7C}">
  <dimension ref="A1:R992"/>
  <sheetViews>
    <sheetView topLeftCell="B1" workbookViewId="0">
      <selection activeCell="L19" sqref="L19"/>
    </sheetView>
  </sheetViews>
  <sheetFormatPr baseColWidth="10" defaultRowHeight="15" x14ac:dyDescent="0.2"/>
  <cols>
    <col min="1" max="1" width="16.6640625" bestFit="1" customWidth="1"/>
    <col min="2" max="2" width="16.1640625" bestFit="1" customWidth="1"/>
    <col min="3" max="3" width="17.1640625" bestFit="1" customWidth="1"/>
    <col min="4" max="4" width="15.6640625" bestFit="1" customWidth="1"/>
    <col min="5" max="5" width="12.33203125" bestFit="1" customWidth="1"/>
    <col min="6" max="6" width="12" bestFit="1" customWidth="1"/>
    <col min="7" max="7" width="9.1640625" bestFit="1" customWidth="1"/>
    <col min="8" max="8" width="11.6640625" bestFit="1" customWidth="1"/>
    <col min="9" max="9" width="11.33203125" customWidth="1"/>
    <col min="10" max="11" width="18.33203125" bestFit="1" customWidth="1"/>
    <col min="12" max="13" width="19.1640625" bestFit="1" customWidth="1"/>
    <col min="14" max="14" width="20.1640625" bestFit="1" customWidth="1"/>
    <col min="15" max="15" width="18" bestFit="1" customWidth="1"/>
    <col min="16" max="16" width="16.6640625" customWidth="1"/>
    <col min="17" max="17" width="15.6640625" bestFit="1" customWidth="1"/>
    <col min="18" max="18" width="21.5" bestFit="1" customWidth="1"/>
  </cols>
  <sheetData>
    <row r="1" spans="1:18" ht="16" x14ac:dyDescent="0.2">
      <c r="A1" s="3" t="s">
        <v>798</v>
      </c>
      <c r="B1" s="4" t="s">
        <v>799</v>
      </c>
      <c r="C1" s="3" t="s">
        <v>800</v>
      </c>
      <c r="D1" s="4" t="s">
        <v>801</v>
      </c>
      <c r="E1" s="3" t="s">
        <v>802</v>
      </c>
      <c r="F1" s="3" t="s">
        <v>803</v>
      </c>
      <c r="G1" s="4" t="s">
        <v>804</v>
      </c>
      <c r="H1" s="4" t="s">
        <v>805</v>
      </c>
      <c r="I1" s="5" t="s">
        <v>806</v>
      </c>
      <c r="J1" s="4" t="s">
        <v>807</v>
      </c>
      <c r="K1" s="4" t="s">
        <v>865</v>
      </c>
      <c r="L1" s="4" t="s">
        <v>866</v>
      </c>
      <c r="M1" s="3" t="s">
        <v>808</v>
      </c>
      <c r="N1" s="4" t="s">
        <v>867</v>
      </c>
      <c r="O1" s="25" t="s">
        <v>890</v>
      </c>
      <c r="P1" s="25" t="s">
        <v>895</v>
      </c>
      <c r="Q1" s="25" t="s">
        <v>897</v>
      </c>
      <c r="R1" s="25" t="s">
        <v>899</v>
      </c>
    </row>
    <row r="2" spans="1:18" ht="18" customHeight="1" x14ac:dyDescent="0.2">
      <c r="A2" s="6">
        <v>2</v>
      </c>
      <c r="B2" s="7">
        <v>15647311</v>
      </c>
      <c r="C2" s="6" t="s">
        <v>17</v>
      </c>
      <c r="D2" s="7">
        <v>608</v>
      </c>
      <c r="E2" s="6" t="s">
        <v>18</v>
      </c>
      <c r="F2" s="6" t="s">
        <v>16</v>
      </c>
      <c r="G2" s="7">
        <v>41</v>
      </c>
      <c r="H2" s="7">
        <v>1</v>
      </c>
      <c r="I2" s="51">
        <v>83807.86</v>
      </c>
      <c r="J2" s="7">
        <v>1</v>
      </c>
      <c r="K2" s="7">
        <v>0</v>
      </c>
      <c r="L2" s="7">
        <v>1</v>
      </c>
      <c r="M2" s="53">
        <v>112542.58</v>
      </c>
      <c r="N2" s="7">
        <v>0</v>
      </c>
      <c r="O2" s="68" t="s">
        <v>810</v>
      </c>
      <c r="P2" s="68" t="s">
        <v>901</v>
      </c>
      <c r="Q2" s="68" t="s">
        <v>886</v>
      </c>
      <c r="R2" s="69" t="s">
        <v>887</v>
      </c>
    </row>
    <row r="3" spans="1:18" ht="18" customHeight="1" x14ac:dyDescent="0.2">
      <c r="A3" s="6">
        <v>4</v>
      </c>
      <c r="B3" s="7">
        <v>15701354</v>
      </c>
      <c r="C3" s="6" t="s">
        <v>20</v>
      </c>
      <c r="D3" s="7">
        <v>699</v>
      </c>
      <c r="E3" s="6" t="s">
        <v>15</v>
      </c>
      <c r="F3" s="6" t="s">
        <v>16</v>
      </c>
      <c r="G3" s="7">
        <v>39</v>
      </c>
      <c r="H3" s="7">
        <v>1</v>
      </c>
      <c r="I3" s="51">
        <v>0</v>
      </c>
      <c r="J3" s="7">
        <v>2</v>
      </c>
      <c r="K3" s="7">
        <v>0</v>
      </c>
      <c r="L3" s="7">
        <v>0</v>
      </c>
      <c r="M3" s="53">
        <v>93826.63</v>
      </c>
      <c r="N3" s="7">
        <v>0</v>
      </c>
      <c r="O3" s="68" t="s">
        <v>810</v>
      </c>
      <c r="P3" s="68" t="s">
        <v>902</v>
      </c>
      <c r="Q3" s="68" t="s">
        <v>883</v>
      </c>
      <c r="R3" s="69" t="s">
        <v>884</v>
      </c>
    </row>
    <row r="4" spans="1:18" ht="18" customHeight="1" x14ac:dyDescent="0.2">
      <c r="A4" s="6">
        <v>5</v>
      </c>
      <c r="B4" s="7">
        <v>15737888</v>
      </c>
      <c r="C4" s="6" t="s">
        <v>21</v>
      </c>
      <c r="D4" s="7">
        <v>850</v>
      </c>
      <c r="E4" s="6" t="s">
        <v>18</v>
      </c>
      <c r="F4" s="6" t="s">
        <v>16</v>
      </c>
      <c r="G4" s="7">
        <v>43</v>
      </c>
      <c r="H4" s="7">
        <v>2</v>
      </c>
      <c r="I4" s="51">
        <v>125510.82</v>
      </c>
      <c r="J4" s="7">
        <v>1</v>
      </c>
      <c r="K4" s="7">
        <v>1</v>
      </c>
      <c r="L4" s="7">
        <v>1</v>
      </c>
      <c r="M4" s="53">
        <v>79084.100000000006</v>
      </c>
      <c r="N4" s="7">
        <v>0</v>
      </c>
      <c r="O4" s="68" t="s">
        <v>809</v>
      </c>
      <c r="P4" s="68" t="s">
        <v>901</v>
      </c>
      <c r="Q4" s="68" t="s">
        <v>886</v>
      </c>
      <c r="R4" s="69" t="s">
        <v>884</v>
      </c>
    </row>
    <row r="5" spans="1:18" ht="18" customHeight="1" x14ac:dyDescent="0.2">
      <c r="A5" s="6">
        <v>7</v>
      </c>
      <c r="B5" s="7">
        <v>15592531</v>
      </c>
      <c r="C5" s="6" t="s">
        <v>24</v>
      </c>
      <c r="D5" s="7">
        <v>822</v>
      </c>
      <c r="E5" s="6" t="s">
        <v>15</v>
      </c>
      <c r="F5" s="6" t="s">
        <v>23</v>
      </c>
      <c r="G5" s="7">
        <v>50</v>
      </c>
      <c r="H5" s="7">
        <v>7</v>
      </c>
      <c r="I5" s="51">
        <v>0</v>
      </c>
      <c r="J5" s="7">
        <v>2</v>
      </c>
      <c r="K5" s="7">
        <v>1</v>
      </c>
      <c r="L5" s="7">
        <v>1</v>
      </c>
      <c r="M5" s="53">
        <v>10062.799999999999</v>
      </c>
      <c r="N5" s="7">
        <v>0</v>
      </c>
      <c r="O5" s="68" t="s">
        <v>809</v>
      </c>
      <c r="P5" s="68" t="s">
        <v>901</v>
      </c>
      <c r="Q5" s="68" t="s">
        <v>883</v>
      </c>
      <c r="R5" s="69" t="s">
        <v>903</v>
      </c>
    </row>
    <row r="6" spans="1:18" ht="18" customHeight="1" x14ac:dyDescent="0.2">
      <c r="A6" s="6">
        <v>9</v>
      </c>
      <c r="B6" s="7">
        <v>15792365</v>
      </c>
      <c r="C6" s="6" t="s">
        <v>27</v>
      </c>
      <c r="D6" s="7">
        <v>501</v>
      </c>
      <c r="E6" s="6" t="s">
        <v>15</v>
      </c>
      <c r="F6" s="6" t="s">
        <v>23</v>
      </c>
      <c r="G6" s="7">
        <v>44</v>
      </c>
      <c r="H6" s="7">
        <v>4</v>
      </c>
      <c r="I6" s="51">
        <v>142051.07</v>
      </c>
      <c r="J6" s="7">
        <v>2</v>
      </c>
      <c r="K6" s="7">
        <v>0</v>
      </c>
      <c r="L6" s="7">
        <v>1</v>
      </c>
      <c r="M6" s="53">
        <v>74940.5</v>
      </c>
      <c r="N6" s="7">
        <v>0</v>
      </c>
      <c r="O6" s="68" t="s">
        <v>885</v>
      </c>
      <c r="P6" s="68" t="s">
        <v>901</v>
      </c>
      <c r="Q6" s="68" t="s">
        <v>888</v>
      </c>
      <c r="R6" s="69" t="s">
        <v>884</v>
      </c>
    </row>
    <row r="7" spans="1:18" ht="18" customHeight="1" x14ac:dyDescent="0.2">
      <c r="A7" s="6">
        <v>10</v>
      </c>
      <c r="B7" s="7">
        <v>15592389</v>
      </c>
      <c r="C7" s="6" t="s">
        <v>859</v>
      </c>
      <c r="D7" s="7">
        <v>684</v>
      </c>
      <c r="E7" s="6" t="s">
        <v>15</v>
      </c>
      <c r="F7" s="6" t="s">
        <v>23</v>
      </c>
      <c r="G7" s="7">
        <v>27</v>
      </c>
      <c r="H7" s="7">
        <v>2</v>
      </c>
      <c r="I7" s="51">
        <v>134603.88</v>
      </c>
      <c r="J7" s="7">
        <v>1</v>
      </c>
      <c r="K7" s="7">
        <v>1</v>
      </c>
      <c r="L7" s="7">
        <v>1</v>
      </c>
      <c r="M7" s="53">
        <v>71725.73</v>
      </c>
      <c r="N7" s="7">
        <v>0</v>
      </c>
      <c r="O7" s="68" t="s">
        <v>810</v>
      </c>
      <c r="P7" s="68" t="s">
        <v>902</v>
      </c>
      <c r="Q7" s="68" t="s">
        <v>888</v>
      </c>
      <c r="R7" s="69" t="s">
        <v>884</v>
      </c>
    </row>
    <row r="8" spans="1:18" ht="18" customHeight="1" x14ac:dyDescent="0.2">
      <c r="A8" s="6">
        <v>11</v>
      </c>
      <c r="B8" s="7">
        <v>15767821</v>
      </c>
      <c r="C8" s="6" t="s">
        <v>29</v>
      </c>
      <c r="D8" s="7">
        <v>528</v>
      </c>
      <c r="E8" s="6" t="s">
        <v>15</v>
      </c>
      <c r="F8" s="6" t="s">
        <v>23</v>
      </c>
      <c r="G8" s="7">
        <v>31</v>
      </c>
      <c r="H8" s="7">
        <v>6</v>
      </c>
      <c r="I8" s="51">
        <v>102016.72</v>
      </c>
      <c r="J8" s="7">
        <v>2</v>
      </c>
      <c r="K8" s="7">
        <v>0</v>
      </c>
      <c r="L8" s="7">
        <v>0</v>
      </c>
      <c r="M8" s="53">
        <v>80181.119999999995</v>
      </c>
      <c r="N8" s="7">
        <v>0</v>
      </c>
      <c r="O8" s="68" t="s">
        <v>810</v>
      </c>
      <c r="P8" s="68" t="s">
        <v>902</v>
      </c>
      <c r="Q8" s="68" t="s">
        <v>886</v>
      </c>
      <c r="R8" s="69" t="s">
        <v>884</v>
      </c>
    </row>
    <row r="9" spans="1:18" ht="18" customHeight="1" x14ac:dyDescent="0.2">
      <c r="A9" s="6">
        <v>12</v>
      </c>
      <c r="B9" s="7">
        <v>15737173</v>
      </c>
      <c r="C9" s="6" t="s">
        <v>30</v>
      </c>
      <c r="D9" s="7">
        <v>497</v>
      </c>
      <c r="E9" s="6" t="s">
        <v>18</v>
      </c>
      <c r="F9" s="6" t="s">
        <v>23</v>
      </c>
      <c r="G9" s="7">
        <v>24</v>
      </c>
      <c r="H9" s="7">
        <v>3</v>
      </c>
      <c r="I9" s="51">
        <v>0</v>
      </c>
      <c r="J9" s="7">
        <v>2</v>
      </c>
      <c r="K9" s="7">
        <v>1</v>
      </c>
      <c r="L9" s="7">
        <v>0</v>
      </c>
      <c r="M9" s="53">
        <v>76390.009999999995</v>
      </c>
      <c r="N9" s="7">
        <v>0</v>
      </c>
      <c r="O9" s="68" t="s">
        <v>885</v>
      </c>
      <c r="P9" s="68" t="s">
        <v>902</v>
      </c>
      <c r="Q9" s="68" t="s">
        <v>883</v>
      </c>
      <c r="R9" s="69" t="s">
        <v>884</v>
      </c>
    </row>
    <row r="10" spans="1:18" ht="18" customHeight="1" x14ac:dyDescent="0.2">
      <c r="A10" s="6">
        <v>13</v>
      </c>
      <c r="B10" s="7">
        <v>15632264</v>
      </c>
      <c r="C10" s="6" t="s">
        <v>31</v>
      </c>
      <c r="D10" s="7">
        <v>476</v>
      </c>
      <c r="E10" s="6" t="s">
        <v>15</v>
      </c>
      <c r="F10" s="6" t="s">
        <v>16</v>
      </c>
      <c r="G10" s="7">
        <v>34</v>
      </c>
      <c r="H10" s="7">
        <v>10</v>
      </c>
      <c r="I10" s="51">
        <v>0</v>
      </c>
      <c r="J10" s="7">
        <v>2</v>
      </c>
      <c r="K10" s="7">
        <v>1</v>
      </c>
      <c r="L10" s="7">
        <v>0</v>
      </c>
      <c r="M10" s="53">
        <v>26260.98</v>
      </c>
      <c r="N10" s="7">
        <v>0</v>
      </c>
      <c r="O10" s="68" t="s">
        <v>885</v>
      </c>
      <c r="P10" s="68" t="s">
        <v>902</v>
      </c>
      <c r="Q10" s="68" t="s">
        <v>883</v>
      </c>
      <c r="R10" s="69" t="s">
        <v>903</v>
      </c>
    </row>
    <row r="11" spans="1:18" ht="18" customHeight="1" x14ac:dyDescent="0.2">
      <c r="A11" s="6">
        <v>14</v>
      </c>
      <c r="B11" s="7">
        <v>15691483</v>
      </c>
      <c r="C11" s="6" t="s">
        <v>32</v>
      </c>
      <c r="D11" s="7">
        <v>549</v>
      </c>
      <c r="E11" s="6" t="s">
        <v>15</v>
      </c>
      <c r="F11" s="6" t="s">
        <v>16</v>
      </c>
      <c r="G11" s="7">
        <v>25</v>
      </c>
      <c r="H11" s="7">
        <v>5</v>
      </c>
      <c r="I11" s="51">
        <v>0</v>
      </c>
      <c r="J11" s="7">
        <v>2</v>
      </c>
      <c r="K11" s="7">
        <v>0</v>
      </c>
      <c r="L11" s="7">
        <v>0</v>
      </c>
      <c r="M11" s="53">
        <v>190857.79</v>
      </c>
      <c r="N11" s="7">
        <v>0</v>
      </c>
      <c r="O11" s="68" t="s">
        <v>810</v>
      </c>
      <c r="P11" s="68" t="s">
        <v>902</v>
      </c>
      <c r="Q11" s="68" t="s">
        <v>883</v>
      </c>
      <c r="R11" s="69" t="s">
        <v>904</v>
      </c>
    </row>
    <row r="12" spans="1:18" ht="18" customHeight="1" x14ac:dyDescent="0.2">
      <c r="A12" s="6">
        <v>15</v>
      </c>
      <c r="B12" s="7">
        <v>15600882</v>
      </c>
      <c r="C12" s="6" t="s">
        <v>33</v>
      </c>
      <c r="D12" s="7">
        <v>635</v>
      </c>
      <c r="E12" s="6" t="s">
        <v>18</v>
      </c>
      <c r="F12" s="6" t="s">
        <v>16</v>
      </c>
      <c r="G12" s="7">
        <v>35</v>
      </c>
      <c r="H12" s="7">
        <v>7</v>
      </c>
      <c r="I12" s="51">
        <v>0</v>
      </c>
      <c r="J12" s="7">
        <v>2</v>
      </c>
      <c r="K12" s="7">
        <v>1</v>
      </c>
      <c r="L12" s="7">
        <v>1</v>
      </c>
      <c r="M12" s="53">
        <v>65951.649999999994</v>
      </c>
      <c r="N12" s="7">
        <v>0</v>
      </c>
      <c r="O12" s="68" t="s">
        <v>810</v>
      </c>
      <c r="P12" s="68" t="s">
        <v>902</v>
      </c>
      <c r="Q12" s="68" t="s">
        <v>883</v>
      </c>
      <c r="R12" s="69" t="s">
        <v>884</v>
      </c>
    </row>
    <row r="13" spans="1:18" ht="18" customHeight="1" x14ac:dyDescent="0.2">
      <c r="A13" s="6">
        <v>16</v>
      </c>
      <c r="B13" s="7">
        <v>15643966</v>
      </c>
      <c r="C13" s="6" t="s">
        <v>34</v>
      </c>
      <c r="D13" s="7">
        <v>616</v>
      </c>
      <c r="E13" s="6" t="s">
        <v>26</v>
      </c>
      <c r="F13" s="6" t="s">
        <v>23</v>
      </c>
      <c r="G13" s="7">
        <v>45</v>
      </c>
      <c r="H13" s="7">
        <v>3</v>
      </c>
      <c r="I13" s="51">
        <v>143129.41</v>
      </c>
      <c r="J13" s="7">
        <v>2</v>
      </c>
      <c r="K13" s="7">
        <v>0</v>
      </c>
      <c r="L13" s="7">
        <v>1</v>
      </c>
      <c r="M13" s="53">
        <v>64327.26</v>
      </c>
      <c r="N13" s="7">
        <v>0</v>
      </c>
      <c r="O13" s="68" t="s">
        <v>810</v>
      </c>
      <c r="P13" s="68" t="s">
        <v>901</v>
      </c>
      <c r="Q13" s="68" t="s">
        <v>888</v>
      </c>
      <c r="R13" s="69" t="s">
        <v>884</v>
      </c>
    </row>
    <row r="14" spans="1:18" ht="18" customHeight="1" x14ac:dyDescent="0.2">
      <c r="A14" s="6">
        <v>18</v>
      </c>
      <c r="B14" s="7">
        <v>15788218</v>
      </c>
      <c r="C14" s="6" t="s">
        <v>36</v>
      </c>
      <c r="D14" s="7">
        <v>549</v>
      </c>
      <c r="E14" s="6" t="s">
        <v>18</v>
      </c>
      <c r="F14" s="6" t="s">
        <v>16</v>
      </c>
      <c r="G14" s="7">
        <v>24</v>
      </c>
      <c r="H14" s="7">
        <v>9</v>
      </c>
      <c r="I14" s="51">
        <v>0</v>
      </c>
      <c r="J14" s="7">
        <v>2</v>
      </c>
      <c r="K14" s="7">
        <v>1</v>
      </c>
      <c r="L14" s="7">
        <v>1</v>
      </c>
      <c r="M14" s="53">
        <v>14406.41</v>
      </c>
      <c r="N14" s="7">
        <v>0</v>
      </c>
      <c r="O14" s="68" t="s">
        <v>810</v>
      </c>
      <c r="P14" s="68" t="s">
        <v>902</v>
      </c>
      <c r="Q14" s="68" t="s">
        <v>883</v>
      </c>
      <c r="R14" s="69" t="s">
        <v>903</v>
      </c>
    </row>
    <row r="15" spans="1:18" ht="18" customHeight="1" x14ac:dyDescent="0.2">
      <c r="A15" s="6">
        <v>19</v>
      </c>
      <c r="B15" s="7">
        <v>15661507</v>
      </c>
      <c r="C15" s="6" t="s">
        <v>37</v>
      </c>
      <c r="D15" s="7">
        <v>587</v>
      </c>
      <c r="E15" s="6" t="s">
        <v>18</v>
      </c>
      <c r="F15" s="6" t="s">
        <v>23</v>
      </c>
      <c r="G15" s="7">
        <v>45</v>
      </c>
      <c r="H15" s="7">
        <v>6</v>
      </c>
      <c r="I15" s="51">
        <v>0</v>
      </c>
      <c r="J15" s="7">
        <v>1</v>
      </c>
      <c r="K15" s="7">
        <v>0</v>
      </c>
      <c r="L15" s="7">
        <v>0</v>
      </c>
      <c r="M15" s="53">
        <v>158684.81</v>
      </c>
      <c r="N15" s="7">
        <v>0</v>
      </c>
      <c r="O15" s="68" t="s">
        <v>810</v>
      </c>
      <c r="P15" s="68" t="s">
        <v>901</v>
      </c>
      <c r="Q15" s="68" t="s">
        <v>883</v>
      </c>
      <c r="R15" s="69" t="s">
        <v>904</v>
      </c>
    </row>
    <row r="16" spans="1:18" ht="18" customHeight="1" x14ac:dyDescent="0.2">
      <c r="A16" s="6">
        <v>20</v>
      </c>
      <c r="B16" s="7">
        <v>15568982</v>
      </c>
      <c r="C16" s="6" t="s">
        <v>38</v>
      </c>
      <c r="D16" s="7">
        <v>726</v>
      </c>
      <c r="E16" s="6" t="s">
        <v>15</v>
      </c>
      <c r="F16" s="6" t="s">
        <v>16</v>
      </c>
      <c r="G16" s="7">
        <v>24</v>
      </c>
      <c r="H16" s="7">
        <v>6</v>
      </c>
      <c r="I16" s="51">
        <v>0</v>
      </c>
      <c r="J16" s="7">
        <v>2</v>
      </c>
      <c r="K16" s="7">
        <v>1</v>
      </c>
      <c r="L16" s="7">
        <v>1</v>
      </c>
      <c r="M16" s="53">
        <v>54724.03</v>
      </c>
      <c r="N16" s="7">
        <v>0</v>
      </c>
      <c r="O16" s="68" t="s">
        <v>809</v>
      </c>
      <c r="P16" s="68" t="s">
        <v>902</v>
      </c>
      <c r="Q16" s="68" t="s">
        <v>883</v>
      </c>
      <c r="R16" s="69" t="s">
        <v>884</v>
      </c>
    </row>
    <row r="17" spans="1:18" ht="18" customHeight="1" x14ac:dyDescent="0.2">
      <c r="A17" s="6">
        <v>21</v>
      </c>
      <c r="B17" s="7">
        <v>15577657</v>
      </c>
      <c r="C17" s="6" t="s">
        <v>39</v>
      </c>
      <c r="D17" s="7">
        <v>732</v>
      </c>
      <c r="E17" s="6" t="s">
        <v>15</v>
      </c>
      <c r="F17" s="6" t="s">
        <v>23</v>
      </c>
      <c r="G17" s="7">
        <v>41</v>
      </c>
      <c r="H17" s="7">
        <v>8</v>
      </c>
      <c r="I17" s="51">
        <v>0</v>
      </c>
      <c r="J17" s="7">
        <v>2</v>
      </c>
      <c r="K17" s="7">
        <v>1</v>
      </c>
      <c r="L17" s="7">
        <v>1</v>
      </c>
      <c r="M17" s="53">
        <v>170886.17</v>
      </c>
      <c r="N17" s="7">
        <v>0</v>
      </c>
      <c r="O17" s="68" t="s">
        <v>809</v>
      </c>
      <c r="P17" s="68" t="s">
        <v>901</v>
      </c>
      <c r="Q17" s="68" t="s">
        <v>883</v>
      </c>
      <c r="R17" s="69" t="s">
        <v>904</v>
      </c>
    </row>
    <row r="18" spans="1:18" ht="18" customHeight="1" x14ac:dyDescent="0.2">
      <c r="A18" s="6">
        <v>22</v>
      </c>
      <c r="B18" s="7">
        <v>15597945</v>
      </c>
      <c r="C18" s="6" t="s">
        <v>40</v>
      </c>
      <c r="D18" s="7">
        <v>636</v>
      </c>
      <c r="E18" s="6" t="s">
        <v>18</v>
      </c>
      <c r="F18" s="6" t="s">
        <v>16</v>
      </c>
      <c r="G18" s="7">
        <v>32</v>
      </c>
      <c r="H18" s="7">
        <v>8</v>
      </c>
      <c r="I18" s="51">
        <v>0</v>
      </c>
      <c r="J18" s="7">
        <v>2</v>
      </c>
      <c r="K18" s="7">
        <v>1</v>
      </c>
      <c r="L18" s="7">
        <v>0</v>
      </c>
      <c r="M18" s="53">
        <v>63968.09</v>
      </c>
      <c r="N18" s="7">
        <v>0</v>
      </c>
      <c r="O18" s="68" t="s">
        <v>810</v>
      </c>
      <c r="P18" s="68" t="s">
        <v>902</v>
      </c>
      <c r="Q18" s="68" t="s">
        <v>883</v>
      </c>
      <c r="R18" s="69" t="s">
        <v>884</v>
      </c>
    </row>
    <row r="19" spans="1:18" ht="18" customHeight="1" x14ac:dyDescent="0.2">
      <c r="A19" s="6">
        <v>24</v>
      </c>
      <c r="B19" s="7">
        <v>15725737</v>
      </c>
      <c r="C19" s="6" t="s">
        <v>42</v>
      </c>
      <c r="D19" s="7">
        <v>669</v>
      </c>
      <c r="E19" s="6" t="s">
        <v>15</v>
      </c>
      <c r="F19" s="6" t="s">
        <v>23</v>
      </c>
      <c r="G19" s="7">
        <v>46</v>
      </c>
      <c r="H19" s="7">
        <v>3</v>
      </c>
      <c r="I19" s="51">
        <v>0</v>
      </c>
      <c r="J19" s="7">
        <v>2</v>
      </c>
      <c r="K19" s="7">
        <v>0</v>
      </c>
      <c r="L19" s="7">
        <v>1</v>
      </c>
      <c r="M19" s="53">
        <v>8487.75</v>
      </c>
      <c r="N19" s="7">
        <v>0</v>
      </c>
      <c r="O19" s="68" t="s">
        <v>810</v>
      </c>
      <c r="P19" s="68" t="s">
        <v>901</v>
      </c>
      <c r="Q19" s="68" t="s">
        <v>883</v>
      </c>
      <c r="R19" s="69" t="s">
        <v>903</v>
      </c>
    </row>
    <row r="20" spans="1:18" ht="18" customHeight="1" x14ac:dyDescent="0.2">
      <c r="A20" s="6">
        <v>25</v>
      </c>
      <c r="B20" s="7">
        <v>15625047</v>
      </c>
      <c r="C20" s="6" t="s">
        <v>43</v>
      </c>
      <c r="D20" s="7">
        <v>846</v>
      </c>
      <c r="E20" s="6" t="s">
        <v>15</v>
      </c>
      <c r="F20" s="6" t="s">
        <v>16</v>
      </c>
      <c r="G20" s="7">
        <v>38</v>
      </c>
      <c r="H20" s="7">
        <v>5</v>
      </c>
      <c r="I20" s="51">
        <v>0</v>
      </c>
      <c r="J20" s="7">
        <v>1</v>
      </c>
      <c r="K20" s="7">
        <v>1</v>
      </c>
      <c r="L20" s="7">
        <v>1</v>
      </c>
      <c r="M20" s="53">
        <v>187616.16</v>
      </c>
      <c r="N20" s="7">
        <v>0</v>
      </c>
      <c r="O20" s="68" t="s">
        <v>809</v>
      </c>
      <c r="P20" s="68" t="s">
        <v>902</v>
      </c>
      <c r="Q20" s="68" t="s">
        <v>883</v>
      </c>
      <c r="R20" s="69" t="s">
        <v>904</v>
      </c>
    </row>
    <row r="21" spans="1:18" ht="18" customHeight="1" x14ac:dyDescent="0.2">
      <c r="A21" s="6">
        <v>26</v>
      </c>
      <c r="B21" s="7">
        <v>15738191</v>
      </c>
      <c r="C21" s="6" t="s">
        <v>44</v>
      </c>
      <c r="D21" s="7">
        <v>577</v>
      </c>
      <c r="E21" s="6" t="s">
        <v>15</v>
      </c>
      <c r="F21" s="6" t="s">
        <v>23</v>
      </c>
      <c r="G21" s="7">
        <v>25</v>
      </c>
      <c r="H21" s="7">
        <v>3</v>
      </c>
      <c r="I21" s="51">
        <v>0</v>
      </c>
      <c r="J21" s="7">
        <v>2</v>
      </c>
      <c r="K21" s="7">
        <v>0</v>
      </c>
      <c r="L21" s="7">
        <v>1</v>
      </c>
      <c r="M21" s="53">
        <v>124508.29</v>
      </c>
      <c r="N21" s="7">
        <v>0</v>
      </c>
      <c r="O21" s="68" t="s">
        <v>810</v>
      </c>
      <c r="P21" s="68" t="s">
        <v>902</v>
      </c>
      <c r="Q21" s="68" t="s">
        <v>883</v>
      </c>
      <c r="R21" s="69" t="s">
        <v>887</v>
      </c>
    </row>
    <row r="22" spans="1:18" ht="18" customHeight="1" x14ac:dyDescent="0.2">
      <c r="A22" s="6">
        <v>27</v>
      </c>
      <c r="B22" s="7">
        <v>15736816</v>
      </c>
      <c r="C22" s="6" t="s">
        <v>45</v>
      </c>
      <c r="D22" s="7">
        <v>756</v>
      </c>
      <c r="E22" s="6" t="s">
        <v>26</v>
      </c>
      <c r="F22" s="6" t="s">
        <v>23</v>
      </c>
      <c r="G22" s="7">
        <v>36</v>
      </c>
      <c r="H22" s="7">
        <v>2</v>
      </c>
      <c r="I22" s="51">
        <v>136815.64000000001</v>
      </c>
      <c r="J22" s="7">
        <v>1</v>
      </c>
      <c r="K22" s="7">
        <v>1</v>
      </c>
      <c r="L22" s="7">
        <v>1</v>
      </c>
      <c r="M22" s="53">
        <v>170041.95</v>
      </c>
      <c r="N22" s="7">
        <v>0</v>
      </c>
      <c r="O22" s="68" t="s">
        <v>809</v>
      </c>
      <c r="P22" s="68" t="s">
        <v>902</v>
      </c>
      <c r="Q22" s="68" t="s">
        <v>888</v>
      </c>
      <c r="R22" s="69" t="s">
        <v>904</v>
      </c>
    </row>
    <row r="23" spans="1:18" ht="18" customHeight="1" x14ac:dyDescent="0.2">
      <c r="A23" s="6">
        <v>28</v>
      </c>
      <c r="B23" s="7">
        <v>15700772</v>
      </c>
      <c r="C23" s="6" t="s">
        <v>46</v>
      </c>
      <c r="D23" s="7">
        <v>571</v>
      </c>
      <c r="E23" s="6" t="s">
        <v>15</v>
      </c>
      <c r="F23" s="6" t="s">
        <v>23</v>
      </c>
      <c r="G23" s="7">
        <v>44</v>
      </c>
      <c r="H23" s="7">
        <v>9</v>
      </c>
      <c r="I23" s="51">
        <v>0</v>
      </c>
      <c r="J23" s="7">
        <v>2</v>
      </c>
      <c r="K23" s="7">
        <v>0</v>
      </c>
      <c r="L23" s="7">
        <v>0</v>
      </c>
      <c r="M23" s="53">
        <v>38433.35</v>
      </c>
      <c r="N23" s="7">
        <v>0</v>
      </c>
      <c r="O23" s="68" t="s">
        <v>810</v>
      </c>
      <c r="P23" s="68" t="s">
        <v>901</v>
      </c>
      <c r="Q23" s="68" t="s">
        <v>883</v>
      </c>
      <c r="R23" s="69" t="s">
        <v>903</v>
      </c>
    </row>
    <row r="24" spans="1:18" ht="18" customHeight="1" x14ac:dyDescent="0.2">
      <c r="A24" s="6">
        <v>29</v>
      </c>
      <c r="B24" s="7">
        <v>15728693</v>
      </c>
      <c r="C24" s="6" t="s">
        <v>47</v>
      </c>
      <c r="D24" s="7">
        <v>574</v>
      </c>
      <c r="E24" s="6" t="s">
        <v>26</v>
      </c>
      <c r="F24" s="6" t="s">
        <v>16</v>
      </c>
      <c r="G24" s="7">
        <v>43</v>
      </c>
      <c r="H24" s="7">
        <v>3</v>
      </c>
      <c r="I24" s="51">
        <v>141349.43</v>
      </c>
      <c r="J24" s="7">
        <v>1</v>
      </c>
      <c r="K24" s="7">
        <v>1</v>
      </c>
      <c r="L24" s="7">
        <v>1</v>
      </c>
      <c r="M24" s="53">
        <v>100187.43</v>
      </c>
      <c r="N24" s="7">
        <v>0</v>
      </c>
      <c r="O24" s="68" t="s">
        <v>810</v>
      </c>
      <c r="P24" s="68" t="s">
        <v>901</v>
      </c>
      <c r="Q24" s="68" t="s">
        <v>888</v>
      </c>
      <c r="R24" s="69" t="s">
        <v>884</v>
      </c>
    </row>
    <row r="25" spans="1:18" ht="18" customHeight="1" x14ac:dyDescent="0.2">
      <c r="A25" s="6">
        <v>30</v>
      </c>
      <c r="B25" s="7">
        <v>15656300</v>
      </c>
      <c r="C25" s="6" t="s">
        <v>48</v>
      </c>
      <c r="D25" s="7">
        <v>411</v>
      </c>
      <c r="E25" s="6" t="s">
        <v>15</v>
      </c>
      <c r="F25" s="6" t="s">
        <v>23</v>
      </c>
      <c r="G25" s="7">
        <v>29</v>
      </c>
      <c r="H25" s="7">
        <v>0</v>
      </c>
      <c r="I25" s="51">
        <v>59697.17</v>
      </c>
      <c r="J25" s="7">
        <v>2</v>
      </c>
      <c r="K25" s="7">
        <v>1</v>
      </c>
      <c r="L25" s="7">
        <v>1</v>
      </c>
      <c r="M25" s="53">
        <v>53483.21</v>
      </c>
      <c r="N25" s="7">
        <v>0</v>
      </c>
      <c r="O25" s="68" t="s">
        <v>885</v>
      </c>
      <c r="P25" s="68" t="s">
        <v>902</v>
      </c>
      <c r="Q25" s="68" t="s">
        <v>883</v>
      </c>
      <c r="R25" s="69" t="s">
        <v>884</v>
      </c>
    </row>
    <row r="26" spans="1:18" ht="18" customHeight="1" x14ac:dyDescent="0.2">
      <c r="A26" s="6">
        <v>32</v>
      </c>
      <c r="B26" s="7">
        <v>15706552</v>
      </c>
      <c r="C26" s="6" t="s">
        <v>50</v>
      </c>
      <c r="D26" s="7">
        <v>533</v>
      </c>
      <c r="E26" s="6" t="s">
        <v>15</v>
      </c>
      <c r="F26" s="6" t="s">
        <v>23</v>
      </c>
      <c r="G26" s="7">
        <v>36</v>
      </c>
      <c r="H26" s="7">
        <v>7</v>
      </c>
      <c r="I26" s="51">
        <v>85311.7</v>
      </c>
      <c r="J26" s="7">
        <v>1</v>
      </c>
      <c r="K26" s="7">
        <v>0</v>
      </c>
      <c r="L26" s="7">
        <v>1</v>
      </c>
      <c r="M26" s="53">
        <v>156731.91</v>
      </c>
      <c r="N26" s="7">
        <v>0</v>
      </c>
      <c r="O26" s="68" t="s">
        <v>810</v>
      </c>
      <c r="P26" s="68" t="s">
        <v>902</v>
      </c>
      <c r="Q26" s="68" t="s">
        <v>886</v>
      </c>
      <c r="R26" s="69" t="s">
        <v>904</v>
      </c>
    </row>
    <row r="27" spans="1:18" ht="18" customHeight="1" x14ac:dyDescent="0.2">
      <c r="A27" s="6">
        <v>33</v>
      </c>
      <c r="B27" s="7">
        <v>15750181</v>
      </c>
      <c r="C27" s="6" t="s">
        <v>51</v>
      </c>
      <c r="D27" s="7">
        <v>553</v>
      </c>
      <c r="E27" s="6" t="s">
        <v>26</v>
      </c>
      <c r="F27" s="6" t="s">
        <v>23</v>
      </c>
      <c r="G27" s="7">
        <v>41</v>
      </c>
      <c r="H27" s="7">
        <v>9</v>
      </c>
      <c r="I27" s="51">
        <v>110112.54</v>
      </c>
      <c r="J27" s="7">
        <v>2</v>
      </c>
      <c r="K27" s="7">
        <v>0</v>
      </c>
      <c r="L27" s="7">
        <v>0</v>
      </c>
      <c r="M27" s="53">
        <v>81898.81</v>
      </c>
      <c r="N27" s="7">
        <v>0</v>
      </c>
      <c r="O27" s="68" t="s">
        <v>810</v>
      </c>
      <c r="P27" s="68" t="s">
        <v>901</v>
      </c>
      <c r="Q27" s="68" t="s">
        <v>886</v>
      </c>
      <c r="R27" s="69" t="s">
        <v>884</v>
      </c>
    </row>
    <row r="28" spans="1:18" ht="18" customHeight="1" x14ac:dyDescent="0.2">
      <c r="A28" s="6">
        <v>34</v>
      </c>
      <c r="B28" s="7">
        <v>15659428</v>
      </c>
      <c r="C28" s="6" t="s">
        <v>52</v>
      </c>
      <c r="D28" s="7">
        <v>520</v>
      </c>
      <c r="E28" s="6" t="s">
        <v>18</v>
      </c>
      <c r="F28" s="6" t="s">
        <v>16</v>
      </c>
      <c r="G28" s="7">
        <v>42</v>
      </c>
      <c r="H28" s="7">
        <v>6</v>
      </c>
      <c r="I28" s="51">
        <v>0</v>
      </c>
      <c r="J28" s="7">
        <v>2</v>
      </c>
      <c r="K28" s="7">
        <v>1</v>
      </c>
      <c r="L28" s="7">
        <v>1</v>
      </c>
      <c r="M28" s="53">
        <v>34410.550000000003</v>
      </c>
      <c r="N28" s="7">
        <v>0</v>
      </c>
      <c r="O28" s="68" t="s">
        <v>885</v>
      </c>
      <c r="P28" s="68" t="s">
        <v>901</v>
      </c>
      <c r="Q28" s="68" t="s">
        <v>883</v>
      </c>
      <c r="R28" s="69" t="s">
        <v>903</v>
      </c>
    </row>
    <row r="29" spans="1:18" ht="18" customHeight="1" x14ac:dyDescent="0.2">
      <c r="A29" s="6">
        <v>35</v>
      </c>
      <c r="B29" s="7">
        <v>15732963</v>
      </c>
      <c r="C29" s="6" t="s">
        <v>53</v>
      </c>
      <c r="D29" s="7">
        <v>722</v>
      </c>
      <c r="E29" s="6" t="s">
        <v>18</v>
      </c>
      <c r="F29" s="6" t="s">
        <v>16</v>
      </c>
      <c r="G29" s="7">
        <v>29</v>
      </c>
      <c r="H29" s="7">
        <v>9</v>
      </c>
      <c r="I29" s="51">
        <v>0</v>
      </c>
      <c r="J29" s="7">
        <v>2</v>
      </c>
      <c r="K29" s="7">
        <v>1</v>
      </c>
      <c r="L29" s="7">
        <v>1</v>
      </c>
      <c r="M29" s="53">
        <v>142033.07</v>
      </c>
      <c r="N29" s="7">
        <v>0</v>
      </c>
      <c r="O29" s="68" t="s">
        <v>809</v>
      </c>
      <c r="P29" s="68" t="s">
        <v>902</v>
      </c>
      <c r="Q29" s="68" t="s">
        <v>883</v>
      </c>
      <c r="R29" s="69" t="s">
        <v>887</v>
      </c>
    </row>
    <row r="30" spans="1:18" ht="18" customHeight="1" x14ac:dyDescent="0.2">
      <c r="A30" s="6">
        <v>37</v>
      </c>
      <c r="B30" s="7">
        <v>15788448</v>
      </c>
      <c r="C30" s="6" t="s">
        <v>55</v>
      </c>
      <c r="D30" s="7">
        <v>490</v>
      </c>
      <c r="E30" s="6" t="s">
        <v>18</v>
      </c>
      <c r="F30" s="6" t="s">
        <v>23</v>
      </c>
      <c r="G30" s="7">
        <v>31</v>
      </c>
      <c r="H30" s="7">
        <v>3</v>
      </c>
      <c r="I30" s="51">
        <v>145260.23000000001</v>
      </c>
      <c r="J30" s="7">
        <v>1</v>
      </c>
      <c r="K30" s="7">
        <v>0</v>
      </c>
      <c r="L30" s="7">
        <v>1</v>
      </c>
      <c r="M30" s="53">
        <v>114066.77</v>
      </c>
      <c r="N30" s="7">
        <v>0</v>
      </c>
      <c r="O30" s="68" t="s">
        <v>885</v>
      </c>
      <c r="P30" s="68" t="s">
        <v>902</v>
      </c>
      <c r="Q30" s="68" t="s">
        <v>888</v>
      </c>
      <c r="R30" s="69" t="s">
        <v>887</v>
      </c>
    </row>
    <row r="31" spans="1:18" ht="18" customHeight="1" x14ac:dyDescent="0.2">
      <c r="A31" s="6">
        <v>38</v>
      </c>
      <c r="B31" s="7">
        <v>15729599</v>
      </c>
      <c r="C31" s="6" t="s">
        <v>56</v>
      </c>
      <c r="D31" s="7">
        <v>804</v>
      </c>
      <c r="E31" s="6" t="s">
        <v>18</v>
      </c>
      <c r="F31" s="6" t="s">
        <v>23</v>
      </c>
      <c r="G31" s="7">
        <v>33</v>
      </c>
      <c r="H31" s="7">
        <v>7</v>
      </c>
      <c r="I31" s="51">
        <v>76548.600000000006</v>
      </c>
      <c r="J31" s="7">
        <v>1</v>
      </c>
      <c r="K31" s="7">
        <v>0</v>
      </c>
      <c r="L31" s="7">
        <v>1</v>
      </c>
      <c r="M31" s="53">
        <v>98453.45</v>
      </c>
      <c r="N31" s="7">
        <v>0</v>
      </c>
      <c r="O31" s="68" t="s">
        <v>809</v>
      </c>
      <c r="P31" s="68" t="s">
        <v>902</v>
      </c>
      <c r="Q31" s="68" t="s">
        <v>886</v>
      </c>
      <c r="R31" s="69" t="s">
        <v>884</v>
      </c>
    </row>
    <row r="32" spans="1:18" ht="18" customHeight="1" x14ac:dyDescent="0.2">
      <c r="A32" s="6">
        <v>39</v>
      </c>
      <c r="B32" s="7">
        <v>15717426</v>
      </c>
      <c r="C32" s="6" t="s">
        <v>57</v>
      </c>
      <c r="D32" s="7">
        <v>850</v>
      </c>
      <c r="E32" s="6" t="s">
        <v>15</v>
      </c>
      <c r="F32" s="6" t="s">
        <v>23</v>
      </c>
      <c r="G32" s="7">
        <v>36</v>
      </c>
      <c r="H32" s="7">
        <v>7</v>
      </c>
      <c r="I32" s="51">
        <v>0</v>
      </c>
      <c r="J32" s="7">
        <v>1</v>
      </c>
      <c r="K32" s="7">
        <v>1</v>
      </c>
      <c r="L32" s="7">
        <v>1</v>
      </c>
      <c r="M32" s="53">
        <v>40812.9</v>
      </c>
      <c r="N32" s="7">
        <v>0</v>
      </c>
      <c r="O32" s="68" t="s">
        <v>809</v>
      </c>
      <c r="P32" s="68" t="s">
        <v>902</v>
      </c>
      <c r="Q32" s="68" t="s">
        <v>883</v>
      </c>
      <c r="R32" s="69" t="s">
        <v>903</v>
      </c>
    </row>
    <row r="33" spans="1:18" ht="18" customHeight="1" x14ac:dyDescent="0.2">
      <c r="A33" s="6">
        <v>40</v>
      </c>
      <c r="B33" s="7">
        <v>15585768</v>
      </c>
      <c r="C33" s="6" t="s">
        <v>58</v>
      </c>
      <c r="D33" s="7">
        <v>582</v>
      </c>
      <c r="E33" s="6" t="s">
        <v>26</v>
      </c>
      <c r="F33" s="6" t="s">
        <v>23</v>
      </c>
      <c r="G33" s="7">
        <v>41</v>
      </c>
      <c r="H33" s="7">
        <v>6</v>
      </c>
      <c r="I33" s="51">
        <v>70349.48</v>
      </c>
      <c r="J33" s="7">
        <v>2</v>
      </c>
      <c r="K33" s="7">
        <v>0</v>
      </c>
      <c r="L33" s="7">
        <v>1</v>
      </c>
      <c r="M33" s="53">
        <v>178074.04</v>
      </c>
      <c r="N33" s="7">
        <v>0</v>
      </c>
      <c r="O33" s="68" t="s">
        <v>810</v>
      </c>
      <c r="P33" s="68" t="s">
        <v>901</v>
      </c>
      <c r="Q33" s="68" t="s">
        <v>883</v>
      </c>
      <c r="R33" s="69" t="s">
        <v>904</v>
      </c>
    </row>
    <row r="34" spans="1:18" ht="18" customHeight="1" x14ac:dyDescent="0.2">
      <c r="A34" s="6">
        <v>41</v>
      </c>
      <c r="B34" s="7">
        <v>15619360</v>
      </c>
      <c r="C34" s="6" t="s">
        <v>59</v>
      </c>
      <c r="D34" s="7">
        <v>472</v>
      </c>
      <c r="E34" s="6" t="s">
        <v>18</v>
      </c>
      <c r="F34" s="6" t="s">
        <v>23</v>
      </c>
      <c r="G34" s="7">
        <v>40</v>
      </c>
      <c r="H34" s="7">
        <v>4</v>
      </c>
      <c r="I34" s="51">
        <v>0</v>
      </c>
      <c r="J34" s="7">
        <v>1</v>
      </c>
      <c r="K34" s="7">
        <v>1</v>
      </c>
      <c r="L34" s="7">
        <v>0</v>
      </c>
      <c r="M34" s="53">
        <v>70154.22</v>
      </c>
      <c r="N34" s="7">
        <v>0</v>
      </c>
      <c r="O34" s="68" t="s">
        <v>885</v>
      </c>
      <c r="P34" s="68" t="s">
        <v>901</v>
      </c>
      <c r="Q34" s="68" t="s">
        <v>883</v>
      </c>
      <c r="R34" s="69" t="s">
        <v>884</v>
      </c>
    </row>
    <row r="35" spans="1:18" ht="18" customHeight="1" x14ac:dyDescent="0.2">
      <c r="A35" s="6">
        <v>43</v>
      </c>
      <c r="B35" s="7">
        <v>15687946</v>
      </c>
      <c r="C35" s="6" t="s">
        <v>61</v>
      </c>
      <c r="D35" s="7">
        <v>556</v>
      </c>
      <c r="E35" s="6" t="s">
        <v>15</v>
      </c>
      <c r="F35" s="6" t="s">
        <v>16</v>
      </c>
      <c r="G35" s="7">
        <v>61</v>
      </c>
      <c r="H35" s="7">
        <v>2</v>
      </c>
      <c r="I35" s="51">
        <v>117419.35</v>
      </c>
      <c r="J35" s="7">
        <v>1</v>
      </c>
      <c r="K35" s="7">
        <v>1</v>
      </c>
      <c r="L35" s="7">
        <v>1</v>
      </c>
      <c r="M35" s="53">
        <v>94153.83</v>
      </c>
      <c r="N35" s="7">
        <v>0</v>
      </c>
      <c r="O35" s="68" t="s">
        <v>810</v>
      </c>
      <c r="P35" s="68" t="s">
        <v>905</v>
      </c>
      <c r="Q35" s="68" t="s">
        <v>886</v>
      </c>
      <c r="R35" s="69" t="s">
        <v>884</v>
      </c>
    </row>
    <row r="36" spans="1:18" ht="18" customHeight="1" x14ac:dyDescent="0.2">
      <c r="A36" s="6">
        <v>45</v>
      </c>
      <c r="B36" s="7">
        <v>15684171</v>
      </c>
      <c r="C36" s="6" t="s">
        <v>63</v>
      </c>
      <c r="D36" s="7">
        <v>660</v>
      </c>
      <c r="E36" s="6" t="s">
        <v>18</v>
      </c>
      <c r="F36" s="6" t="s">
        <v>16</v>
      </c>
      <c r="G36" s="7">
        <v>61</v>
      </c>
      <c r="H36" s="7">
        <v>5</v>
      </c>
      <c r="I36" s="51">
        <v>155931.10999999999</v>
      </c>
      <c r="J36" s="7">
        <v>1</v>
      </c>
      <c r="K36" s="7">
        <v>1</v>
      </c>
      <c r="L36" s="7">
        <v>1</v>
      </c>
      <c r="M36" s="53">
        <v>158338.39000000001</v>
      </c>
      <c r="N36" s="7">
        <v>0</v>
      </c>
      <c r="O36" s="68" t="s">
        <v>810</v>
      </c>
      <c r="P36" s="68" t="s">
        <v>905</v>
      </c>
      <c r="Q36" s="68" t="s">
        <v>888</v>
      </c>
      <c r="R36" s="69" t="s">
        <v>904</v>
      </c>
    </row>
    <row r="37" spans="1:18" ht="18" customHeight="1" x14ac:dyDescent="0.2">
      <c r="A37" s="6">
        <v>46</v>
      </c>
      <c r="B37" s="7">
        <v>15754849</v>
      </c>
      <c r="C37" s="6" t="s">
        <v>64</v>
      </c>
      <c r="D37" s="7">
        <v>776</v>
      </c>
      <c r="E37" s="6" t="s">
        <v>26</v>
      </c>
      <c r="F37" s="6" t="s">
        <v>16</v>
      </c>
      <c r="G37" s="7">
        <v>32</v>
      </c>
      <c r="H37" s="7">
        <v>4</v>
      </c>
      <c r="I37" s="51">
        <v>109421.13</v>
      </c>
      <c r="J37" s="7">
        <v>2</v>
      </c>
      <c r="K37" s="7">
        <v>1</v>
      </c>
      <c r="L37" s="7">
        <v>1</v>
      </c>
      <c r="M37" s="53">
        <v>126517.46</v>
      </c>
      <c r="N37" s="7">
        <v>0</v>
      </c>
      <c r="O37" s="68" t="s">
        <v>809</v>
      </c>
      <c r="P37" s="68" t="s">
        <v>902</v>
      </c>
      <c r="Q37" s="68" t="s">
        <v>886</v>
      </c>
      <c r="R37" s="69" t="s">
        <v>887</v>
      </c>
    </row>
    <row r="38" spans="1:18" ht="18" customHeight="1" x14ac:dyDescent="0.2">
      <c r="A38" s="6">
        <v>49</v>
      </c>
      <c r="B38" s="7">
        <v>15766205</v>
      </c>
      <c r="C38" s="6" t="s">
        <v>67</v>
      </c>
      <c r="D38" s="7">
        <v>550</v>
      </c>
      <c r="E38" s="6" t="s">
        <v>26</v>
      </c>
      <c r="F38" s="6" t="s">
        <v>23</v>
      </c>
      <c r="G38" s="7">
        <v>38</v>
      </c>
      <c r="H38" s="7">
        <v>2</v>
      </c>
      <c r="I38" s="51">
        <v>103391.38</v>
      </c>
      <c r="J38" s="7">
        <v>1</v>
      </c>
      <c r="K38" s="7">
        <v>0</v>
      </c>
      <c r="L38" s="7">
        <v>1</v>
      </c>
      <c r="M38" s="53">
        <v>90878.13</v>
      </c>
      <c r="N38" s="7">
        <v>0</v>
      </c>
      <c r="O38" s="68" t="s">
        <v>810</v>
      </c>
      <c r="P38" s="68" t="s">
        <v>902</v>
      </c>
      <c r="Q38" s="68" t="s">
        <v>886</v>
      </c>
      <c r="R38" s="69" t="s">
        <v>884</v>
      </c>
    </row>
    <row r="39" spans="1:18" ht="18" customHeight="1" x14ac:dyDescent="0.2">
      <c r="A39" s="6">
        <v>50</v>
      </c>
      <c r="B39" s="7">
        <v>15771873</v>
      </c>
      <c r="C39" s="6" t="s">
        <v>68</v>
      </c>
      <c r="D39" s="7">
        <v>776</v>
      </c>
      <c r="E39" s="6" t="s">
        <v>26</v>
      </c>
      <c r="F39" s="6" t="s">
        <v>16</v>
      </c>
      <c r="G39" s="7">
        <v>37</v>
      </c>
      <c r="H39" s="7">
        <v>2</v>
      </c>
      <c r="I39" s="51">
        <v>103769.22</v>
      </c>
      <c r="J39" s="7">
        <v>2</v>
      </c>
      <c r="K39" s="7">
        <v>1</v>
      </c>
      <c r="L39" s="7">
        <v>0</v>
      </c>
      <c r="M39" s="53">
        <v>194099.12</v>
      </c>
      <c r="N39" s="7">
        <v>0</v>
      </c>
      <c r="O39" s="68" t="s">
        <v>809</v>
      </c>
      <c r="P39" s="68" t="s">
        <v>902</v>
      </c>
      <c r="Q39" s="68" t="s">
        <v>886</v>
      </c>
      <c r="R39" s="69" t="s">
        <v>904</v>
      </c>
    </row>
    <row r="40" spans="1:18" ht="18" customHeight="1" x14ac:dyDescent="0.2">
      <c r="A40" s="6">
        <v>51</v>
      </c>
      <c r="B40" s="7">
        <v>15616550</v>
      </c>
      <c r="C40" s="6" t="s">
        <v>69</v>
      </c>
      <c r="D40" s="7">
        <v>698</v>
      </c>
      <c r="E40" s="6" t="s">
        <v>26</v>
      </c>
      <c r="F40" s="6" t="s">
        <v>23</v>
      </c>
      <c r="G40" s="7">
        <v>44</v>
      </c>
      <c r="H40" s="7">
        <v>10</v>
      </c>
      <c r="I40" s="51">
        <v>116363.37</v>
      </c>
      <c r="J40" s="7">
        <v>2</v>
      </c>
      <c r="K40" s="7">
        <v>1</v>
      </c>
      <c r="L40" s="7">
        <v>0</v>
      </c>
      <c r="M40" s="53">
        <v>198059.16</v>
      </c>
      <c r="N40" s="7">
        <v>0</v>
      </c>
      <c r="O40" s="68" t="s">
        <v>810</v>
      </c>
      <c r="P40" s="68" t="s">
        <v>901</v>
      </c>
      <c r="Q40" s="68" t="s">
        <v>886</v>
      </c>
      <c r="R40" s="69" t="s">
        <v>904</v>
      </c>
    </row>
    <row r="41" spans="1:18" ht="18" customHeight="1" x14ac:dyDescent="0.2">
      <c r="A41" s="6">
        <v>52</v>
      </c>
      <c r="B41" s="7">
        <v>15768193</v>
      </c>
      <c r="C41" s="6" t="s">
        <v>70</v>
      </c>
      <c r="D41" s="7">
        <v>585</v>
      </c>
      <c r="E41" s="6" t="s">
        <v>26</v>
      </c>
      <c r="F41" s="6" t="s">
        <v>23</v>
      </c>
      <c r="G41" s="7">
        <v>36</v>
      </c>
      <c r="H41" s="7">
        <v>5</v>
      </c>
      <c r="I41" s="51">
        <v>146050.97</v>
      </c>
      <c r="J41" s="7">
        <v>2</v>
      </c>
      <c r="K41" s="7">
        <v>0</v>
      </c>
      <c r="L41" s="7">
        <v>0</v>
      </c>
      <c r="M41" s="53">
        <v>86424.57</v>
      </c>
      <c r="N41" s="7">
        <v>0</v>
      </c>
      <c r="O41" s="68" t="s">
        <v>810</v>
      </c>
      <c r="P41" s="68" t="s">
        <v>902</v>
      </c>
      <c r="Q41" s="68" t="s">
        <v>888</v>
      </c>
      <c r="R41" s="69" t="s">
        <v>884</v>
      </c>
    </row>
    <row r="42" spans="1:18" ht="18" customHeight="1" x14ac:dyDescent="0.2">
      <c r="A42" s="6">
        <v>53</v>
      </c>
      <c r="B42" s="7">
        <v>15683553</v>
      </c>
      <c r="C42" s="6" t="s">
        <v>71</v>
      </c>
      <c r="D42" s="7">
        <v>788</v>
      </c>
      <c r="E42" s="6" t="s">
        <v>15</v>
      </c>
      <c r="F42" s="6" t="s">
        <v>16</v>
      </c>
      <c r="G42" s="7">
        <v>33</v>
      </c>
      <c r="H42" s="7">
        <v>5</v>
      </c>
      <c r="I42" s="51">
        <v>0</v>
      </c>
      <c r="J42" s="7">
        <v>2</v>
      </c>
      <c r="K42" s="7">
        <v>0</v>
      </c>
      <c r="L42" s="7">
        <v>0</v>
      </c>
      <c r="M42" s="53">
        <v>116978.19</v>
      </c>
      <c r="N42" s="7">
        <v>0</v>
      </c>
      <c r="O42" s="68" t="s">
        <v>809</v>
      </c>
      <c r="P42" s="68" t="s">
        <v>902</v>
      </c>
      <c r="Q42" s="68" t="s">
        <v>883</v>
      </c>
      <c r="R42" s="69" t="s">
        <v>887</v>
      </c>
    </row>
    <row r="43" spans="1:18" ht="18" customHeight="1" x14ac:dyDescent="0.2">
      <c r="A43" s="6">
        <v>56</v>
      </c>
      <c r="B43" s="7">
        <v>15760861</v>
      </c>
      <c r="C43" s="6" t="s">
        <v>74</v>
      </c>
      <c r="D43" s="7">
        <v>619</v>
      </c>
      <c r="E43" s="6" t="s">
        <v>15</v>
      </c>
      <c r="F43" s="6" t="s">
        <v>23</v>
      </c>
      <c r="G43" s="7">
        <v>43</v>
      </c>
      <c r="H43" s="7">
        <v>1</v>
      </c>
      <c r="I43" s="51">
        <v>125211.92</v>
      </c>
      <c r="J43" s="7">
        <v>1</v>
      </c>
      <c r="K43" s="7">
        <v>1</v>
      </c>
      <c r="L43" s="7">
        <v>1</v>
      </c>
      <c r="M43" s="53">
        <v>113410.49</v>
      </c>
      <c r="N43" s="7">
        <v>0</v>
      </c>
      <c r="O43" s="68" t="s">
        <v>810</v>
      </c>
      <c r="P43" s="68" t="s">
        <v>901</v>
      </c>
      <c r="Q43" s="68" t="s">
        <v>886</v>
      </c>
      <c r="R43" s="69" t="s">
        <v>887</v>
      </c>
    </row>
    <row r="44" spans="1:18" ht="18" customHeight="1" x14ac:dyDescent="0.2">
      <c r="A44" s="6">
        <v>57</v>
      </c>
      <c r="B44" s="7">
        <v>15630053</v>
      </c>
      <c r="C44" s="6" t="s">
        <v>75</v>
      </c>
      <c r="D44" s="7">
        <v>656</v>
      </c>
      <c r="E44" s="6" t="s">
        <v>15</v>
      </c>
      <c r="F44" s="6" t="s">
        <v>23</v>
      </c>
      <c r="G44" s="7">
        <v>45</v>
      </c>
      <c r="H44" s="7">
        <v>5</v>
      </c>
      <c r="I44" s="51">
        <v>127864.4</v>
      </c>
      <c r="J44" s="7">
        <v>1</v>
      </c>
      <c r="K44" s="7">
        <v>1</v>
      </c>
      <c r="L44" s="7">
        <v>0</v>
      </c>
      <c r="M44" s="53">
        <v>87107.57</v>
      </c>
      <c r="N44" s="7">
        <v>0</v>
      </c>
      <c r="O44" s="68" t="s">
        <v>810</v>
      </c>
      <c r="P44" s="68" t="s">
        <v>901</v>
      </c>
      <c r="Q44" s="68" t="s">
        <v>888</v>
      </c>
      <c r="R44" s="69" t="s">
        <v>884</v>
      </c>
    </row>
    <row r="45" spans="1:18" ht="18" customHeight="1" x14ac:dyDescent="0.2">
      <c r="A45" s="6">
        <v>58</v>
      </c>
      <c r="B45" s="7">
        <v>15647091</v>
      </c>
      <c r="C45" s="6" t="s">
        <v>76</v>
      </c>
      <c r="D45" s="7">
        <v>725</v>
      </c>
      <c r="E45" s="6" t="s">
        <v>26</v>
      </c>
      <c r="F45" s="6" t="s">
        <v>23</v>
      </c>
      <c r="G45" s="7">
        <v>19</v>
      </c>
      <c r="H45" s="7">
        <v>0</v>
      </c>
      <c r="I45" s="51">
        <v>75888.2</v>
      </c>
      <c r="J45" s="7">
        <v>1</v>
      </c>
      <c r="K45" s="7">
        <v>0</v>
      </c>
      <c r="L45" s="7">
        <v>0</v>
      </c>
      <c r="M45" s="53">
        <v>45613.75</v>
      </c>
      <c r="N45" s="7">
        <v>0</v>
      </c>
      <c r="O45" s="68" t="s">
        <v>809</v>
      </c>
      <c r="P45" s="68" t="s">
        <v>902</v>
      </c>
      <c r="Q45" s="68" t="s">
        <v>883</v>
      </c>
      <c r="R45" s="69" t="s">
        <v>903</v>
      </c>
    </row>
    <row r="46" spans="1:18" ht="18" customHeight="1" x14ac:dyDescent="0.2">
      <c r="A46" s="6">
        <v>60</v>
      </c>
      <c r="B46" s="7">
        <v>15804771</v>
      </c>
      <c r="C46" s="6" t="s">
        <v>78</v>
      </c>
      <c r="D46" s="7">
        <v>614</v>
      </c>
      <c r="E46" s="6" t="s">
        <v>15</v>
      </c>
      <c r="F46" s="6" t="s">
        <v>23</v>
      </c>
      <c r="G46" s="7">
        <v>51</v>
      </c>
      <c r="H46" s="7">
        <v>4</v>
      </c>
      <c r="I46" s="51">
        <v>40685.919999999998</v>
      </c>
      <c r="J46" s="7">
        <v>1</v>
      </c>
      <c r="K46" s="7">
        <v>1</v>
      </c>
      <c r="L46" s="7">
        <v>1</v>
      </c>
      <c r="M46" s="53">
        <v>46775.28</v>
      </c>
      <c r="N46" s="7">
        <v>0</v>
      </c>
      <c r="O46" s="68" t="s">
        <v>810</v>
      </c>
      <c r="P46" s="68" t="s">
        <v>901</v>
      </c>
      <c r="Q46" s="68" t="s">
        <v>883</v>
      </c>
      <c r="R46" s="69" t="s">
        <v>903</v>
      </c>
    </row>
    <row r="47" spans="1:18" ht="18" customHeight="1" x14ac:dyDescent="0.2">
      <c r="A47" s="6">
        <v>61</v>
      </c>
      <c r="B47" s="7">
        <v>15651280</v>
      </c>
      <c r="C47" s="6" t="s">
        <v>79</v>
      </c>
      <c r="D47" s="7">
        <v>742</v>
      </c>
      <c r="E47" s="6" t="s">
        <v>26</v>
      </c>
      <c r="F47" s="6" t="s">
        <v>23</v>
      </c>
      <c r="G47" s="7">
        <v>35</v>
      </c>
      <c r="H47" s="7">
        <v>5</v>
      </c>
      <c r="I47" s="51">
        <v>136857</v>
      </c>
      <c r="J47" s="7">
        <v>1</v>
      </c>
      <c r="K47" s="7">
        <v>0</v>
      </c>
      <c r="L47" s="7">
        <v>0</v>
      </c>
      <c r="M47" s="53">
        <v>84509.57</v>
      </c>
      <c r="N47" s="7">
        <v>0</v>
      </c>
      <c r="O47" s="68" t="s">
        <v>809</v>
      </c>
      <c r="P47" s="68" t="s">
        <v>902</v>
      </c>
      <c r="Q47" s="68" t="s">
        <v>888</v>
      </c>
      <c r="R47" s="69" t="s">
        <v>884</v>
      </c>
    </row>
    <row r="48" spans="1:18" ht="18" customHeight="1" x14ac:dyDescent="0.2">
      <c r="A48" s="6">
        <v>62</v>
      </c>
      <c r="B48" s="7">
        <v>15773469</v>
      </c>
      <c r="C48" s="6" t="s">
        <v>80</v>
      </c>
      <c r="D48" s="7">
        <v>687</v>
      </c>
      <c r="E48" s="6" t="s">
        <v>26</v>
      </c>
      <c r="F48" s="6" t="s">
        <v>16</v>
      </c>
      <c r="G48" s="7">
        <v>27</v>
      </c>
      <c r="H48" s="7">
        <v>9</v>
      </c>
      <c r="I48" s="51">
        <v>152328.88</v>
      </c>
      <c r="J48" s="7">
        <v>2</v>
      </c>
      <c r="K48" s="7">
        <v>0</v>
      </c>
      <c r="L48" s="7">
        <v>0</v>
      </c>
      <c r="M48" s="53">
        <v>126494.82</v>
      </c>
      <c r="N48" s="7">
        <v>0</v>
      </c>
      <c r="O48" s="68" t="s">
        <v>810</v>
      </c>
      <c r="P48" s="68" t="s">
        <v>902</v>
      </c>
      <c r="Q48" s="68" t="s">
        <v>888</v>
      </c>
      <c r="R48" s="69" t="s">
        <v>887</v>
      </c>
    </row>
    <row r="49" spans="1:18" ht="18" customHeight="1" x14ac:dyDescent="0.2">
      <c r="A49" s="6">
        <v>63</v>
      </c>
      <c r="B49" s="7">
        <v>15702014</v>
      </c>
      <c r="C49" s="6" t="s">
        <v>81</v>
      </c>
      <c r="D49" s="7">
        <v>555</v>
      </c>
      <c r="E49" s="6" t="s">
        <v>18</v>
      </c>
      <c r="F49" s="6" t="s">
        <v>23</v>
      </c>
      <c r="G49" s="7">
        <v>33</v>
      </c>
      <c r="H49" s="7">
        <v>1</v>
      </c>
      <c r="I49" s="51">
        <v>56084.69</v>
      </c>
      <c r="J49" s="7">
        <v>2</v>
      </c>
      <c r="K49" s="7">
        <v>0</v>
      </c>
      <c r="L49" s="7">
        <v>0</v>
      </c>
      <c r="M49" s="53">
        <v>178798.13</v>
      </c>
      <c r="N49" s="7">
        <v>0</v>
      </c>
      <c r="O49" s="68" t="s">
        <v>810</v>
      </c>
      <c r="P49" s="68" t="s">
        <v>902</v>
      </c>
      <c r="Q49" s="68" t="s">
        <v>883</v>
      </c>
      <c r="R49" s="69" t="s">
        <v>904</v>
      </c>
    </row>
    <row r="50" spans="1:18" ht="18" customHeight="1" x14ac:dyDescent="0.2">
      <c r="A50" s="6">
        <v>64</v>
      </c>
      <c r="B50" s="7">
        <v>15751208</v>
      </c>
      <c r="C50" s="6" t="s">
        <v>82</v>
      </c>
      <c r="D50" s="7">
        <v>684</v>
      </c>
      <c r="E50" s="6" t="s">
        <v>18</v>
      </c>
      <c r="F50" s="6" t="s">
        <v>23</v>
      </c>
      <c r="G50" s="7">
        <v>56</v>
      </c>
      <c r="H50" s="7">
        <v>8</v>
      </c>
      <c r="I50" s="51">
        <v>78707.16</v>
      </c>
      <c r="J50" s="7">
        <v>1</v>
      </c>
      <c r="K50" s="7">
        <v>1</v>
      </c>
      <c r="L50" s="7">
        <v>1</v>
      </c>
      <c r="M50" s="53">
        <v>99398.36</v>
      </c>
      <c r="N50" s="7">
        <v>0</v>
      </c>
      <c r="O50" s="68" t="s">
        <v>810</v>
      </c>
      <c r="P50" s="68" t="s">
        <v>901</v>
      </c>
      <c r="Q50" s="68" t="s">
        <v>886</v>
      </c>
      <c r="R50" s="69" t="s">
        <v>884</v>
      </c>
    </row>
    <row r="51" spans="1:18" ht="18" customHeight="1" x14ac:dyDescent="0.2">
      <c r="A51" s="6">
        <v>65</v>
      </c>
      <c r="B51" s="7">
        <v>15592461</v>
      </c>
      <c r="C51" s="6" t="s">
        <v>83</v>
      </c>
      <c r="D51" s="7">
        <v>603</v>
      </c>
      <c r="E51" s="6" t="s">
        <v>26</v>
      </c>
      <c r="F51" s="6" t="s">
        <v>23</v>
      </c>
      <c r="G51" s="7">
        <v>26</v>
      </c>
      <c r="H51" s="7">
        <v>4</v>
      </c>
      <c r="I51" s="51">
        <v>109166.37</v>
      </c>
      <c r="J51" s="7">
        <v>1</v>
      </c>
      <c r="K51" s="7">
        <v>1</v>
      </c>
      <c r="L51" s="7">
        <v>1</v>
      </c>
      <c r="M51" s="53">
        <v>92840.67</v>
      </c>
      <c r="N51" s="7">
        <v>0</v>
      </c>
      <c r="O51" s="68" t="s">
        <v>810</v>
      </c>
      <c r="P51" s="68" t="s">
        <v>902</v>
      </c>
      <c r="Q51" s="68" t="s">
        <v>886</v>
      </c>
      <c r="R51" s="69" t="s">
        <v>884</v>
      </c>
    </row>
    <row r="52" spans="1:18" ht="18" customHeight="1" x14ac:dyDescent="0.2">
      <c r="A52" s="6">
        <v>66</v>
      </c>
      <c r="B52" s="7">
        <v>15789484</v>
      </c>
      <c r="C52" s="6" t="s">
        <v>84</v>
      </c>
      <c r="D52" s="7">
        <v>751</v>
      </c>
      <c r="E52" s="6" t="s">
        <v>26</v>
      </c>
      <c r="F52" s="6" t="s">
        <v>16</v>
      </c>
      <c r="G52" s="7">
        <v>36</v>
      </c>
      <c r="H52" s="7">
        <v>6</v>
      </c>
      <c r="I52" s="51">
        <v>169831.46</v>
      </c>
      <c r="J52" s="7">
        <v>2</v>
      </c>
      <c r="K52" s="7">
        <v>1</v>
      </c>
      <c r="L52" s="7">
        <v>1</v>
      </c>
      <c r="M52" s="53">
        <v>27758.36</v>
      </c>
      <c r="N52" s="7">
        <v>0</v>
      </c>
      <c r="O52" s="68" t="s">
        <v>809</v>
      </c>
      <c r="P52" s="68" t="s">
        <v>902</v>
      </c>
      <c r="Q52" s="68" t="s">
        <v>888</v>
      </c>
      <c r="R52" s="69" t="s">
        <v>903</v>
      </c>
    </row>
    <row r="53" spans="1:18" ht="18" customHeight="1" x14ac:dyDescent="0.2">
      <c r="A53" s="6">
        <v>67</v>
      </c>
      <c r="B53" s="7">
        <v>15696061</v>
      </c>
      <c r="C53" s="6" t="s">
        <v>85</v>
      </c>
      <c r="D53" s="7">
        <v>581</v>
      </c>
      <c r="E53" s="6" t="s">
        <v>26</v>
      </c>
      <c r="F53" s="6" t="s">
        <v>16</v>
      </c>
      <c r="G53" s="7">
        <v>34</v>
      </c>
      <c r="H53" s="7">
        <v>1</v>
      </c>
      <c r="I53" s="51">
        <v>101633.04</v>
      </c>
      <c r="J53" s="7">
        <v>1</v>
      </c>
      <c r="K53" s="7">
        <v>1</v>
      </c>
      <c r="L53" s="7">
        <v>0</v>
      </c>
      <c r="M53" s="53">
        <v>110431.51</v>
      </c>
      <c r="N53" s="7">
        <v>0</v>
      </c>
      <c r="O53" s="68" t="s">
        <v>810</v>
      </c>
      <c r="P53" s="68" t="s">
        <v>902</v>
      </c>
      <c r="Q53" s="68" t="s">
        <v>886</v>
      </c>
      <c r="R53" s="69" t="s">
        <v>887</v>
      </c>
    </row>
    <row r="54" spans="1:18" ht="18" customHeight="1" x14ac:dyDescent="0.2">
      <c r="A54" s="6">
        <v>68</v>
      </c>
      <c r="B54" s="7">
        <v>15641582</v>
      </c>
      <c r="C54" s="6" t="s">
        <v>86</v>
      </c>
      <c r="D54" s="7">
        <v>735</v>
      </c>
      <c r="E54" s="6" t="s">
        <v>26</v>
      </c>
      <c r="F54" s="6" t="s">
        <v>23</v>
      </c>
      <c r="G54" s="7">
        <v>43</v>
      </c>
      <c r="H54" s="7">
        <v>10</v>
      </c>
      <c r="I54" s="51">
        <v>123180.01</v>
      </c>
      <c r="J54" s="7">
        <v>2</v>
      </c>
      <c r="K54" s="7">
        <v>1</v>
      </c>
      <c r="L54" s="7">
        <v>1</v>
      </c>
      <c r="M54" s="53">
        <v>196673.28</v>
      </c>
      <c r="N54" s="7">
        <v>0</v>
      </c>
      <c r="O54" s="68" t="s">
        <v>809</v>
      </c>
      <c r="P54" s="68" t="s">
        <v>901</v>
      </c>
      <c r="Q54" s="68" t="s">
        <v>886</v>
      </c>
      <c r="R54" s="69" t="s">
        <v>904</v>
      </c>
    </row>
    <row r="55" spans="1:18" ht="18" customHeight="1" x14ac:dyDescent="0.2">
      <c r="A55" s="6">
        <v>69</v>
      </c>
      <c r="B55" s="7">
        <v>15638424</v>
      </c>
      <c r="C55" s="6" t="s">
        <v>87</v>
      </c>
      <c r="D55" s="7">
        <v>661</v>
      </c>
      <c r="E55" s="6" t="s">
        <v>26</v>
      </c>
      <c r="F55" s="6" t="s">
        <v>16</v>
      </c>
      <c r="G55" s="7">
        <v>35</v>
      </c>
      <c r="H55" s="7">
        <v>5</v>
      </c>
      <c r="I55" s="51">
        <v>150725.53</v>
      </c>
      <c r="J55" s="7">
        <v>2</v>
      </c>
      <c r="K55" s="7">
        <v>0</v>
      </c>
      <c r="L55" s="7">
        <v>1</v>
      </c>
      <c r="M55" s="53">
        <v>113656.85</v>
      </c>
      <c r="N55" s="7">
        <v>0</v>
      </c>
      <c r="O55" s="68" t="s">
        <v>810</v>
      </c>
      <c r="P55" s="68" t="s">
        <v>902</v>
      </c>
      <c r="Q55" s="68" t="s">
        <v>888</v>
      </c>
      <c r="R55" s="69" t="s">
        <v>887</v>
      </c>
    </row>
    <row r="56" spans="1:18" ht="18" customHeight="1" x14ac:dyDescent="0.2">
      <c r="A56" s="6">
        <v>70</v>
      </c>
      <c r="B56" s="7">
        <v>15755648</v>
      </c>
      <c r="C56" s="6" t="s">
        <v>88</v>
      </c>
      <c r="D56" s="7">
        <v>675</v>
      </c>
      <c r="E56" s="6" t="s">
        <v>15</v>
      </c>
      <c r="F56" s="6" t="s">
        <v>16</v>
      </c>
      <c r="G56" s="7">
        <v>21</v>
      </c>
      <c r="H56" s="7">
        <v>8</v>
      </c>
      <c r="I56" s="51">
        <v>98373.26</v>
      </c>
      <c r="J56" s="7">
        <v>1</v>
      </c>
      <c r="K56" s="7">
        <v>1</v>
      </c>
      <c r="L56" s="7">
        <v>0</v>
      </c>
      <c r="M56" s="53">
        <v>18203</v>
      </c>
      <c r="N56" s="7">
        <v>0</v>
      </c>
      <c r="O56" s="68" t="s">
        <v>810</v>
      </c>
      <c r="P56" s="68" t="s">
        <v>902</v>
      </c>
      <c r="Q56" s="68" t="s">
        <v>886</v>
      </c>
      <c r="R56" s="69" t="s">
        <v>903</v>
      </c>
    </row>
    <row r="57" spans="1:18" ht="18" customHeight="1" x14ac:dyDescent="0.2">
      <c r="A57" s="6">
        <v>72</v>
      </c>
      <c r="B57" s="7">
        <v>15620344</v>
      </c>
      <c r="C57" s="6" t="s">
        <v>90</v>
      </c>
      <c r="D57" s="7">
        <v>813</v>
      </c>
      <c r="E57" s="6" t="s">
        <v>15</v>
      </c>
      <c r="F57" s="6" t="s">
        <v>23</v>
      </c>
      <c r="G57" s="7">
        <v>29</v>
      </c>
      <c r="H57" s="7">
        <v>6</v>
      </c>
      <c r="I57" s="51">
        <v>0</v>
      </c>
      <c r="J57" s="7">
        <v>1</v>
      </c>
      <c r="K57" s="7">
        <v>1</v>
      </c>
      <c r="L57" s="7">
        <v>0</v>
      </c>
      <c r="M57" s="53">
        <v>33953.870000000003</v>
      </c>
      <c r="N57" s="7">
        <v>0</v>
      </c>
      <c r="O57" s="68" t="s">
        <v>809</v>
      </c>
      <c r="P57" s="68" t="s">
        <v>902</v>
      </c>
      <c r="Q57" s="68" t="s">
        <v>883</v>
      </c>
      <c r="R57" s="69" t="s">
        <v>903</v>
      </c>
    </row>
    <row r="58" spans="1:18" ht="18" customHeight="1" x14ac:dyDescent="0.2">
      <c r="A58" s="6">
        <v>73</v>
      </c>
      <c r="B58" s="7">
        <v>15812518</v>
      </c>
      <c r="C58" s="6" t="s">
        <v>91</v>
      </c>
      <c r="D58" s="7">
        <v>657</v>
      </c>
      <c r="E58" s="6" t="s">
        <v>18</v>
      </c>
      <c r="F58" s="6" t="s">
        <v>16</v>
      </c>
      <c r="G58" s="7">
        <v>37</v>
      </c>
      <c r="H58" s="7">
        <v>0</v>
      </c>
      <c r="I58" s="51">
        <v>163607.18</v>
      </c>
      <c r="J58" s="7">
        <v>1</v>
      </c>
      <c r="K58" s="7">
        <v>0</v>
      </c>
      <c r="L58" s="7">
        <v>1</v>
      </c>
      <c r="M58" s="53">
        <v>44203.55</v>
      </c>
      <c r="N58" s="7">
        <v>0</v>
      </c>
      <c r="O58" s="68" t="s">
        <v>810</v>
      </c>
      <c r="P58" s="68" t="s">
        <v>902</v>
      </c>
      <c r="Q58" s="68" t="s">
        <v>888</v>
      </c>
      <c r="R58" s="69" t="s">
        <v>903</v>
      </c>
    </row>
    <row r="59" spans="1:18" ht="18" customHeight="1" x14ac:dyDescent="0.2">
      <c r="A59" s="6">
        <v>74</v>
      </c>
      <c r="B59" s="7">
        <v>15779052</v>
      </c>
      <c r="C59" s="6" t="s">
        <v>92</v>
      </c>
      <c r="D59" s="7">
        <v>604</v>
      </c>
      <c r="E59" s="6" t="s">
        <v>26</v>
      </c>
      <c r="F59" s="6" t="s">
        <v>16</v>
      </c>
      <c r="G59" s="7">
        <v>25</v>
      </c>
      <c r="H59" s="7">
        <v>5</v>
      </c>
      <c r="I59" s="51">
        <v>157780.84</v>
      </c>
      <c r="J59" s="7">
        <v>2</v>
      </c>
      <c r="K59" s="7">
        <v>1</v>
      </c>
      <c r="L59" s="7">
        <v>1</v>
      </c>
      <c r="M59" s="53">
        <v>58426.81</v>
      </c>
      <c r="N59" s="7">
        <v>0</v>
      </c>
      <c r="O59" s="68" t="s">
        <v>810</v>
      </c>
      <c r="P59" s="68" t="s">
        <v>902</v>
      </c>
      <c r="Q59" s="68" t="s">
        <v>888</v>
      </c>
      <c r="R59" s="69" t="s">
        <v>884</v>
      </c>
    </row>
    <row r="60" spans="1:18" ht="18" customHeight="1" x14ac:dyDescent="0.2">
      <c r="A60" s="6">
        <v>75</v>
      </c>
      <c r="B60" s="7">
        <v>15770811</v>
      </c>
      <c r="C60" s="6" t="s">
        <v>93</v>
      </c>
      <c r="D60" s="7">
        <v>519</v>
      </c>
      <c r="E60" s="6" t="s">
        <v>15</v>
      </c>
      <c r="F60" s="6" t="s">
        <v>23</v>
      </c>
      <c r="G60" s="7">
        <v>36</v>
      </c>
      <c r="H60" s="7">
        <v>9</v>
      </c>
      <c r="I60" s="51">
        <v>0</v>
      </c>
      <c r="J60" s="7">
        <v>2</v>
      </c>
      <c r="K60" s="7">
        <v>0</v>
      </c>
      <c r="L60" s="7">
        <v>1</v>
      </c>
      <c r="M60" s="53">
        <v>145562.4</v>
      </c>
      <c r="N60" s="7">
        <v>0</v>
      </c>
      <c r="O60" s="68" t="s">
        <v>885</v>
      </c>
      <c r="P60" s="68" t="s">
        <v>902</v>
      </c>
      <c r="Q60" s="68" t="s">
        <v>883</v>
      </c>
      <c r="R60" s="69" t="s">
        <v>887</v>
      </c>
    </row>
    <row r="61" spans="1:18" ht="18" customHeight="1" x14ac:dyDescent="0.2">
      <c r="A61" s="6">
        <v>76</v>
      </c>
      <c r="B61" s="7">
        <v>15780961</v>
      </c>
      <c r="C61" s="6" t="s">
        <v>94</v>
      </c>
      <c r="D61" s="7">
        <v>735</v>
      </c>
      <c r="E61" s="6" t="s">
        <v>15</v>
      </c>
      <c r="F61" s="6" t="s">
        <v>16</v>
      </c>
      <c r="G61" s="7">
        <v>21</v>
      </c>
      <c r="H61" s="7">
        <v>1</v>
      </c>
      <c r="I61" s="51">
        <v>178718.19</v>
      </c>
      <c r="J61" s="7">
        <v>2</v>
      </c>
      <c r="K61" s="7">
        <v>1</v>
      </c>
      <c r="L61" s="7">
        <v>0</v>
      </c>
      <c r="M61" s="53">
        <v>22388</v>
      </c>
      <c r="N61" s="7">
        <v>0</v>
      </c>
      <c r="O61" s="68" t="s">
        <v>809</v>
      </c>
      <c r="P61" s="68" t="s">
        <v>902</v>
      </c>
      <c r="Q61" s="68" t="s">
        <v>888</v>
      </c>
      <c r="R61" s="69" t="s">
        <v>903</v>
      </c>
    </row>
    <row r="62" spans="1:18" ht="18" customHeight="1" x14ac:dyDescent="0.2">
      <c r="A62" s="6">
        <v>77</v>
      </c>
      <c r="B62" s="7">
        <v>15614049</v>
      </c>
      <c r="C62" s="6" t="s">
        <v>95</v>
      </c>
      <c r="D62" s="7">
        <v>664</v>
      </c>
      <c r="E62" s="6" t="s">
        <v>15</v>
      </c>
      <c r="F62" s="6" t="s">
        <v>23</v>
      </c>
      <c r="G62" s="7">
        <v>55</v>
      </c>
      <c r="H62" s="7">
        <v>8</v>
      </c>
      <c r="I62" s="51">
        <v>0</v>
      </c>
      <c r="J62" s="7">
        <v>2</v>
      </c>
      <c r="K62" s="7">
        <v>1</v>
      </c>
      <c r="L62" s="7">
        <v>1</v>
      </c>
      <c r="M62" s="53">
        <v>139161.64000000001</v>
      </c>
      <c r="N62" s="7">
        <v>0</v>
      </c>
      <c r="O62" s="68" t="s">
        <v>810</v>
      </c>
      <c r="P62" s="68" t="s">
        <v>901</v>
      </c>
      <c r="Q62" s="68" t="s">
        <v>883</v>
      </c>
      <c r="R62" s="69" t="s">
        <v>887</v>
      </c>
    </row>
    <row r="63" spans="1:18" ht="18" customHeight="1" x14ac:dyDescent="0.2">
      <c r="A63" s="6">
        <v>78</v>
      </c>
      <c r="B63" s="7">
        <v>15662085</v>
      </c>
      <c r="C63" s="6" t="s">
        <v>96</v>
      </c>
      <c r="D63" s="7">
        <v>678</v>
      </c>
      <c r="E63" s="6" t="s">
        <v>15</v>
      </c>
      <c r="F63" s="6" t="s">
        <v>16</v>
      </c>
      <c r="G63" s="7">
        <v>32</v>
      </c>
      <c r="H63" s="7">
        <v>9</v>
      </c>
      <c r="I63" s="51">
        <v>0</v>
      </c>
      <c r="J63" s="7">
        <v>1</v>
      </c>
      <c r="K63" s="7">
        <v>1</v>
      </c>
      <c r="L63" s="7">
        <v>1</v>
      </c>
      <c r="M63" s="53">
        <v>148210.64000000001</v>
      </c>
      <c r="N63" s="7">
        <v>0</v>
      </c>
      <c r="O63" s="68" t="s">
        <v>810</v>
      </c>
      <c r="P63" s="68" t="s">
        <v>902</v>
      </c>
      <c r="Q63" s="68" t="s">
        <v>883</v>
      </c>
      <c r="R63" s="69" t="s">
        <v>887</v>
      </c>
    </row>
    <row r="64" spans="1:18" ht="18" customHeight="1" x14ac:dyDescent="0.2">
      <c r="A64" s="6">
        <v>79</v>
      </c>
      <c r="B64" s="7">
        <v>15575185</v>
      </c>
      <c r="C64" s="6" t="s">
        <v>97</v>
      </c>
      <c r="D64" s="7">
        <v>757</v>
      </c>
      <c r="E64" s="6" t="s">
        <v>18</v>
      </c>
      <c r="F64" s="6" t="s">
        <v>23</v>
      </c>
      <c r="G64" s="7">
        <v>33</v>
      </c>
      <c r="H64" s="7">
        <v>5</v>
      </c>
      <c r="I64" s="51">
        <v>77253.22</v>
      </c>
      <c r="J64" s="7">
        <v>1</v>
      </c>
      <c r="K64" s="7">
        <v>0</v>
      </c>
      <c r="L64" s="7">
        <v>1</v>
      </c>
      <c r="M64" s="53">
        <v>194239.63</v>
      </c>
      <c r="N64" s="7">
        <v>0</v>
      </c>
      <c r="O64" s="68" t="s">
        <v>809</v>
      </c>
      <c r="P64" s="68" t="s">
        <v>902</v>
      </c>
      <c r="Q64" s="68" t="s">
        <v>886</v>
      </c>
      <c r="R64" s="69" t="s">
        <v>904</v>
      </c>
    </row>
    <row r="65" spans="1:18" ht="18" customHeight="1" x14ac:dyDescent="0.2">
      <c r="A65" s="6">
        <v>80</v>
      </c>
      <c r="B65" s="7">
        <v>15803136</v>
      </c>
      <c r="C65" s="6" t="s">
        <v>98</v>
      </c>
      <c r="D65" s="7">
        <v>416</v>
      </c>
      <c r="E65" s="6" t="s">
        <v>26</v>
      </c>
      <c r="F65" s="6" t="s">
        <v>16</v>
      </c>
      <c r="G65" s="7">
        <v>41</v>
      </c>
      <c r="H65" s="7">
        <v>10</v>
      </c>
      <c r="I65" s="51">
        <v>122189.66</v>
      </c>
      <c r="J65" s="7">
        <v>2</v>
      </c>
      <c r="K65" s="7">
        <v>1</v>
      </c>
      <c r="L65" s="7">
        <v>0</v>
      </c>
      <c r="M65" s="53">
        <v>98301.61</v>
      </c>
      <c r="N65" s="7">
        <v>0</v>
      </c>
      <c r="O65" s="68" t="s">
        <v>885</v>
      </c>
      <c r="P65" s="68" t="s">
        <v>901</v>
      </c>
      <c r="Q65" s="68" t="s">
        <v>886</v>
      </c>
      <c r="R65" s="69" t="s">
        <v>884</v>
      </c>
    </row>
    <row r="66" spans="1:18" ht="18" customHeight="1" x14ac:dyDescent="0.2">
      <c r="A66" s="6">
        <v>81</v>
      </c>
      <c r="B66" s="7">
        <v>15706021</v>
      </c>
      <c r="C66" s="6" t="s">
        <v>99</v>
      </c>
      <c r="D66" s="7">
        <v>665</v>
      </c>
      <c r="E66" s="6" t="s">
        <v>15</v>
      </c>
      <c r="F66" s="6" t="s">
        <v>16</v>
      </c>
      <c r="G66" s="7">
        <v>34</v>
      </c>
      <c r="H66" s="7">
        <v>1</v>
      </c>
      <c r="I66" s="51">
        <v>96645.54</v>
      </c>
      <c r="J66" s="7">
        <v>2</v>
      </c>
      <c r="K66" s="7">
        <v>0</v>
      </c>
      <c r="L66" s="7">
        <v>0</v>
      </c>
      <c r="M66" s="53">
        <v>171413.66</v>
      </c>
      <c r="N66" s="7">
        <v>0</v>
      </c>
      <c r="O66" s="68" t="s">
        <v>810</v>
      </c>
      <c r="P66" s="68" t="s">
        <v>902</v>
      </c>
      <c r="Q66" s="68" t="s">
        <v>886</v>
      </c>
      <c r="R66" s="69" t="s">
        <v>904</v>
      </c>
    </row>
    <row r="67" spans="1:18" ht="18" customHeight="1" x14ac:dyDescent="0.2">
      <c r="A67" s="6">
        <v>83</v>
      </c>
      <c r="B67" s="7">
        <v>15641732</v>
      </c>
      <c r="C67" s="6" t="s">
        <v>101</v>
      </c>
      <c r="D67" s="7">
        <v>543</v>
      </c>
      <c r="E67" s="6" t="s">
        <v>15</v>
      </c>
      <c r="F67" s="6" t="s">
        <v>16</v>
      </c>
      <c r="G67" s="7">
        <v>36</v>
      </c>
      <c r="H67" s="7">
        <v>3</v>
      </c>
      <c r="I67" s="51">
        <v>0</v>
      </c>
      <c r="J67" s="7">
        <v>2</v>
      </c>
      <c r="K67" s="7">
        <v>0</v>
      </c>
      <c r="L67" s="7">
        <v>0</v>
      </c>
      <c r="M67" s="53">
        <v>26019.59</v>
      </c>
      <c r="N67" s="7">
        <v>0</v>
      </c>
      <c r="O67" s="68" t="s">
        <v>810</v>
      </c>
      <c r="P67" s="68" t="s">
        <v>902</v>
      </c>
      <c r="Q67" s="68" t="s">
        <v>883</v>
      </c>
      <c r="R67" s="69" t="s">
        <v>903</v>
      </c>
    </row>
    <row r="68" spans="1:18" ht="18" customHeight="1" x14ac:dyDescent="0.2">
      <c r="A68" s="6">
        <v>84</v>
      </c>
      <c r="B68" s="7">
        <v>15701164</v>
      </c>
      <c r="C68" s="6" t="s">
        <v>102</v>
      </c>
      <c r="D68" s="7">
        <v>506</v>
      </c>
      <c r="E68" s="6" t="s">
        <v>15</v>
      </c>
      <c r="F68" s="6" t="s">
        <v>16</v>
      </c>
      <c r="G68" s="7">
        <v>34</v>
      </c>
      <c r="H68" s="7">
        <v>4</v>
      </c>
      <c r="I68" s="51">
        <v>90307.62</v>
      </c>
      <c r="J68" s="7">
        <v>1</v>
      </c>
      <c r="K68" s="7">
        <v>1</v>
      </c>
      <c r="L68" s="7">
        <v>1</v>
      </c>
      <c r="M68" s="53">
        <v>159235.29</v>
      </c>
      <c r="N68" s="7">
        <v>0</v>
      </c>
      <c r="O68" s="68" t="s">
        <v>885</v>
      </c>
      <c r="P68" s="68" t="s">
        <v>902</v>
      </c>
      <c r="Q68" s="68" t="s">
        <v>886</v>
      </c>
      <c r="R68" s="69" t="s">
        <v>904</v>
      </c>
    </row>
    <row r="69" spans="1:18" ht="18" customHeight="1" x14ac:dyDescent="0.2">
      <c r="A69" s="6">
        <v>85</v>
      </c>
      <c r="B69" s="7">
        <v>15738751</v>
      </c>
      <c r="C69" s="6" t="s">
        <v>103</v>
      </c>
      <c r="D69" s="7">
        <v>493</v>
      </c>
      <c r="E69" s="6" t="s">
        <v>15</v>
      </c>
      <c r="F69" s="6" t="s">
        <v>16</v>
      </c>
      <c r="G69" s="7">
        <v>46</v>
      </c>
      <c r="H69" s="7">
        <v>4</v>
      </c>
      <c r="I69" s="51">
        <v>0</v>
      </c>
      <c r="J69" s="7">
        <v>2</v>
      </c>
      <c r="K69" s="7">
        <v>1</v>
      </c>
      <c r="L69" s="7">
        <v>0</v>
      </c>
      <c r="M69" s="53">
        <v>1907.66</v>
      </c>
      <c r="N69" s="7">
        <v>0</v>
      </c>
      <c r="O69" s="68" t="s">
        <v>885</v>
      </c>
      <c r="P69" s="68" t="s">
        <v>901</v>
      </c>
      <c r="Q69" s="68" t="s">
        <v>883</v>
      </c>
      <c r="R69" s="69" t="s">
        <v>903</v>
      </c>
    </row>
    <row r="70" spans="1:18" ht="18" customHeight="1" x14ac:dyDescent="0.2">
      <c r="A70" s="6">
        <v>86</v>
      </c>
      <c r="B70" s="7">
        <v>15805254</v>
      </c>
      <c r="C70" s="6" t="s">
        <v>104</v>
      </c>
      <c r="D70" s="7">
        <v>652</v>
      </c>
      <c r="E70" s="6" t="s">
        <v>18</v>
      </c>
      <c r="F70" s="6" t="s">
        <v>16</v>
      </c>
      <c r="G70" s="7">
        <v>75</v>
      </c>
      <c r="H70" s="7">
        <v>10</v>
      </c>
      <c r="I70" s="51">
        <v>0</v>
      </c>
      <c r="J70" s="7">
        <v>2</v>
      </c>
      <c r="K70" s="7">
        <v>1</v>
      </c>
      <c r="L70" s="7">
        <v>1</v>
      </c>
      <c r="M70" s="53">
        <v>114675.75</v>
      </c>
      <c r="N70" s="7">
        <v>0</v>
      </c>
      <c r="O70" s="68" t="s">
        <v>810</v>
      </c>
      <c r="P70" s="68" t="s">
        <v>905</v>
      </c>
      <c r="Q70" s="68" t="s">
        <v>883</v>
      </c>
      <c r="R70" s="69" t="s">
        <v>887</v>
      </c>
    </row>
    <row r="71" spans="1:18" ht="18" customHeight="1" x14ac:dyDescent="0.2">
      <c r="A71" s="6">
        <v>88</v>
      </c>
      <c r="B71" s="7">
        <v>15625759</v>
      </c>
      <c r="C71" s="6" t="s">
        <v>106</v>
      </c>
      <c r="D71" s="7">
        <v>729</v>
      </c>
      <c r="E71" s="6" t="s">
        <v>15</v>
      </c>
      <c r="F71" s="6" t="s">
        <v>23</v>
      </c>
      <c r="G71" s="7">
        <v>30</v>
      </c>
      <c r="H71" s="7">
        <v>9</v>
      </c>
      <c r="I71" s="51">
        <v>0</v>
      </c>
      <c r="J71" s="7">
        <v>2</v>
      </c>
      <c r="K71" s="7">
        <v>1</v>
      </c>
      <c r="L71" s="7">
        <v>0</v>
      </c>
      <c r="M71" s="53">
        <v>151869.35</v>
      </c>
      <c r="N71" s="7">
        <v>0</v>
      </c>
      <c r="O71" s="68" t="s">
        <v>809</v>
      </c>
      <c r="P71" s="68" t="s">
        <v>902</v>
      </c>
      <c r="Q71" s="68" t="s">
        <v>883</v>
      </c>
      <c r="R71" s="69" t="s">
        <v>904</v>
      </c>
    </row>
    <row r="72" spans="1:18" ht="18" customHeight="1" x14ac:dyDescent="0.2">
      <c r="A72" s="6">
        <v>90</v>
      </c>
      <c r="B72" s="7">
        <v>15767954</v>
      </c>
      <c r="C72" s="6" t="s">
        <v>61</v>
      </c>
      <c r="D72" s="7">
        <v>635</v>
      </c>
      <c r="E72" s="6" t="s">
        <v>26</v>
      </c>
      <c r="F72" s="6" t="s">
        <v>16</v>
      </c>
      <c r="G72" s="7">
        <v>28</v>
      </c>
      <c r="H72" s="7">
        <v>3</v>
      </c>
      <c r="I72" s="51">
        <v>81623.67</v>
      </c>
      <c r="J72" s="7">
        <v>2</v>
      </c>
      <c r="K72" s="7">
        <v>1</v>
      </c>
      <c r="L72" s="7">
        <v>1</v>
      </c>
      <c r="M72" s="53">
        <v>156791.35999999999</v>
      </c>
      <c r="N72" s="7">
        <v>0</v>
      </c>
      <c r="O72" s="68" t="s">
        <v>810</v>
      </c>
      <c r="P72" s="68" t="s">
        <v>902</v>
      </c>
      <c r="Q72" s="68" t="s">
        <v>886</v>
      </c>
      <c r="R72" s="69" t="s">
        <v>904</v>
      </c>
    </row>
    <row r="73" spans="1:18" ht="18" customHeight="1" x14ac:dyDescent="0.2">
      <c r="A73" s="6">
        <v>92</v>
      </c>
      <c r="B73" s="7">
        <v>15731511</v>
      </c>
      <c r="C73" s="6" t="s">
        <v>109</v>
      </c>
      <c r="D73" s="7">
        <v>808</v>
      </c>
      <c r="E73" s="6" t="s">
        <v>15</v>
      </c>
      <c r="F73" s="6" t="s">
        <v>23</v>
      </c>
      <c r="G73" s="7">
        <v>45</v>
      </c>
      <c r="H73" s="7">
        <v>7</v>
      </c>
      <c r="I73" s="51">
        <v>118626.55</v>
      </c>
      <c r="J73" s="7">
        <v>2</v>
      </c>
      <c r="K73" s="7">
        <v>1</v>
      </c>
      <c r="L73" s="7">
        <v>0</v>
      </c>
      <c r="M73" s="53">
        <v>147132.46</v>
      </c>
      <c r="N73" s="7">
        <v>0</v>
      </c>
      <c r="O73" s="68" t="s">
        <v>809</v>
      </c>
      <c r="P73" s="68" t="s">
        <v>901</v>
      </c>
      <c r="Q73" s="68" t="s">
        <v>886</v>
      </c>
      <c r="R73" s="69" t="s">
        <v>887</v>
      </c>
    </row>
    <row r="74" spans="1:18" ht="18" customHeight="1" x14ac:dyDescent="0.2">
      <c r="A74" s="6">
        <v>93</v>
      </c>
      <c r="B74" s="7">
        <v>15809248</v>
      </c>
      <c r="C74" s="6" t="s">
        <v>110</v>
      </c>
      <c r="D74" s="7">
        <v>524</v>
      </c>
      <c r="E74" s="6" t="s">
        <v>15</v>
      </c>
      <c r="F74" s="6" t="s">
        <v>16</v>
      </c>
      <c r="G74" s="7">
        <v>36</v>
      </c>
      <c r="H74" s="7">
        <v>10</v>
      </c>
      <c r="I74" s="51">
        <v>0</v>
      </c>
      <c r="J74" s="7">
        <v>2</v>
      </c>
      <c r="K74" s="7">
        <v>1</v>
      </c>
      <c r="L74" s="7">
        <v>0</v>
      </c>
      <c r="M74" s="53">
        <v>109614.57</v>
      </c>
      <c r="N74" s="7">
        <v>0</v>
      </c>
      <c r="O74" s="68" t="s">
        <v>810</v>
      </c>
      <c r="P74" s="68" t="s">
        <v>902</v>
      </c>
      <c r="Q74" s="68" t="s">
        <v>883</v>
      </c>
      <c r="R74" s="69" t="s">
        <v>887</v>
      </c>
    </row>
    <row r="75" spans="1:18" ht="18" customHeight="1" x14ac:dyDescent="0.2">
      <c r="A75" s="6">
        <v>94</v>
      </c>
      <c r="B75" s="7">
        <v>15640635</v>
      </c>
      <c r="C75" s="6" t="s">
        <v>111</v>
      </c>
      <c r="D75" s="7">
        <v>769</v>
      </c>
      <c r="E75" s="6" t="s">
        <v>15</v>
      </c>
      <c r="F75" s="6" t="s">
        <v>23</v>
      </c>
      <c r="G75" s="7">
        <v>29</v>
      </c>
      <c r="H75" s="7">
        <v>8</v>
      </c>
      <c r="I75" s="51">
        <v>0</v>
      </c>
      <c r="J75" s="7">
        <v>2</v>
      </c>
      <c r="K75" s="7">
        <v>1</v>
      </c>
      <c r="L75" s="7">
        <v>1</v>
      </c>
      <c r="M75" s="53">
        <v>172290.61</v>
      </c>
      <c r="N75" s="7">
        <v>0</v>
      </c>
      <c r="O75" s="68" t="s">
        <v>809</v>
      </c>
      <c r="P75" s="68" t="s">
        <v>902</v>
      </c>
      <c r="Q75" s="68" t="s">
        <v>883</v>
      </c>
      <c r="R75" s="69" t="s">
        <v>904</v>
      </c>
    </row>
    <row r="76" spans="1:18" ht="18" customHeight="1" x14ac:dyDescent="0.2">
      <c r="A76" s="6">
        <v>95</v>
      </c>
      <c r="B76" s="7">
        <v>15676966</v>
      </c>
      <c r="C76" s="6" t="s">
        <v>111</v>
      </c>
      <c r="D76" s="7">
        <v>730</v>
      </c>
      <c r="E76" s="6" t="s">
        <v>18</v>
      </c>
      <c r="F76" s="6" t="s">
        <v>23</v>
      </c>
      <c r="G76" s="7">
        <v>42</v>
      </c>
      <c r="H76" s="7">
        <v>4</v>
      </c>
      <c r="I76" s="51">
        <v>0</v>
      </c>
      <c r="J76" s="7">
        <v>2</v>
      </c>
      <c r="K76" s="7">
        <v>0</v>
      </c>
      <c r="L76" s="7">
        <v>1</v>
      </c>
      <c r="M76" s="53">
        <v>85982.47</v>
      </c>
      <c r="N76" s="7">
        <v>0</v>
      </c>
      <c r="O76" s="68" t="s">
        <v>809</v>
      </c>
      <c r="P76" s="68" t="s">
        <v>901</v>
      </c>
      <c r="Q76" s="68" t="s">
        <v>883</v>
      </c>
      <c r="R76" s="69" t="s">
        <v>884</v>
      </c>
    </row>
    <row r="77" spans="1:18" ht="18" customHeight="1" x14ac:dyDescent="0.2">
      <c r="A77" s="6">
        <v>96</v>
      </c>
      <c r="B77" s="7">
        <v>15699461</v>
      </c>
      <c r="C77" s="6" t="s">
        <v>112</v>
      </c>
      <c r="D77" s="7">
        <v>515</v>
      </c>
      <c r="E77" s="6" t="s">
        <v>18</v>
      </c>
      <c r="F77" s="6" t="s">
        <v>23</v>
      </c>
      <c r="G77" s="7">
        <v>35</v>
      </c>
      <c r="H77" s="7">
        <v>10</v>
      </c>
      <c r="I77" s="51">
        <v>176273.95</v>
      </c>
      <c r="J77" s="7">
        <v>1</v>
      </c>
      <c r="K77" s="7">
        <v>0</v>
      </c>
      <c r="L77" s="7">
        <v>1</v>
      </c>
      <c r="M77" s="53">
        <v>121277.78</v>
      </c>
      <c r="N77" s="7">
        <v>0</v>
      </c>
      <c r="O77" s="68" t="s">
        <v>885</v>
      </c>
      <c r="P77" s="68" t="s">
        <v>902</v>
      </c>
      <c r="Q77" s="68" t="s">
        <v>888</v>
      </c>
      <c r="R77" s="69" t="s">
        <v>887</v>
      </c>
    </row>
    <row r="78" spans="1:18" ht="18" customHeight="1" x14ac:dyDescent="0.2">
      <c r="A78" s="6">
        <v>97</v>
      </c>
      <c r="B78" s="7">
        <v>15738721</v>
      </c>
      <c r="C78" s="6" t="s">
        <v>113</v>
      </c>
      <c r="D78" s="7">
        <v>773</v>
      </c>
      <c r="E78" s="6" t="s">
        <v>18</v>
      </c>
      <c r="F78" s="6" t="s">
        <v>23</v>
      </c>
      <c r="G78" s="7">
        <v>41</v>
      </c>
      <c r="H78" s="7">
        <v>9</v>
      </c>
      <c r="I78" s="51">
        <v>102827.44</v>
      </c>
      <c r="J78" s="7">
        <v>1</v>
      </c>
      <c r="K78" s="7">
        <v>0</v>
      </c>
      <c r="L78" s="7">
        <v>1</v>
      </c>
      <c r="M78" s="53">
        <v>64595.25</v>
      </c>
      <c r="N78" s="7">
        <v>0</v>
      </c>
      <c r="O78" s="68" t="s">
        <v>809</v>
      </c>
      <c r="P78" s="68" t="s">
        <v>901</v>
      </c>
      <c r="Q78" s="68" t="s">
        <v>886</v>
      </c>
      <c r="R78" s="69" t="s">
        <v>884</v>
      </c>
    </row>
    <row r="79" spans="1:18" ht="18" customHeight="1" x14ac:dyDescent="0.2">
      <c r="A79" s="6">
        <v>98</v>
      </c>
      <c r="B79" s="7">
        <v>15693683</v>
      </c>
      <c r="C79" s="6" t="s">
        <v>114</v>
      </c>
      <c r="D79" s="7">
        <v>814</v>
      </c>
      <c r="E79" s="6" t="s">
        <v>26</v>
      </c>
      <c r="F79" s="6" t="s">
        <v>23</v>
      </c>
      <c r="G79" s="7">
        <v>29</v>
      </c>
      <c r="H79" s="7">
        <v>8</v>
      </c>
      <c r="I79" s="51">
        <v>97086.399999999994</v>
      </c>
      <c r="J79" s="7">
        <v>2</v>
      </c>
      <c r="K79" s="7">
        <v>1</v>
      </c>
      <c r="L79" s="7">
        <v>1</v>
      </c>
      <c r="M79" s="53">
        <v>197276.13</v>
      </c>
      <c r="N79" s="7">
        <v>0</v>
      </c>
      <c r="O79" s="68" t="s">
        <v>809</v>
      </c>
      <c r="P79" s="68" t="s">
        <v>902</v>
      </c>
      <c r="Q79" s="68" t="s">
        <v>886</v>
      </c>
      <c r="R79" s="69" t="s">
        <v>904</v>
      </c>
    </row>
    <row r="80" spans="1:18" ht="18" customHeight="1" x14ac:dyDescent="0.2">
      <c r="A80" s="6">
        <v>99</v>
      </c>
      <c r="B80" s="7">
        <v>15604348</v>
      </c>
      <c r="C80" s="6" t="s">
        <v>115</v>
      </c>
      <c r="D80" s="7">
        <v>710</v>
      </c>
      <c r="E80" s="6" t="s">
        <v>18</v>
      </c>
      <c r="F80" s="6" t="s">
        <v>23</v>
      </c>
      <c r="G80" s="7">
        <v>22</v>
      </c>
      <c r="H80" s="7">
        <v>8</v>
      </c>
      <c r="I80" s="51">
        <v>0</v>
      </c>
      <c r="J80" s="7">
        <v>2</v>
      </c>
      <c r="K80" s="7">
        <v>0</v>
      </c>
      <c r="L80" s="7">
        <v>0</v>
      </c>
      <c r="M80" s="53">
        <v>99645.04</v>
      </c>
      <c r="N80" s="7">
        <v>0</v>
      </c>
      <c r="O80" s="68" t="s">
        <v>810</v>
      </c>
      <c r="P80" s="68" t="s">
        <v>902</v>
      </c>
      <c r="Q80" s="68" t="s">
        <v>883</v>
      </c>
      <c r="R80" s="69" t="s">
        <v>884</v>
      </c>
    </row>
    <row r="81" spans="1:18" ht="18" customHeight="1" x14ac:dyDescent="0.2">
      <c r="A81" s="6">
        <v>100</v>
      </c>
      <c r="B81" s="7">
        <v>15633059</v>
      </c>
      <c r="C81" s="6" t="s">
        <v>116</v>
      </c>
      <c r="D81" s="7">
        <v>413</v>
      </c>
      <c r="E81" s="6" t="s">
        <v>15</v>
      </c>
      <c r="F81" s="6" t="s">
        <v>23</v>
      </c>
      <c r="G81" s="7">
        <v>34</v>
      </c>
      <c r="H81" s="7">
        <v>9</v>
      </c>
      <c r="I81" s="51">
        <v>0</v>
      </c>
      <c r="J81" s="7">
        <v>2</v>
      </c>
      <c r="K81" s="7">
        <v>0</v>
      </c>
      <c r="L81" s="7">
        <v>0</v>
      </c>
      <c r="M81" s="53">
        <v>6534.18</v>
      </c>
      <c r="N81" s="7">
        <v>0</v>
      </c>
      <c r="O81" s="68" t="s">
        <v>885</v>
      </c>
      <c r="P81" s="68" t="s">
        <v>902</v>
      </c>
      <c r="Q81" s="68" t="s">
        <v>883</v>
      </c>
      <c r="R81" s="69" t="s">
        <v>903</v>
      </c>
    </row>
    <row r="82" spans="1:18" ht="18" customHeight="1" x14ac:dyDescent="0.2">
      <c r="A82" s="6">
        <v>101</v>
      </c>
      <c r="B82" s="7">
        <v>15808582</v>
      </c>
      <c r="C82" s="6" t="s">
        <v>117</v>
      </c>
      <c r="D82" s="7">
        <v>665</v>
      </c>
      <c r="E82" s="6" t="s">
        <v>15</v>
      </c>
      <c r="F82" s="6" t="s">
        <v>16</v>
      </c>
      <c r="G82" s="7">
        <v>40</v>
      </c>
      <c r="H82" s="7">
        <v>6</v>
      </c>
      <c r="I82" s="51">
        <v>0</v>
      </c>
      <c r="J82" s="7">
        <v>1</v>
      </c>
      <c r="K82" s="7">
        <v>1</v>
      </c>
      <c r="L82" s="7">
        <v>1</v>
      </c>
      <c r="M82" s="53">
        <v>161848.03</v>
      </c>
      <c r="N82" s="7">
        <v>0</v>
      </c>
      <c r="O82" s="68" t="s">
        <v>810</v>
      </c>
      <c r="P82" s="68" t="s">
        <v>901</v>
      </c>
      <c r="Q82" s="68" t="s">
        <v>883</v>
      </c>
      <c r="R82" s="69" t="s">
        <v>904</v>
      </c>
    </row>
    <row r="83" spans="1:18" ht="18" customHeight="1" x14ac:dyDescent="0.2">
      <c r="A83" s="6">
        <v>102</v>
      </c>
      <c r="B83" s="7">
        <v>15743192</v>
      </c>
      <c r="C83" s="6" t="s">
        <v>118</v>
      </c>
      <c r="D83" s="7">
        <v>623</v>
      </c>
      <c r="E83" s="6" t="s">
        <v>15</v>
      </c>
      <c r="F83" s="6" t="s">
        <v>16</v>
      </c>
      <c r="G83" s="7">
        <v>44</v>
      </c>
      <c r="H83" s="7">
        <v>6</v>
      </c>
      <c r="I83" s="51">
        <v>0</v>
      </c>
      <c r="J83" s="7">
        <v>2</v>
      </c>
      <c r="K83" s="7">
        <v>0</v>
      </c>
      <c r="L83" s="7">
        <v>0</v>
      </c>
      <c r="M83" s="53">
        <v>167162.43</v>
      </c>
      <c r="N83" s="7">
        <v>0</v>
      </c>
      <c r="O83" s="68" t="s">
        <v>810</v>
      </c>
      <c r="P83" s="68" t="s">
        <v>901</v>
      </c>
      <c r="Q83" s="68" t="s">
        <v>883</v>
      </c>
      <c r="R83" s="69" t="s">
        <v>904</v>
      </c>
    </row>
    <row r="84" spans="1:18" ht="18" customHeight="1" x14ac:dyDescent="0.2">
      <c r="A84" s="6">
        <v>103</v>
      </c>
      <c r="B84" s="7">
        <v>15580146</v>
      </c>
      <c r="C84" s="6" t="s">
        <v>118</v>
      </c>
      <c r="D84" s="7">
        <v>738</v>
      </c>
      <c r="E84" s="6" t="s">
        <v>15</v>
      </c>
      <c r="F84" s="6" t="s">
        <v>23</v>
      </c>
      <c r="G84" s="7">
        <v>31</v>
      </c>
      <c r="H84" s="7">
        <v>9</v>
      </c>
      <c r="I84" s="51">
        <v>82674.149999999994</v>
      </c>
      <c r="J84" s="7">
        <v>1</v>
      </c>
      <c r="K84" s="7">
        <v>1</v>
      </c>
      <c r="L84" s="7">
        <v>0</v>
      </c>
      <c r="M84" s="53">
        <v>41970.720000000001</v>
      </c>
      <c r="N84" s="7">
        <v>0</v>
      </c>
      <c r="O84" s="68" t="s">
        <v>809</v>
      </c>
      <c r="P84" s="68" t="s">
        <v>902</v>
      </c>
      <c r="Q84" s="68" t="s">
        <v>886</v>
      </c>
      <c r="R84" s="69" t="s">
        <v>903</v>
      </c>
    </row>
    <row r="85" spans="1:18" ht="18" customHeight="1" x14ac:dyDescent="0.2">
      <c r="A85" s="6">
        <v>104</v>
      </c>
      <c r="B85" s="7">
        <v>15776605</v>
      </c>
      <c r="C85" s="6" t="s">
        <v>119</v>
      </c>
      <c r="D85" s="7">
        <v>528</v>
      </c>
      <c r="E85" s="6" t="s">
        <v>18</v>
      </c>
      <c r="F85" s="6" t="s">
        <v>23</v>
      </c>
      <c r="G85" s="7">
        <v>36</v>
      </c>
      <c r="H85" s="7">
        <v>7</v>
      </c>
      <c r="I85" s="51">
        <v>0</v>
      </c>
      <c r="J85" s="7">
        <v>2</v>
      </c>
      <c r="K85" s="7">
        <v>1</v>
      </c>
      <c r="L85" s="7">
        <v>0</v>
      </c>
      <c r="M85" s="53">
        <v>60536.56</v>
      </c>
      <c r="N85" s="7">
        <v>0</v>
      </c>
      <c r="O85" s="68" t="s">
        <v>810</v>
      </c>
      <c r="P85" s="68" t="s">
        <v>902</v>
      </c>
      <c r="Q85" s="68" t="s">
        <v>883</v>
      </c>
      <c r="R85" s="69" t="s">
        <v>884</v>
      </c>
    </row>
    <row r="86" spans="1:18" ht="18" customHeight="1" x14ac:dyDescent="0.2">
      <c r="A86" s="6">
        <v>107</v>
      </c>
      <c r="B86" s="7">
        <v>15599195</v>
      </c>
      <c r="C86" s="6" t="s">
        <v>122</v>
      </c>
      <c r="D86" s="7">
        <v>582</v>
      </c>
      <c r="E86" s="6" t="s">
        <v>26</v>
      </c>
      <c r="F86" s="6" t="s">
        <v>23</v>
      </c>
      <c r="G86" s="7">
        <v>32</v>
      </c>
      <c r="H86" s="7">
        <v>1</v>
      </c>
      <c r="I86" s="51">
        <v>88938.62</v>
      </c>
      <c r="J86" s="7">
        <v>1</v>
      </c>
      <c r="K86" s="7">
        <v>1</v>
      </c>
      <c r="L86" s="7">
        <v>1</v>
      </c>
      <c r="M86" s="53">
        <v>10054.530000000001</v>
      </c>
      <c r="N86" s="7">
        <v>0</v>
      </c>
      <c r="O86" s="68" t="s">
        <v>810</v>
      </c>
      <c r="P86" s="68" t="s">
        <v>902</v>
      </c>
      <c r="Q86" s="68" t="s">
        <v>886</v>
      </c>
      <c r="R86" s="69" t="s">
        <v>903</v>
      </c>
    </row>
    <row r="87" spans="1:18" ht="18" customHeight="1" x14ac:dyDescent="0.2">
      <c r="A87" s="6">
        <v>108</v>
      </c>
      <c r="B87" s="7">
        <v>15812878</v>
      </c>
      <c r="C87" s="6" t="s">
        <v>123</v>
      </c>
      <c r="D87" s="7">
        <v>785</v>
      </c>
      <c r="E87" s="6" t="s">
        <v>26</v>
      </c>
      <c r="F87" s="6" t="s">
        <v>16</v>
      </c>
      <c r="G87" s="7">
        <v>36</v>
      </c>
      <c r="H87" s="7">
        <v>2</v>
      </c>
      <c r="I87" s="51">
        <v>99806.85</v>
      </c>
      <c r="J87" s="7">
        <v>1</v>
      </c>
      <c r="K87" s="7">
        <v>0</v>
      </c>
      <c r="L87" s="7">
        <v>1</v>
      </c>
      <c r="M87" s="53">
        <v>36976.519999999997</v>
      </c>
      <c r="N87" s="7">
        <v>0</v>
      </c>
      <c r="O87" s="68" t="s">
        <v>809</v>
      </c>
      <c r="P87" s="68" t="s">
        <v>902</v>
      </c>
      <c r="Q87" s="68" t="s">
        <v>886</v>
      </c>
      <c r="R87" s="69" t="s">
        <v>903</v>
      </c>
    </row>
    <row r="88" spans="1:18" ht="18" customHeight="1" x14ac:dyDescent="0.2">
      <c r="A88" s="6">
        <v>109</v>
      </c>
      <c r="B88" s="7">
        <v>15602312</v>
      </c>
      <c r="C88" s="6" t="s">
        <v>124</v>
      </c>
      <c r="D88" s="7">
        <v>605</v>
      </c>
      <c r="E88" s="6" t="s">
        <v>18</v>
      </c>
      <c r="F88" s="6" t="s">
        <v>23</v>
      </c>
      <c r="G88" s="7">
        <v>33</v>
      </c>
      <c r="H88" s="7">
        <v>5</v>
      </c>
      <c r="I88" s="51">
        <v>150092.79999999999</v>
      </c>
      <c r="J88" s="7">
        <v>1</v>
      </c>
      <c r="K88" s="7">
        <v>0</v>
      </c>
      <c r="L88" s="7">
        <v>0</v>
      </c>
      <c r="M88" s="53">
        <v>71862.789999999994</v>
      </c>
      <c r="N88" s="7">
        <v>0</v>
      </c>
      <c r="O88" s="68" t="s">
        <v>810</v>
      </c>
      <c r="P88" s="68" t="s">
        <v>902</v>
      </c>
      <c r="Q88" s="68" t="s">
        <v>888</v>
      </c>
      <c r="R88" s="69" t="s">
        <v>884</v>
      </c>
    </row>
    <row r="89" spans="1:18" ht="18" customHeight="1" x14ac:dyDescent="0.2">
      <c r="A89" s="6">
        <v>111</v>
      </c>
      <c r="B89" s="7">
        <v>15803526</v>
      </c>
      <c r="C89" s="6" t="s">
        <v>126</v>
      </c>
      <c r="D89" s="7">
        <v>685</v>
      </c>
      <c r="E89" s="6" t="s">
        <v>26</v>
      </c>
      <c r="F89" s="6" t="s">
        <v>23</v>
      </c>
      <c r="G89" s="7">
        <v>30</v>
      </c>
      <c r="H89" s="7">
        <v>3</v>
      </c>
      <c r="I89" s="51">
        <v>90536.81</v>
      </c>
      <c r="J89" s="7">
        <v>1</v>
      </c>
      <c r="K89" s="7">
        <v>0</v>
      </c>
      <c r="L89" s="7">
        <v>1</v>
      </c>
      <c r="M89" s="53">
        <v>63082.879999999997</v>
      </c>
      <c r="N89" s="7">
        <v>0</v>
      </c>
      <c r="O89" s="68" t="s">
        <v>810</v>
      </c>
      <c r="P89" s="68" t="s">
        <v>902</v>
      </c>
      <c r="Q89" s="68" t="s">
        <v>886</v>
      </c>
      <c r="R89" s="69" t="s">
        <v>884</v>
      </c>
    </row>
    <row r="90" spans="1:18" ht="18" customHeight="1" x14ac:dyDescent="0.2">
      <c r="A90" s="6">
        <v>112</v>
      </c>
      <c r="B90" s="7">
        <v>15665790</v>
      </c>
      <c r="C90" s="6" t="s">
        <v>127</v>
      </c>
      <c r="D90" s="7">
        <v>538</v>
      </c>
      <c r="E90" s="6" t="s">
        <v>26</v>
      </c>
      <c r="F90" s="6" t="s">
        <v>23</v>
      </c>
      <c r="G90" s="7">
        <v>39</v>
      </c>
      <c r="H90" s="7">
        <v>7</v>
      </c>
      <c r="I90" s="51">
        <v>108055.1</v>
      </c>
      <c r="J90" s="7">
        <v>2</v>
      </c>
      <c r="K90" s="7">
        <v>1</v>
      </c>
      <c r="L90" s="7">
        <v>0</v>
      </c>
      <c r="M90" s="53">
        <v>27231.26</v>
      </c>
      <c r="N90" s="7">
        <v>0</v>
      </c>
      <c r="O90" s="68" t="s">
        <v>810</v>
      </c>
      <c r="P90" s="68" t="s">
        <v>902</v>
      </c>
      <c r="Q90" s="68" t="s">
        <v>886</v>
      </c>
      <c r="R90" s="69" t="s">
        <v>903</v>
      </c>
    </row>
    <row r="91" spans="1:18" ht="18" customHeight="1" x14ac:dyDescent="0.2">
      <c r="A91" s="6">
        <v>113</v>
      </c>
      <c r="B91" s="7">
        <v>15715951</v>
      </c>
      <c r="C91" s="6" t="s">
        <v>128</v>
      </c>
      <c r="D91" s="7">
        <v>562</v>
      </c>
      <c r="E91" s="6" t="s">
        <v>15</v>
      </c>
      <c r="F91" s="6" t="s">
        <v>23</v>
      </c>
      <c r="G91" s="7">
        <v>42</v>
      </c>
      <c r="H91" s="7">
        <v>2</v>
      </c>
      <c r="I91" s="51">
        <v>100238.35</v>
      </c>
      <c r="J91" s="7">
        <v>1</v>
      </c>
      <c r="K91" s="7">
        <v>0</v>
      </c>
      <c r="L91" s="7">
        <v>0</v>
      </c>
      <c r="M91" s="53">
        <v>86797.41</v>
      </c>
      <c r="N91" s="7">
        <v>0</v>
      </c>
      <c r="O91" s="68" t="s">
        <v>810</v>
      </c>
      <c r="P91" s="68" t="s">
        <v>901</v>
      </c>
      <c r="Q91" s="68" t="s">
        <v>886</v>
      </c>
      <c r="R91" s="69" t="s">
        <v>884</v>
      </c>
    </row>
    <row r="92" spans="1:18" ht="18" customHeight="1" x14ac:dyDescent="0.2">
      <c r="A92" s="6">
        <v>114</v>
      </c>
      <c r="B92" s="7">
        <v>15591100</v>
      </c>
      <c r="C92" s="6" t="s">
        <v>129</v>
      </c>
      <c r="D92" s="7">
        <v>675</v>
      </c>
      <c r="E92" s="6" t="s">
        <v>18</v>
      </c>
      <c r="F92" s="6" t="s">
        <v>23</v>
      </c>
      <c r="G92" s="7">
        <v>36</v>
      </c>
      <c r="H92" s="7">
        <v>9</v>
      </c>
      <c r="I92" s="51">
        <v>106190.55</v>
      </c>
      <c r="J92" s="7">
        <v>1</v>
      </c>
      <c r="K92" s="7">
        <v>0</v>
      </c>
      <c r="L92" s="7">
        <v>1</v>
      </c>
      <c r="M92" s="53">
        <v>22994.32</v>
      </c>
      <c r="N92" s="7">
        <v>0</v>
      </c>
      <c r="O92" s="68" t="s">
        <v>810</v>
      </c>
      <c r="P92" s="68" t="s">
        <v>902</v>
      </c>
      <c r="Q92" s="68" t="s">
        <v>886</v>
      </c>
      <c r="R92" s="69" t="s">
        <v>903</v>
      </c>
    </row>
    <row r="93" spans="1:18" ht="18" customHeight="1" x14ac:dyDescent="0.2">
      <c r="A93" s="6">
        <v>116</v>
      </c>
      <c r="B93" s="7">
        <v>15675522</v>
      </c>
      <c r="C93" s="6" t="s">
        <v>130</v>
      </c>
      <c r="D93" s="7">
        <v>628</v>
      </c>
      <c r="E93" s="6" t="s">
        <v>26</v>
      </c>
      <c r="F93" s="6" t="s">
        <v>16</v>
      </c>
      <c r="G93" s="7">
        <v>30</v>
      </c>
      <c r="H93" s="7">
        <v>9</v>
      </c>
      <c r="I93" s="51">
        <v>132351.29</v>
      </c>
      <c r="J93" s="7">
        <v>2</v>
      </c>
      <c r="K93" s="7">
        <v>1</v>
      </c>
      <c r="L93" s="7">
        <v>1</v>
      </c>
      <c r="M93" s="53">
        <v>74169.13</v>
      </c>
      <c r="N93" s="7">
        <v>0</v>
      </c>
      <c r="O93" s="68" t="s">
        <v>810</v>
      </c>
      <c r="P93" s="68" t="s">
        <v>902</v>
      </c>
      <c r="Q93" s="68" t="s">
        <v>888</v>
      </c>
      <c r="R93" s="69" t="s">
        <v>884</v>
      </c>
    </row>
    <row r="94" spans="1:18" ht="18" customHeight="1" x14ac:dyDescent="0.2">
      <c r="A94" s="6">
        <v>117</v>
      </c>
      <c r="B94" s="7">
        <v>15705512</v>
      </c>
      <c r="C94" s="6" t="s">
        <v>131</v>
      </c>
      <c r="D94" s="7">
        <v>668</v>
      </c>
      <c r="E94" s="6" t="s">
        <v>26</v>
      </c>
      <c r="F94" s="6" t="s">
        <v>16</v>
      </c>
      <c r="G94" s="7">
        <v>37</v>
      </c>
      <c r="H94" s="7">
        <v>6</v>
      </c>
      <c r="I94" s="51">
        <v>167864.4</v>
      </c>
      <c r="J94" s="7">
        <v>1</v>
      </c>
      <c r="K94" s="7">
        <v>1</v>
      </c>
      <c r="L94" s="7">
        <v>0</v>
      </c>
      <c r="M94" s="53">
        <v>115638.29</v>
      </c>
      <c r="N94" s="7">
        <v>0</v>
      </c>
      <c r="O94" s="68" t="s">
        <v>810</v>
      </c>
      <c r="P94" s="68" t="s">
        <v>902</v>
      </c>
      <c r="Q94" s="68" t="s">
        <v>888</v>
      </c>
      <c r="R94" s="69" t="s">
        <v>887</v>
      </c>
    </row>
    <row r="95" spans="1:18" ht="18" customHeight="1" x14ac:dyDescent="0.2">
      <c r="A95" s="6">
        <v>118</v>
      </c>
      <c r="B95" s="7">
        <v>15698028</v>
      </c>
      <c r="C95" s="6" t="s">
        <v>132</v>
      </c>
      <c r="D95" s="7">
        <v>506</v>
      </c>
      <c r="E95" s="6" t="s">
        <v>15</v>
      </c>
      <c r="F95" s="6" t="s">
        <v>16</v>
      </c>
      <c r="G95" s="7">
        <v>41</v>
      </c>
      <c r="H95" s="7">
        <v>1</v>
      </c>
      <c r="I95" s="51">
        <v>0</v>
      </c>
      <c r="J95" s="7">
        <v>2</v>
      </c>
      <c r="K95" s="7">
        <v>1</v>
      </c>
      <c r="L95" s="7">
        <v>0</v>
      </c>
      <c r="M95" s="53">
        <v>31766.3</v>
      </c>
      <c r="N95" s="7">
        <v>0</v>
      </c>
      <c r="O95" s="68" t="s">
        <v>885</v>
      </c>
      <c r="P95" s="68" t="s">
        <v>901</v>
      </c>
      <c r="Q95" s="68" t="s">
        <v>883</v>
      </c>
      <c r="R95" s="69" t="s">
        <v>903</v>
      </c>
    </row>
    <row r="96" spans="1:18" ht="18" customHeight="1" x14ac:dyDescent="0.2">
      <c r="A96" s="6">
        <v>120</v>
      </c>
      <c r="B96" s="7">
        <v>15600781</v>
      </c>
      <c r="C96" s="6" t="s">
        <v>134</v>
      </c>
      <c r="D96" s="7">
        <v>699</v>
      </c>
      <c r="E96" s="6" t="s">
        <v>26</v>
      </c>
      <c r="F96" s="6" t="s">
        <v>23</v>
      </c>
      <c r="G96" s="7">
        <v>34</v>
      </c>
      <c r="H96" s="7">
        <v>4</v>
      </c>
      <c r="I96" s="51">
        <v>185173.81</v>
      </c>
      <c r="J96" s="7">
        <v>2</v>
      </c>
      <c r="K96" s="7">
        <v>1</v>
      </c>
      <c r="L96" s="7">
        <v>0</v>
      </c>
      <c r="M96" s="53">
        <v>120834.48</v>
      </c>
      <c r="N96" s="7">
        <v>0</v>
      </c>
      <c r="O96" s="68" t="s">
        <v>810</v>
      </c>
      <c r="P96" s="68" t="s">
        <v>902</v>
      </c>
      <c r="Q96" s="68" t="s">
        <v>888</v>
      </c>
      <c r="R96" s="69" t="s">
        <v>887</v>
      </c>
    </row>
    <row r="97" spans="1:18" ht="18" customHeight="1" x14ac:dyDescent="0.2">
      <c r="A97" s="6">
        <v>121</v>
      </c>
      <c r="B97" s="7">
        <v>15682472</v>
      </c>
      <c r="C97" s="6" t="s">
        <v>135</v>
      </c>
      <c r="D97" s="7">
        <v>828</v>
      </c>
      <c r="E97" s="6" t="s">
        <v>15</v>
      </c>
      <c r="F97" s="6" t="s">
        <v>23</v>
      </c>
      <c r="G97" s="7">
        <v>34</v>
      </c>
      <c r="H97" s="7">
        <v>8</v>
      </c>
      <c r="I97" s="51">
        <v>129433.34</v>
      </c>
      <c r="J97" s="7">
        <v>2</v>
      </c>
      <c r="K97" s="7">
        <v>0</v>
      </c>
      <c r="L97" s="7">
        <v>0</v>
      </c>
      <c r="M97" s="53">
        <v>38131.769999999997</v>
      </c>
      <c r="N97" s="7">
        <v>0</v>
      </c>
      <c r="O97" s="68" t="s">
        <v>809</v>
      </c>
      <c r="P97" s="68" t="s">
        <v>902</v>
      </c>
      <c r="Q97" s="68" t="s">
        <v>888</v>
      </c>
      <c r="R97" s="69" t="s">
        <v>903</v>
      </c>
    </row>
    <row r="98" spans="1:18" ht="18" customHeight="1" x14ac:dyDescent="0.2">
      <c r="A98" s="6">
        <v>122</v>
      </c>
      <c r="B98" s="7">
        <v>15580203</v>
      </c>
      <c r="C98" s="6" t="s">
        <v>136</v>
      </c>
      <c r="D98" s="7">
        <v>674</v>
      </c>
      <c r="E98" s="6" t="s">
        <v>18</v>
      </c>
      <c r="F98" s="6" t="s">
        <v>23</v>
      </c>
      <c r="G98" s="7">
        <v>39</v>
      </c>
      <c r="H98" s="7">
        <v>6</v>
      </c>
      <c r="I98" s="51">
        <v>120193.42</v>
      </c>
      <c r="J98" s="7">
        <v>1</v>
      </c>
      <c r="K98" s="7">
        <v>0</v>
      </c>
      <c r="L98" s="7">
        <v>0</v>
      </c>
      <c r="M98" s="53">
        <v>100130.95</v>
      </c>
      <c r="N98" s="7">
        <v>0</v>
      </c>
      <c r="O98" s="68" t="s">
        <v>810</v>
      </c>
      <c r="P98" s="68" t="s">
        <v>902</v>
      </c>
      <c r="Q98" s="68" t="s">
        <v>886</v>
      </c>
      <c r="R98" s="69" t="s">
        <v>884</v>
      </c>
    </row>
    <row r="99" spans="1:18" ht="18" customHeight="1" x14ac:dyDescent="0.2">
      <c r="A99" s="6">
        <v>123</v>
      </c>
      <c r="B99" s="7">
        <v>15690673</v>
      </c>
      <c r="C99" s="6" t="s">
        <v>58</v>
      </c>
      <c r="D99" s="7">
        <v>656</v>
      </c>
      <c r="E99" s="6" t="s">
        <v>15</v>
      </c>
      <c r="F99" s="6" t="s">
        <v>16</v>
      </c>
      <c r="G99" s="7">
        <v>39</v>
      </c>
      <c r="H99" s="7">
        <v>6</v>
      </c>
      <c r="I99" s="51">
        <v>0</v>
      </c>
      <c r="J99" s="7">
        <v>2</v>
      </c>
      <c r="K99" s="7">
        <v>1</v>
      </c>
      <c r="L99" s="7">
        <v>0</v>
      </c>
      <c r="M99" s="53">
        <v>141069.88</v>
      </c>
      <c r="N99" s="7">
        <v>0</v>
      </c>
      <c r="O99" s="68" t="s">
        <v>810</v>
      </c>
      <c r="P99" s="68" t="s">
        <v>902</v>
      </c>
      <c r="Q99" s="68" t="s">
        <v>883</v>
      </c>
      <c r="R99" s="69" t="s">
        <v>887</v>
      </c>
    </row>
    <row r="100" spans="1:18" ht="18" customHeight="1" x14ac:dyDescent="0.2">
      <c r="A100" s="6">
        <v>124</v>
      </c>
      <c r="B100" s="7">
        <v>15760085</v>
      </c>
      <c r="C100" s="6" t="s">
        <v>137</v>
      </c>
      <c r="D100" s="7">
        <v>684</v>
      </c>
      <c r="E100" s="6" t="s">
        <v>26</v>
      </c>
      <c r="F100" s="6" t="s">
        <v>16</v>
      </c>
      <c r="G100" s="7">
        <v>48</v>
      </c>
      <c r="H100" s="7">
        <v>10</v>
      </c>
      <c r="I100" s="51">
        <v>126384.42</v>
      </c>
      <c r="J100" s="7">
        <v>1</v>
      </c>
      <c r="K100" s="7">
        <v>1</v>
      </c>
      <c r="L100" s="7">
        <v>1</v>
      </c>
      <c r="M100" s="53">
        <v>198129.36</v>
      </c>
      <c r="N100" s="7">
        <v>0</v>
      </c>
      <c r="O100" s="68" t="s">
        <v>810</v>
      </c>
      <c r="P100" s="68" t="s">
        <v>901</v>
      </c>
      <c r="Q100" s="68" t="s">
        <v>888</v>
      </c>
      <c r="R100" s="69" t="s">
        <v>904</v>
      </c>
    </row>
    <row r="101" spans="1:18" ht="18" customHeight="1" x14ac:dyDescent="0.2">
      <c r="A101" s="6">
        <v>125</v>
      </c>
      <c r="B101" s="7">
        <v>15779659</v>
      </c>
      <c r="C101" s="6" t="s">
        <v>138</v>
      </c>
      <c r="D101" s="7">
        <v>625</v>
      </c>
      <c r="E101" s="6" t="s">
        <v>15</v>
      </c>
      <c r="F101" s="6" t="s">
        <v>16</v>
      </c>
      <c r="G101" s="7">
        <v>28</v>
      </c>
      <c r="H101" s="7">
        <v>3</v>
      </c>
      <c r="I101" s="51">
        <v>0</v>
      </c>
      <c r="J101" s="7">
        <v>1</v>
      </c>
      <c r="K101" s="7">
        <v>0</v>
      </c>
      <c r="L101" s="7">
        <v>0</v>
      </c>
      <c r="M101" s="53">
        <v>183646.41</v>
      </c>
      <c r="N101" s="7">
        <v>0</v>
      </c>
      <c r="O101" s="68" t="s">
        <v>810</v>
      </c>
      <c r="P101" s="68" t="s">
        <v>902</v>
      </c>
      <c r="Q101" s="68" t="s">
        <v>883</v>
      </c>
      <c r="R101" s="69" t="s">
        <v>904</v>
      </c>
    </row>
    <row r="102" spans="1:18" ht="18" customHeight="1" x14ac:dyDescent="0.2">
      <c r="A102" s="6">
        <v>129</v>
      </c>
      <c r="B102" s="7">
        <v>15575492</v>
      </c>
      <c r="C102" s="6" t="s">
        <v>136</v>
      </c>
      <c r="D102" s="7">
        <v>828</v>
      </c>
      <c r="E102" s="6" t="s">
        <v>15</v>
      </c>
      <c r="F102" s="6" t="s">
        <v>16</v>
      </c>
      <c r="G102" s="7">
        <v>41</v>
      </c>
      <c r="H102" s="7">
        <v>7</v>
      </c>
      <c r="I102" s="51">
        <v>0</v>
      </c>
      <c r="J102" s="7">
        <v>2</v>
      </c>
      <c r="K102" s="7">
        <v>1</v>
      </c>
      <c r="L102" s="7">
        <v>0</v>
      </c>
      <c r="M102" s="53">
        <v>171378.77</v>
      </c>
      <c r="N102" s="7">
        <v>0</v>
      </c>
      <c r="O102" s="68" t="s">
        <v>809</v>
      </c>
      <c r="P102" s="68" t="s">
        <v>901</v>
      </c>
      <c r="Q102" s="68" t="s">
        <v>883</v>
      </c>
      <c r="R102" s="69" t="s">
        <v>904</v>
      </c>
    </row>
    <row r="103" spans="1:18" ht="18" customHeight="1" x14ac:dyDescent="0.2">
      <c r="A103" s="6">
        <v>130</v>
      </c>
      <c r="B103" s="7">
        <v>15591607</v>
      </c>
      <c r="C103" s="6" t="s">
        <v>142</v>
      </c>
      <c r="D103" s="7">
        <v>770</v>
      </c>
      <c r="E103" s="6" t="s">
        <v>15</v>
      </c>
      <c r="F103" s="6" t="s">
        <v>23</v>
      </c>
      <c r="G103" s="7">
        <v>24</v>
      </c>
      <c r="H103" s="7">
        <v>9</v>
      </c>
      <c r="I103" s="51">
        <v>101827.07</v>
      </c>
      <c r="J103" s="7">
        <v>1</v>
      </c>
      <c r="K103" s="7">
        <v>1</v>
      </c>
      <c r="L103" s="7">
        <v>0</v>
      </c>
      <c r="M103" s="53">
        <v>167256.35</v>
      </c>
      <c r="N103" s="7">
        <v>0</v>
      </c>
      <c r="O103" s="68" t="s">
        <v>809</v>
      </c>
      <c r="P103" s="68" t="s">
        <v>902</v>
      </c>
      <c r="Q103" s="68" t="s">
        <v>886</v>
      </c>
      <c r="R103" s="69" t="s">
        <v>904</v>
      </c>
    </row>
    <row r="104" spans="1:18" ht="18" customHeight="1" x14ac:dyDescent="0.2">
      <c r="A104" s="6">
        <v>131</v>
      </c>
      <c r="B104" s="7">
        <v>15740404</v>
      </c>
      <c r="C104" s="6" t="s">
        <v>27</v>
      </c>
      <c r="D104" s="7">
        <v>758</v>
      </c>
      <c r="E104" s="6" t="s">
        <v>15</v>
      </c>
      <c r="F104" s="6" t="s">
        <v>16</v>
      </c>
      <c r="G104" s="7">
        <v>34</v>
      </c>
      <c r="H104" s="7">
        <v>3</v>
      </c>
      <c r="I104" s="51">
        <v>0</v>
      </c>
      <c r="J104" s="7">
        <v>2</v>
      </c>
      <c r="K104" s="7">
        <v>1</v>
      </c>
      <c r="L104" s="7">
        <v>1</v>
      </c>
      <c r="M104" s="53">
        <v>124226.16</v>
      </c>
      <c r="N104" s="7">
        <v>0</v>
      </c>
      <c r="O104" s="68" t="s">
        <v>809</v>
      </c>
      <c r="P104" s="68" t="s">
        <v>902</v>
      </c>
      <c r="Q104" s="68" t="s">
        <v>883</v>
      </c>
      <c r="R104" s="69" t="s">
        <v>887</v>
      </c>
    </row>
    <row r="105" spans="1:18" ht="18" customHeight="1" x14ac:dyDescent="0.2">
      <c r="A105" s="6">
        <v>132</v>
      </c>
      <c r="B105" s="7">
        <v>15718369</v>
      </c>
      <c r="C105" s="6" t="s">
        <v>143</v>
      </c>
      <c r="D105" s="7">
        <v>795</v>
      </c>
      <c r="E105" s="6" t="s">
        <v>26</v>
      </c>
      <c r="F105" s="6" t="s">
        <v>16</v>
      </c>
      <c r="G105" s="7">
        <v>33</v>
      </c>
      <c r="H105" s="7">
        <v>9</v>
      </c>
      <c r="I105" s="51">
        <v>130862.43</v>
      </c>
      <c r="J105" s="7">
        <v>1</v>
      </c>
      <c r="K105" s="7">
        <v>1</v>
      </c>
      <c r="L105" s="7">
        <v>1</v>
      </c>
      <c r="M105" s="53">
        <v>114935.21</v>
      </c>
      <c r="N105" s="7">
        <v>0</v>
      </c>
      <c r="O105" s="68" t="s">
        <v>809</v>
      </c>
      <c r="P105" s="68" t="s">
        <v>902</v>
      </c>
      <c r="Q105" s="68" t="s">
        <v>888</v>
      </c>
      <c r="R105" s="69" t="s">
        <v>887</v>
      </c>
    </row>
    <row r="106" spans="1:18" ht="18" customHeight="1" x14ac:dyDescent="0.2">
      <c r="A106" s="6">
        <v>133</v>
      </c>
      <c r="B106" s="7">
        <v>15677871</v>
      </c>
      <c r="C106" s="6" t="s">
        <v>144</v>
      </c>
      <c r="D106" s="7">
        <v>687</v>
      </c>
      <c r="E106" s="6" t="s">
        <v>15</v>
      </c>
      <c r="F106" s="6" t="s">
        <v>23</v>
      </c>
      <c r="G106" s="7">
        <v>38</v>
      </c>
      <c r="H106" s="7">
        <v>9</v>
      </c>
      <c r="I106" s="51">
        <v>122570.87</v>
      </c>
      <c r="J106" s="7">
        <v>1</v>
      </c>
      <c r="K106" s="7">
        <v>1</v>
      </c>
      <c r="L106" s="7">
        <v>1</v>
      </c>
      <c r="M106" s="53">
        <v>35608.879999999997</v>
      </c>
      <c r="N106" s="7">
        <v>0</v>
      </c>
      <c r="O106" s="68" t="s">
        <v>810</v>
      </c>
      <c r="P106" s="68" t="s">
        <v>902</v>
      </c>
      <c r="Q106" s="68" t="s">
        <v>886</v>
      </c>
      <c r="R106" s="69" t="s">
        <v>903</v>
      </c>
    </row>
    <row r="107" spans="1:18" ht="18" customHeight="1" x14ac:dyDescent="0.2">
      <c r="A107" s="6">
        <v>134</v>
      </c>
      <c r="B107" s="7">
        <v>15642004</v>
      </c>
      <c r="C107" s="6" t="s">
        <v>145</v>
      </c>
      <c r="D107" s="7">
        <v>686</v>
      </c>
      <c r="E107" s="6" t="s">
        <v>15</v>
      </c>
      <c r="F107" s="6" t="s">
        <v>23</v>
      </c>
      <c r="G107" s="7">
        <v>25</v>
      </c>
      <c r="H107" s="7">
        <v>1</v>
      </c>
      <c r="I107" s="51">
        <v>0</v>
      </c>
      <c r="J107" s="7">
        <v>2</v>
      </c>
      <c r="K107" s="7">
        <v>0</v>
      </c>
      <c r="L107" s="7">
        <v>1</v>
      </c>
      <c r="M107" s="53">
        <v>16459.37</v>
      </c>
      <c r="N107" s="7">
        <v>0</v>
      </c>
      <c r="O107" s="68" t="s">
        <v>810</v>
      </c>
      <c r="P107" s="68" t="s">
        <v>902</v>
      </c>
      <c r="Q107" s="68" t="s">
        <v>883</v>
      </c>
      <c r="R107" s="69" t="s">
        <v>903</v>
      </c>
    </row>
    <row r="108" spans="1:18" ht="18" customHeight="1" x14ac:dyDescent="0.2">
      <c r="A108" s="6">
        <v>135</v>
      </c>
      <c r="B108" s="7">
        <v>15712543</v>
      </c>
      <c r="C108" s="6" t="s">
        <v>146</v>
      </c>
      <c r="D108" s="7">
        <v>789</v>
      </c>
      <c r="E108" s="6" t="s">
        <v>26</v>
      </c>
      <c r="F108" s="6" t="s">
        <v>23</v>
      </c>
      <c r="G108" s="7">
        <v>39</v>
      </c>
      <c r="H108" s="7">
        <v>7</v>
      </c>
      <c r="I108" s="51">
        <v>124828.46</v>
      </c>
      <c r="J108" s="7">
        <v>2</v>
      </c>
      <c r="K108" s="7">
        <v>1</v>
      </c>
      <c r="L108" s="7">
        <v>1</v>
      </c>
      <c r="M108" s="53">
        <v>124411.08</v>
      </c>
      <c r="N108" s="7">
        <v>0</v>
      </c>
      <c r="O108" s="68" t="s">
        <v>809</v>
      </c>
      <c r="P108" s="68" t="s">
        <v>902</v>
      </c>
      <c r="Q108" s="68" t="s">
        <v>886</v>
      </c>
      <c r="R108" s="69" t="s">
        <v>887</v>
      </c>
    </row>
    <row r="109" spans="1:18" ht="18" customHeight="1" x14ac:dyDescent="0.2">
      <c r="A109" s="6">
        <v>136</v>
      </c>
      <c r="B109" s="7">
        <v>15584518</v>
      </c>
      <c r="C109" s="6" t="s">
        <v>147</v>
      </c>
      <c r="D109" s="7">
        <v>589</v>
      </c>
      <c r="E109" s="6" t="s">
        <v>26</v>
      </c>
      <c r="F109" s="6" t="s">
        <v>16</v>
      </c>
      <c r="G109" s="7">
        <v>50</v>
      </c>
      <c r="H109" s="7">
        <v>5</v>
      </c>
      <c r="I109" s="51">
        <v>144895.04999999999</v>
      </c>
      <c r="J109" s="7">
        <v>2</v>
      </c>
      <c r="K109" s="7">
        <v>1</v>
      </c>
      <c r="L109" s="7">
        <v>1</v>
      </c>
      <c r="M109" s="53">
        <v>34941.230000000003</v>
      </c>
      <c r="N109" s="7">
        <v>0</v>
      </c>
      <c r="O109" s="68" t="s">
        <v>810</v>
      </c>
      <c r="P109" s="68" t="s">
        <v>901</v>
      </c>
      <c r="Q109" s="68" t="s">
        <v>888</v>
      </c>
      <c r="R109" s="69" t="s">
        <v>903</v>
      </c>
    </row>
    <row r="110" spans="1:18" ht="18" customHeight="1" x14ac:dyDescent="0.2">
      <c r="A110" s="6">
        <v>137</v>
      </c>
      <c r="B110" s="7">
        <v>15802381</v>
      </c>
      <c r="C110" s="6" t="s">
        <v>148</v>
      </c>
      <c r="D110" s="7">
        <v>461</v>
      </c>
      <c r="E110" s="6" t="s">
        <v>26</v>
      </c>
      <c r="F110" s="6" t="s">
        <v>16</v>
      </c>
      <c r="G110" s="7">
        <v>34</v>
      </c>
      <c r="H110" s="7">
        <v>5</v>
      </c>
      <c r="I110" s="51">
        <v>63663.93</v>
      </c>
      <c r="J110" s="7">
        <v>1</v>
      </c>
      <c r="K110" s="7">
        <v>0</v>
      </c>
      <c r="L110" s="7">
        <v>1</v>
      </c>
      <c r="M110" s="53">
        <v>167784.28</v>
      </c>
      <c r="N110" s="7">
        <v>0</v>
      </c>
      <c r="O110" s="68" t="s">
        <v>885</v>
      </c>
      <c r="P110" s="68" t="s">
        <v>902</v>
      </c>
      <c r="Q110" s="68" t="s">
        <v>883</v>
      </c>
      <c r="R110" s="69" t="s">
        <v>904</v>
      </c>
    </row>
    <row r="111" spans="1:18" ht="18" customHeight="1" x14ac:dyDescent="0.2">
      <c r="A111" s="6">
        <v>138</v>
      </c>
      <c r="B111" s="7">
        <v>15610156</v>
      </c>
      <c r="C111" s="6" t="s">
        <v>149</v>
      </c>
      <c r="D111" s="7">
        <v>637</v>
      </c>
      <c r="E111" s="6" t="s">
        <v>15</v>
      </c>
      <c r="F111" s="6" t="s">
        <v>23</v>
      </c>
      <c r="G111" s="7">
        <v>40</v>
      </c>
      <c r="H111" s="7">
        <v>2</v>
      </c>
      <c r="I111" s="51">
        <v>133463.1</v>
      </c>
      <c r="J111" s="7">
        <v>1</v>
      </c>
      <c r="K111" s="7">
        <v>0</v>
      </c>
      <c r="L111" s="7">
        <v>1</v>
      </c>
      <c r="M111" s="53">
        <v>93165.34</v>
      </c>
      <c r="N111" s="7">
        <v>0</v>
      </c>
      <c r="O111" s="68" t="s">
        <v>810</v>
      </c>
      <c r="P111" s="68" t="s">
        <v>901</v>
      </c>
      <c r="Q111" s="68" t="s">
        <v>888</v>
      </c>
      <c r="R111" s="69" t="s">
        <v>884</v>
      </c>
    </row>
    <row r="112" spans="1:18" ht="18" customHeight="1" x14ac:dyDescent="0.2">
      <c r="A112" s="6">
        <v>141</v>
      </c>
      <c r="B112" s="7">
        <v>15698932</v>
      </c>
      <c r="C112" s="6" t="s">
        <v>152</v>
      </c>
      <c r="D112" s="7">
        <v>756</v>
      </c>
      <c r="E112" s="6" t="s">
        <v>26</v>
      </c>
      <c r="F112" s="6" t="s">
        <v>23</v>
      </c>
      <c r="G112" s="7">
        <v>44</v>
      </c>
      <c r="H112" s="7">
        <v>10</v>
      </c>
      <c r="I112" s="51">
        <v>137452.09</v>
      </c>
      <c r="J112" s="7">
        <v>1</v>
      </c>
      <c r="K112" s="7">
        <v>1</v>
      </c>
      <c r="L112" s="7">
        <v>0</v>
      </c>
      <c r="M112" s="53">
        <v>189543.9</v>
      </c>
      <c r="N112" s="7">
        <v>0</v>
      </c>
      <c r="O112" s="68" t="s">
        <v>809</v>
      </c>
      <c r="P112" s="68" t="s">
        <v>901</v>
      </c>
      <c r="Q112" s="68" t="s">
        <v>888</v>
      </c>
      <c r="R112" s="69" t="s">
        <v>904</v>
      </c>
    </row>
    <row r="113" spans="1:18" ht="18" customHeight="1" x14ac:dyDescent="0.2">
      <c r="A113" s="6">
        <v>142</v>
      </c>
      <c r="B113" s="7">
        <v>15724944</v>
      </c>
      <c r="C113" s="6" t="s">
        <v>153</v>
      </c>
      <c r="D113" s="7">
        <v>663</v>
      </c>
      <c r="E113" s="6" t="s">
        <v>15</v>
      </c>
      <c r="F113" s="6" t="s">
        <v>23</v>
      </c>
      <c r="G113" s="7">
        <v>34</v>
      </c>
      <c r="H113" s="7">
        <v>7</v>
      </c>
      <c r="I113" s="51">
        <v>0</v>
      </c>
      <c r="J113" s="7">
        <v>2</v>
      </c>
      <c r="K113" s="7">
        <v>1</v>
      </c>
      <c r="L113" s="7">
        <v>1</v>
      </c>
      <c r="M113" s="53">
        <v>180427.24</v>
      </c>
      <c r="N113" s="7">
        <v>0</v>
      </c>
      <c r="O113" s="68" t="s">
        <v>810</v>
      </c>
      <c r="P113" s="68" t="s">
        <v>902</v>
      </c>
      <c r="Q113" s="68" t="s">
        <v>883</v>
      </c>
      <c r="R113" s="69" t="s">
        <v>904</v>
      </c>
    </row>
    <row r="114" spans="1:18" ht="18" customHeight="1" x14ac:dyDescent="0.2">
      <c r="A114" s="6">
        <v>143</v>
      </c>
      <c r="B114" s="7">
        <v>15628145</v>
      </c>
      <c r="C114" s="6" t="s">
        <v>154</v>
      </c>
      <c r="D114" s="7">
        <v>682</v>
      </c>
      <c r="E114" s="6" t="s">
        <v>15</v>
      </c>
      <c r="F114" s="6" t="s">
        <v>16</v>
      </c>
      <c r="G114" s="7">
        <v>43</v>
      </c>
      <c r="H114" s="7">
        <v>5</v>
      </c>
      <c r="I114" s="51">
        <v>125851.93</v>
      </c>
      <c r="J114" s="7">
        <v>1</v>
      </c>
      <c r="K114" s="7">
        <v>1</v>
      </c>
      <c r="L114" s="7">
        <v>1</v>
      </c>
      <c r="M114" s="53">
        <v>193318.33</v>
      </c>
      <c r="N114" s="7">
        <v>0</v>
      </c>
      <c r="O114" s="68" t="s">
        <v>810</v>
      </c>
      <c r="P114" s="68" t="s">
        <v>901</v>
      </c>
      <c r="Q114" s="68" t="s">
        <v>886</v>
      </c>
      <c r="R114" s="69" t="s">
        <v>904</v>
      </c>
    </row>
    <row r="115" spans="1:18" ht="18" customHeight="1" x14ac:dyDescent="0.2">
      <c r="A115" s="6">
        <v>146</v>
      </c>
      <c r="B115" s="7">
        <v>15800703</v>
      </c>
      <c r="C115" s="6" t="s">
        <v>157</v>
      </c>
      <c r="D115" s="7">
        <v>485</v>
      </c>
      <c r="E115" s="6" t="s">
        <v>18</v>
      </c>
      <c r="F115" s="6" t="s">
        <v>16</v>
      </c>
      <c r="G115" s="7">
        <v>21</v>
      </c>
      <c r="H115" s="7">
        <v>5</v>
      </c>
      <c r="I115" s="51">
        <v>113157.22</v>
      </c>
      <c r="J115" s="7">
        <v>1</v>
      </c>
      <c r="K115" s="7">
        <v>1</v>
      </c>
      <c r="L115" s="7">
        <v>1</v>
      </c>
      <c r="M115" s="53">
        <v>54141.5</v>
      </c>
      <c r="N115" s="7">
        <v>0</v>
      </c>
      <c r="O115" s="68" t="s">
        <v>885</v>
      </c>
      <c r="P115" s="68" t="s">
        <v>902</v>
      </c>
      <c r="Q115" s="68" t="s">
        <v>886</v>
      </c>
      <c r="R115" s="69" t="s">
        <v>884</v>
      </c>
    </row>
    <row r="116" spans="1:18" ht="18" customHeight="1" x14ac:dyDescent="0.2">
      <c r="A116" s="6">
        <v>147</v>
      </c>
      <c r="B116" s="7">
        <v>15705707</v>
      </c>
      <c r="C116" s="6" t="s">
        <v>158</v>
      </c>
      <c r="D116" s="7">
        <v>635</v>
      </c>
      <c r="E116" s="6" t="s">
        <v>18</v>
      </c>
      <c r="F116" s="6" t="s">
        <v>16</v>
      </c>
      <c r="G116" s="7">
        <v>29</v>
      </c>
      <c r="H116" s="7">
        <v>8</v>
      </c>
      <c r="I116" s="51">
        <v>138296.94</v>
      </c>
      <c r="J116" s="7">
        <v>2</v>
      </c>
      <c r="K116" s="7">
        <v>1</v>
      </c>
      <c r="L116" s="7">
        <v>0</v>
      </c>
      <c r="M116" s="53">
        <v>141075.51</v>
      </c>
      <c r="N116" s="7">
        <v>0</v>
      </c>
      <c r="O116" s="68" t="s">
        <v>810</v>
      </c>
      <c r="P116" s="68" t="s">
        <v>902</v>
      </c>
      <c r="Q116" s="68" t="s">
        <v>888</v>
      </c>
      <c r="R116" s="69" t="s">
        <v>887</v>
      </c>
    </row>
    <row r="117" spans="1:18" ht="18" customHeight="1" x14ac:dyDescent="0.2">
      <c r="A117" s="6">
        <v>148</v>
      </c>
      <c r="B117" s="7">
        <v>15754105</v>
      </c>
      <c r="C117" s="6" t="s">
        <v>159</v>
      </c>
      <c r="D117" s="7">
        <v>650</v>
      </c>
      <c r="E117" s="6" t="s">
        <v>15</v>
      </c>
      <c r="F117" s="6" t="s">
        <v>23</v>
      </c>
      <c r="G117" s="7">
        <v>37</v>
      </c>
      <c r="H117" s="7">
        <v>5</v>
      </c>
      <c r="I117" s="51">
        <v>106967.18</v>
      </c>
      <c r="J117" s="7">
        <v>1</v>
      </c>
      <c r="K117" s="7">
        <v>0</v>
      </c>
      <c r="L117" s="7">
        <v>0</v>
      </c>
      <c r="M117" s="53">
        <v>24495.03</v>
      </c>
      <c r="N117" s="7">
        <v>0</v>
      </c>
      <c r="O117" s="68" t="s">
        <v>810</v>
      </c>
      <c r="P117" s="68" t="s">
        <v>902</v>
      </c>
      <c r="Q117" s="68" t="s">
        <v>886</v>
      </c>
      <c r="R117" s="69" t="s">
        <v>903</v>
      </c>
    </row>
    <row r="118" spans="1:18" ht="18" customHeight="1" x14ac:dyDescent="0.2">
      <c r="A118" s="6">
        <v>149</v>
      </c>
      <c r="B118" s="7">
        <v>15703264</v>
      </c>
      <c r="C118" s="6" t="s">
        <v>160</v>
      </c>
      <c r="D118" s="7">
        <v>735</v>
      </c>
      <c r="E118" s="6" t="s">
        <v>15</v>
      </c>
      <c r="F118" s="6" t="s">
        <v>23</v>
      </c>
      <c r="G118" s="7">
        <v>44</v>
      </c>
      <c r="H118" s="7">
        <v>9</v>
      </c>
      <c r="I118" s="51">
        <v>120681.63</v>
      </c>
      <c r="J118" s="7">
        <v>1</v>
      </c>
      <c r="K118" s="7">
        <v>1</v>
      </c>
      <c r="L118" s="7">
        <v>0</v>
      </c>
      <c r="M118" s="53">
        <v>74836.34</v>
      </c>
      <c r="N118" s="7">
        <v>0</v>
      </c>
      <c r="O118" s="68" t="s">
        <v>809</v>
      </c>
      <c r="P118" s="68" t="s">
        <v>901</v>
      </c>
      <c r="Q118" s="68" t="s">
        <v>886</v>
      </c>
      <c r="R118" s="69" t="s">
        <v>884</v>
      </c>
    </row>
    <row r="119" spans="1:18" ht="18" customHeight="1" x14ac:dyDescent="0.2">
      <c r="A119" s="6">
        <v>150</v>
      </c>
      <c r="B119" s="7">
        <v>15794413</v>
      </c>
      <c r="C119" s="6" t="s">
        <v>161</v>
      </c>
      <c r="D119" s="7">
        <v>416</v>
      </c>
      <c r="E119" s="6" t="s">
        <v>15</v>
      </c>
      <c r="F119" s="6" t="s">
        <v>23</v>
      </c>
      <c r="G119" s="7">
        <v>32</v>
      </c>
      <c r="H119" s="7">
        <v>0</v>
      </c>
      <c r="I119" s="51">
        <v>0</v>
      </c>
      <c r="J119" s="7">
        <v>2</v>
      </c>
      <c r="K119" s="7">
        <v>0</v>
      </c>
      <c r="L119" s="7">
        <v>1</v>
      </c>
      <c r="M119" s="53">
        <v>878.87</v>
      </c>
      <c r="N119" s="7">
        <v>0</v>
      </c>
      <c r="O119" s="68" t="s">
        <v>885</v>
      </c>
      <c r="P119" s="68" t="s">
        <v>902</v>
      </c>
      <c r="Q119" s="68" t="s">
        <v>883</v>
      </c>
      <c r="R119" s="69" t="s">
        <v>903</v>
      </c>
    </row>
    <row r="120" spans="1:18" ht="18" customHeight="1" x14ac:dyDescent="0.2">
      <c r="A120" s="6">
        <v>151</v>
      </c>
      <c r="B120" s="7">
        <v>15650237</v>
      </c>
      <c r="C120" s="6" t="s">
        <v>162</v>
      </c>
      <c r="D120" s="7">
        <v>754</v>
      </c>
      <c r="E120" s="6" t="s">
        <v>18</v>
      </c>
      <c r="F120" s="6" t="s">
        <v>16</v>
      </c>
      <c r="G120" s="7">
        <v>32</v>
      </c>
      <c r="H120" s="7">
        <v>7</v>
      </c>
      <c r="I120" s="51">
        <v>0</v>
      </c>
      <c r="J120" s="7">
        <v>2</v>
      </c>
      <c r="K120" s="7">
        <v>1</v>
      </c>
      <c r="L120" s="7">
        <v>0</v>
      </c>
      <c r="M120" s="53">
        <v>89520.75</v>
      </c>
      <c r="N120" s="7">
        <v>0</v>
      </c>
      <c r="O120" s="68" t="s">
        <v>809</v>
      </c>
      <c r="P120" s="68" t="s">
        <v>902</v>
      </c>
      <c r="Q120" s="68" t="s">
        <v>883</v>
      </c>
      <c r="R120" s="69" t="s">
        <v>884</v>
      </c>
    </row>
    <row r="121" spans="1:18" ht="18" customHeight="1" x14ac:dyDescent="0.2">
      <c r="A121" s="6">
        <v>153</v>
      </c>
      <c r="B121" s="7">
        <v>15811589</v>
      </c>
      <c r="C121" s="6" t="s">
        <v>164</v>
      </c>
      <c r="D121" s="7">
        <v>716</v>
      </c>
      <c r="E121" s="6" t="s">
        <v>18</v>
      </c>
      <c r="F121" s="6" t="s">
        <v>23</v>
      </c>
      <c r="G121" s="7">
        <v>42</v>
      </c>
      <c r="H121" s="7">
        <v>8</v>
      </c>
      <c r="I121" s="51">
        <v>0</v>
      </c>
      <c r="J121" s="7">
        <v>2</v>
      </c>
      <c r="K121" s="7">
        <v>1</v>
      </c>
      <c r="L121" s="7">
        <v>0</v>
      </c>
      <c r="M121" s="53">
        <v>180800.42</v>
      </c>
      <c r="N121" s="7">
        <v>0</v>
      </c>
      <c r="O121" s="68" t="s">
        <v>810</v>
      </c>
      <c r="P121" s="68" t="s">
        <v>901</v>
      </c>
      <c r="Q121" s="68" t="s">
        <v>883</v>
      </c>
      <c r="R121" s="69" t="s">
        <v>904</v>
      </c>
    </row>
    <row r="122" spans="1:18" ht="18" customHeight="1" x14ac:dyDescent="0.2">
      <c r="A122" s="6">
        <v>154</v>
      </c>
      <c r="B122" s="7">
        <v>15689044</v>
      </c>
      <c r="C122" s="6" t="s">
        <v>165</v>
      </c>
      <c r="D122" s="7">
        <v>539</v>
      </c>
      <c r="E122" s="6" t="s">
        <v>15</v>
      </c>
      <c r="F122" s="6" t="s">
        <v>23</v>
      </c>
      <c r="G122" s="7">
        <v>37</v>
      </c>
      <c r="H122" s="7">
        <v>2</v>
      </c>
      <c r="I122" s="51">
        <v>127609.59</v>
      </c>
      <c r="J122" s="7">
        <v>1</v>
      </c>
      <c r="K122" s="7">
        <v>1</v>
      </c>
      <c r="L122" s="7">
        <v>0</v>
      </c>
      <c r="M122" s="53">
        <v>98646.22</v>
      </c>
      <c r="N122" s="7">
        <v>0</v>
      </c>
      <c r="O122" s="68" t="s">
        <v>810</v>
      </c>
      <c r="P122" s="68" t="s">
        <v>902</v>
      </c>
      <c r="Q122" s="68" t="s">
        <v>888</v>
      </c>
      <c r="R122" s="69" t="s">
        <v>884</v>
      </c>
    </row>
    <row r="123" spans="1:18" ht="18" customHeight="1" x14ac:dyDescent="0.2">
      <c r="A123" s="6">
        <v>155</v>
      </c>
      <c r="B123" s="7">
        <v>15709368</v>
      </c>
      <c r="C123" s="6" t="s">
        <v>166</v>
      </c>
      <c r="D123" s="7">
        <v>614</v>
      </c>
      <c r="E123" s="6" t="s">
        <v>15</v>
      </c>
      <c r="F123" s="6" t="s">
        <v>16</v>
      </c>
      <c r="G123" s="7">
        <v>43</v>
      </c>
      <c r="H123" s="7">
        <v>6</v>
      </c>
      <c r="I123" s="51">
        <v>0</v>
      </c>
      <c r="J123" s="7">
        <v>2</v>
      </c>
      <c r="K123" s="7">
        <v>1</v>
      </c>
      <c r="L123" s="7">
        <v>1</v>
      </c>
      <c r="M123" s="53">
        <v>109041.53</v>
      </c>
      <c r="N123" s="7">
        <v>0</v>
      </c>
      <c r="O123" s="68" t="s">
        <v>810</v>
      </c>
      <c r="P123" s="68" t="s">
        <v>901</v>
      </c>
      <c r="Q123" s="68" t="s">
        <v>883</v>
      </c>
      <c r="R123" s="69" t="s">
        <v>887</v>
      </c>
    </row>
    <row r="124" spans="1:18" ht="18" customHeight="1" x14ac:dyDescent="0.2">
      <c r="A124" s="6">
        <v>157</v>
      </c>
      <c r="B124" s="7">
        <v>15655007</v>
      </c>
      <c r="C124" s="6" t="s">
        <v>148</v>
      </c>
      <c r="D124" s="7">
        <v>758</v>
      </c>
      <c r="E124" s="6" t="s">
        <v>15</v>
      </c>
      <c r="F124" s="6" t="s">
        <v>16</v>
      </c>
      <c r="G124" s="7">
        <v>33</v>
      </c>
      <c r="H124" s="7">
        <v>7</v>
      </c>
      <c r="I124" s="51">
        <v>0</v>
      </c>
      <c r="J124" s="7">
        <v>2</v>
      </c>
      <c r="K124" s="7">
        <v>0</v>
      </c>
      <c r="L124" s="7">
        <v>0</v>
      </c>
      <c r="M124" s="53">
        <v>82996.47</v>
      </c>
      <c r="N124" s="7">
        <v>0</v>
      </c>
      <c r="O124" s="68" t="s">
        <v>809</v>
      </c>
      <c r="P124" s="68" t="s">
        <v>902</v>
      </c>
      <c r="Q124" s="68" t="s">
        <v>883</v>
      </c>
      <c r="R124" s="69" t="s">
        <v>884</v>
      </c>
    </row>
    <row r="125" spans="1:18" ht="18" customHeight="1" x14ac:dyDescent="0.2">
      <c r="A125" s="6">
        <v>158</v>
      </c>
      <c r="B125" s="7">
        <v>15623595</v>
      </c>
      <c r="C125" s="6" t="s">
        <v>168</v>
      </c>
      <c r="D125" s="7">
        <v>586</v>
      </c>
      <c r="E125" s="6" t="s">
        <v>18</v>
      </c>
      <c r="F125" s="6" t="s">
        <v>16</v>
      </c>
      <c r="G125" s="7">
        <v>28</v>
      </c>
      <c r="H125" s="7">
        <v>2</v>
      </c>
      <c r="I125" s="51">
        <v>0</v>
      </c>
      <c r="J125" s="7">
        <v>2</v>
      </c>
      <c r="K125" s="7">
        <v>1</v>
      </c>
      <c r="L125" s="7">
        <v>1</v>
      </c>
      <c r="M125" s="53">
        <v>92067.35</v>
      </c>
      <c r="N125" s="7">
        <v>0</v>
      </c>
      <c r="O125" s="68" t="s">
        <v>810</v>
      </c>
      <c r="P125" s="68" t="s">
        <v>902</v>
      </c>
      <c r="Q125" s="68" t="s">
        <v>883</v>
      </c>
      <c r="R125" s="69" t="s">
        <v>884</v>
      </c>
    </row>
    <row r="126" spans="1:18" ht="18" customHeight="1" x14ac:dyDescent="0.2">
      <c r="A126" s="6">
        <v>159</v>
      </c>
      <c r="B126" s="7">
        <v>15589975</v>
      </c>
      <c r="C126" s="6" t="s">
        <v>44</v>
      </c>
      <c r="D126" s="7">
        <v>646</v>
      </c>
      <c r="E126" s="6" t="s">
        <v>15</v>
      </c>
      <c r="F126" s="6" t="s">
        <v>16</v>
      </c>
      <c r="G126" s="7">
        <v>73</v>
      </c>
      <c r="H126" s="7">
        <v>6</v>
      </c>
      <c r="I126" s="51">
        <v>97259.25</v>
      </c>
      <c r="J126" s="7">
        <v>1</v>
      </c>
      <c r="K126" s="7">
        <v>0</v>
      </c>
      <c r="L126" s="7">
        <v>1</v>
      </c>
      <c r="M126" s="53">
        <v>104719.66</v>
      </c>
      <c r="N126" s="7">
        <v>0</v>
      </c>
      <c r="O126" s="68" t="s">
        <v>810</v>
      </c>
      <c r="P126" s="68" t="s">
        <v>905</v>
      </c>
      <c r="Q126" s="68" t="s">
        <v>886</v>
      </c>
      <c r="R126" s="69" t="s">
        <v>887</v>
      </c>
    </row>
    <row r="127" spans="1:18" ht="18" customHeight="1" x14ac:dyDescent="0.2">
      <c r="A127" s="6">
        <v>160</v>
      </c>
      <c r="B127" s="7">
        <v>15804017</v>
      </c>
      <c r="C127" s="6" t="s">
        <v>169</v>
      </c>
      <c r="D127" s="7">
        <v>631</v>
      </c>
      <c r="E127" s="6" t="s">
        <v>26</v>
      </c>
      <c r="F127" s="6" t="s">
        <v>16</v>
      </c>
      <c r="G127" s="7">
        <v>33</v>
      </c>
      <c r="H127" s="7">
        <v>4</v>
      </c>
      <c r="I127" s="51">
        <v>123246.7</v>
      </c>
      <c r="J127" s="7">
        <v>1</v>
      </c>
      <c r="K127" s="7">
        <v>0</v>
      </c>
      <c r="L127" s="7">
        <v>0</v>
      </c>
      <c r="M127" s="53">
        <v>112687.57</v>
      </c>
      <c r="N127" s="7">
        <v>0</v>
      </c>
      <c r="O127" s="68" t="s">
        <v>810</v>
      </c>
      <c r="P127" s="68" t="s">
        <v>902</v>
      </c>
      <c r="Q127" s="68" t="s">
        <v>886</v>
      </c>
      <c r="R127" s="69" t="s">
        <v>887</v>
      </c>
    </row>
    <row r="128" spans="1:18" ht="18" customHeight="1" x14ac:dyDescent="0.2">
      <c r="A128" s="6">
        <v>161</v>
      </c>
      <c r="B128" s="7">
        <v>15692132</v>
      </c>
      <c r="C128" s="6" t="s">
        <v>170</v>
      </c>
      <c r="D128" s="7">
        <v>717</v>
      </c>
      <c r="E128" s="6" t="s">
        <v>18</v>
      </c>
      <c r="F128" s="6" t="s">
        <v>16</v>
      </c>
      <c r="G128" s="7">
        <v>22</v>
      </c>
      <c r="H128" s="7">
        <v>6</v>
      </c>
      <c r="I128" s="51">
        <v>101060.25</v>
      </c>
      <c r="J128" s="7">
        <v>1</v>
      </c>
      <c r="K128" s="7">
        <v>0</v>
      </c>
      <c r="L128" s="7">
        <v>1</v>
      </c>
      <c r="M128" s="53">
        <v>84699.56</v>
      </c>
      <c r="N128" s="7">
        <v>0</v>
      </c>
      <c r="O128" s="68" t="s">
        <v>810</v>
      </c>
      <c r="P128" s="68" t="s">
        <v>902</v>
      </c>
      <c r="Q128" s="68" t="s">
        <v>886</v>
      </c>
      <c r="R128" s="69" t="s">
        <v>884</v>
      </c>
    </row>
    <row r="129" spans="1:18" ht="18" customHeight="1" x14ac:dyDescent="0.2">
      <c r="A129" s="6">
        <v>162</v>
      </c>
      <c r="B129" s="7">
        <v>15641122</v>
      </c>
      <c r="C129" s="6" t="s">
        <v>171</v>
      </c>
      <c r="D129" s="7">
        <v>684</v>
      </c>
      <c r="E129" s="6" t="s">
        <v>15</v>
      </c>
      <c r="F129" s="6" t="s">
        <v>23</v>
      </c>
      <c r="G129" s="7">
        <v>30</v>
      </c>
      <c r="H129" s="7">
        <v>2</v>
      </c>
      <c r="I129" s="51">
        <v>0</v>
      </c>
      <c r="J129" s="7">
        <v>2</v>
      </c>
      <c r="K129" s="7">
        <v>1</v>
      </c>
      <c r="L129" s="7">
        <v>0</v>
      </c>
      <c r="M129" s="53">
        <v>83473.820000000007</v>
      </c>
      <c r="N129" s="7">
        <v>0</v>
      </c>
      <c r="O129" s="68" t="s">
        <v>810</v>
      </c>
      <c r="P129" s="68" t="s">
        <v>902</v>
      </c>
      <c r="Q129" s="68" t="s">
        <v>883</v>
      </c>
      <c r="R129" s="69" t="s">
        <v>884</v>
      </c>
    </row>
    <row r="130" spans="1:18" ht="18" customHeight="1" x14ac:dyDescent="0.2">
      <c r="A130" s="6">
        <v>163</v>
      </c>
      <c r="B130" s="7">
        <v>15630910</v>
      </c>
      <c r="C130" s="6" t="s">
        <v>172</v>
      </c>
      <c r="D130" s="7">
        <v>800</v>
      </c>
      <c r="E130" s="6" t="s">
        <v>15</v>
      </c>
      <c r="F130" s="6" t="s">
        <v>16</v>
      </c>
      <c r="G130" s="7">
        <v>49</v>
      </c>
      <c r="H130" s="7">
        <v>7</v>
      </c>
      <c r="I130" s="51">
        <v>108007.36</v>
      </c>
      <c r="J130" s="7">
        <v>1</v>
      </c>
      <c r="K130" s="7">
        <v>0</v>
      </c>
      <c r="L130" s="7">
        <v>0</v>
      </c>
      <c r="M130" s="53">
        <v>47125.11</v>
      </c>
      <c r="N130" s="7">
        <v>0</v>
      </c>
      <c r="O130" s="68" t="s">
        <v>809</v>
      </c>
      <c r="P130" s="68" t="s">
        <v>901</v>
      </c>
      <c r="Q130" s="68" t="s">
        <v>886</v>
      </c>
      <c r="R130" s="69" t="s">
        <v>903</v>
      </c>
    </row>
    <row r="131" spans="1:18" ht="18" customHeight="1" x14ac:dyDescent="0.2">
      <c r="A131" s="6">
        <v>164</v>
      </c>
      <c r="B131" s="7">
        <v>15680772</v>
      </c>
      <c r="C131" s="6" t="s">
        <v>95</v>
      </c>
      <c r="D131" s="7">
        <v>721</v>
      </c>
      <c r="E131" s="6" t="s">
        <v>18</v>
      </c>
      <c r="F131" s="6" t="s">
        <v>16</v>
      </c>
      <c r="G131" s="7">
        <v>36</v>
      </c>
      <c r="H131" s="7">
        <v>2</v>
      </c>
      <c r="I131" s="51">
        <v>0</v>
      </c>
      <c r="J131" s="7">
        <v>2</v>
      </c>
      <c r="K131" s="7">
        <v>1</v>
      </c>
      <c r="L131" s="7">
        <v>1</v>
      </c>
      <c r="M131" s="53">
        <v>106977.8</v>
      </c>
      <c r="N131" s="7">
        <v>0</v>
      </c>
      <c r="O131" s="68" t="s">
        <v>809</v>
      </c>
      <c r="P131" s="68" t="s">
        <v>902</v>
      </c>
      <c r="Q131" s="68" t="s">
        <v>883</v>
      </c>
      <c r="R131" s="69" t="s">
        <v>887</v>
      </c>
    </row>
    <row r="132" spans="1:18" ht="18" customHeight="1" x14ac:dyDescent="0.2">
      <c r="A132" s="6">
        <v>166</v>
      </c>
      <c r="B132" s="7">
        <v>15585388</v>
      </c>
      <c r="C132" s="6" t="s">
        <v>174</v>
      </c>
      <c r="D132" s="7">
        <v>660</v>
      </c>
      <c r="E132" s="6" t="s">
        <v>26</v>
      </c>
      <c r="F132" s="6" t="s">
        <v>23</v>
      </c>
      <c r="G132" s="7">
        <v>31</v>
      </c>
      <c r="H132" s="7">
        <v>9</v>
      </c>
      <c r="I132" s="51">
        <v>125189.75</v>
      </c>
      <c r="J132" s="7">
        <v>2</v>
      </c>
      <c r="K132" s="7">
        <v>1</v>
      </c>
      <c r="L132" s="7">
        <v>1</v>
      </c>
      <c r="M132" s="53">
        <v>139874.43</v>
      </c>
      <c r="N132" s="7">
        <v>0</v>
      </c>
      <c r="O132" s="68" t="s">
        <v>810</v>
      </c>
      <c r="P132" s="68" t="s">
        <v>902</v>
      </c>
      <c r="Q132" s="68" t="s">
        <v>886</v>
      </c>
      <c r="R132" s="69" t="s">
        <v>887</v>
      </c>
    </row>
    <row r="133" spans="1:18" ht="18" customHeight="1" x14ac:dyDescent="0.2">
      <c r="A133" s="6">
        <v>168</v>
      </c>
      <c r="B133" s="7">
        <v>15588537</v>
      </c>
      <c r="C133" s="6" t="s">
        <v>176</v>
      </c>
      <c r="D133" s="7">
        <v>615</v>
      </c>
      <c r="E133" s="6" t="s">
        <v>18</v>
      </c>
      <c r="F133" s="6" t="s">
        <v>16</v>
      </c>
      <c r="G133" s="7">
        <v>41</v>
      </c>
      <c r="H133" s="7">
        <v>9</v>
      </c>
      <c r="I133" s="51">
        <v>109013.23</v>
      </c>
      <c r="J133" s="7">
        <v>1</v>
      </c>
      <c r="K133" s="7">
        <v>1</v>
      </c>
      <c r="L133" s="7">
        <v>0</v>
      </c>
      <c r="M133" s="53">
        <v>196499.96</v>
      </c>
      <c r="N133" s="7">
        <v>0</v>
      </c>
      <c r="O133" s="68" t="s">
        <v>810</v>
      </c>
      <c r="P133" s="68" t="s">
        <v>901</v>
      </c>
      <c r="Q133" s="68" t="s">
        <v>886</v>
      </c>
      <c r="R133" s="69" t="s">
        <v>904</v>
      </c>
    </row>
    <row r="134" spans="1:18" ht="18" customHeight="1" x14ac:dyDescent="0.2">
      <c r="A134" s="6">
        <v>170</v>
      </c>
      <c r="B134" s="7">
        <v>15611325</v>
      </c>
      <c r="C134" s="6" t="s">
        <v>178</v>
      </c>
      <c r="D134" s="7">
        <v>682</v>
      </c>
      <c r="E134" s="6" t="s">
        <v>26</v>
      </c>
      <c r="F134" s="6" t="s">
        <v>23</v>
      </c>
      <c r="G134" s="7">
        <v>24</v>
      </c>
      <c r="H134" s="7">
        <v>9</v>
      </c>
      <c r="I134" s="51">
        <v>57929.81</v>
      </c>
      <c r="J134" s="7">
        <v>2</v>
      </c>
      <c r="K134" s="7">
        <v>0</v>
      </c>
      <c r="L134" s="7">
        <v>0</v>
      </c>
      <c r="M134" s="53">
        <v>53134.3</v>
      </c>
      <c r="N134" s="7">
        <v>0</v>
      </c>
      <c r="O134" s="68" t="s">
        <v>810</v>
      </c>
      <c r="P134" s="68" t="s">
        <v>902</v>
      </c>
      <c r="Q134" s="68" t="s">
        <v>883</v>
      </c>
      <c r="R134" s="69" t="s">
        <v>884</v>
      </c>
    </row>
    <row r="135" spans="1:18" ht="18" customHeight="1" x14ac:dyDescent="0.2">
      <c r="A135" s="6">
        <v>171</v>
      </c>
      <c r="B135" s="7">
        <v>15587562</v>
      </c>
      <c r="C135" s="6" t="s">
        <v>179</v>
      </c>
      <c r="D135" s="7">
        <v>484</v>
      </c>
      <c r="E135" s="6" t="s">
        <v>15</v>
      </c>
      <c r="F135" s="6" t="s">
        <v>16</v>
      </c>
      <c r="G135" s="7">
        <v>29</v>
      </c>
      <c r="H135" s="7">
        <v>4</v>
      </c>
      <c r="I135" s="51">
        <v>130114.39</v>
      </c>
      <c r="J135" s="7">
        <v>1</v>
      </c>
      <c r="K135" s="7">
        <v>1</v>
      </c>
      <c r="L135" s="7">
        <v>0</v>
      </c>
      <c r="M135" s="53">
        <v>164017.89000000001</v>
      </c>
      <c r="N135" s="7">
        <v>0</v>
      </c>
      <c r="O135" s="68" t="s">
        <v>885</v>
      </c>
      <c r="P135" s="68" t="s">
        <v>902</v>
      </c>
      <c r="Q135" s="68" t="s">
        <v>888</v>
      </c>
      <c r="R135" s="69" t="s">
        <v>904</v>
      </c>
    </row>
    <row r="136" spans="1:18" ht="18" customHeight="1" x14ac:dyDescent="0.2">
      <c r="A136" s="6">
        <v>172</v>
      </c>
      <c r="B136" s="7">
        <v>15613172</v>
      </c>
      <c r="C136" s="6" t="s">
        <v>180</v>
      </c>
      <c r="D136" s="7">
        <v>628</v>
      </c>
      <c r="E136" s="6" t="s">
        <v>26</v>
      </c>
      <c r="F136" s="6" t="s">
        <v>23</v>
      </c>
      <c r="G136" s="7">
        <v>27</v>
      </c>
      <c r="H136" s="7">
        <v>5</v>
      </c>
      <c r="I136" s="51">
        <v>95826.49</v>
      </c>
      <c r="J136" s="7">
        <v>2</v>
      </c>
      <c r="K136" s="7">
        <v>1</v>
      </c>
      <c r="L136" s="7">
        <v>0</v>
      </c>
      <c r="M136" s="53">
        <v>155996.96</v>
      </c>
      <c r="N136" s="7">
        <v>0</v>
      </c>
      <c r="O136" s="68" t="s">
        <v>810</v>
      </c>
      <c r="P136" s="68" t="s">
        <v>902</v>
      </c>
      <c r="Q136" s="68" t="s">
        <v>886</v>
      </c>
      <c r="R136" s="69" t="s">
        <v>904</v>
      </c>
    </row>
    <row r="137" spans="1:18" ht="18" customHeight="1" x14ac:dyDescent="0.2">
      <c r="A137" s="6">
        <v>174</v>
      </c>
      <c r="B137" s="7">
        <v>15586310</v>
      </c>
      <c r="C137" s="6" t="s">
        <v>182</v>
      </c>
      <c r="D137" s="7">
        <v>578</v>
      </c>
      <c r="E137" s="6" t="s">
        <v>15</v>
      </c>
      <c r="F137" s="6" t="s">
        <v>23</v>
      </c>
      <c r="G137" s="7">
        <v>30</v>
      </c>
      <c r="H137" s="7">
        <v>4</v>
      </c>
      <c r="I137" s="51">
        <v>169462.09</v>
      </c>
      <c r="J137" s="7">
        <v>1</v>
      </c>
      <c r="K137" s="7">
        <v>1</v>
      </c>
      <c r="L137" s="7">
        <v>0</v>
      </c>
      <c r="M137" s="53">
        <v>112187.11</v>
      </c>
      <c r="N137" s="7">
        <v>0</v>
      </c>
      <c r="O137" s="68" t="s">
        <v>810</v>
      </c>
      <c r="P137" s="68" t="s">
        <v>902</v>
      </c>
      <c r="Q137" s="68" t="s">
        <v>888</v>
      </c>
      <c r="R137" s="69" t="s">
        <v>887</v>
      </c>
    </row>
    <row r="138" spans="1:18" ht="18" customHeight="1" x14ac:dyDescent="0.2">
      <c r="A138" s="6">
        <v>175</v>
      </c>
      <c r="B138" s="7">
        <v>15625524</v>
      </c>
      <c r="C138" s="6" t="s">
        <v>183</v>
      </c>
      <c r="D138" s="7">
        <v>512</v>
      </c>
      <c r="E138" s="6" t="s">
        <v>15</v>
      </c>
      <c r="F138" s="6" t="s">
        <v>23</v>
      </c>
      <c r="G138" s="7">
        <v>40</v>
      </c>
      <c r="H138" s="7">
        <v>5</v>
      </c>
      <c r="I138" s="51">
        <v>0</v>
      </c>
      <c r="J138" s="7">
        <v>2</v>
      </c>
      <c r="K138" s="7">
        <v>1</v>
      </c>
      <c r="L138" s="7">
        <v>1</v>
      </c>
      <c r="M138" s="53">
        <v>146457.82999999999</v>
      </c>
      <c r="N138" s="7">
        <v>0</v>
      </c>
      <c r="O138" s="68" t="s">
        <v>885</v>
      </c>
      <c r="P138" s="68" t="s">
        <v>901</v>
      </c>
      <c r="Q138" s="68" t="s">
        <v>883</v>
      </c>
      <c r="R138" s="69" t="s">
        <v>887</v>
      </c>
    </row>
    <row r="139" spans="1:18" ht="18" customHeight="1" x14ac:dyDescent="0.2">
      <c r="A139" s="6">
        <v>176</v>
      </c>
      <c r="B139" s="7">
        <v>15755209</v>
      </c>
      <c r="C139" s="6" t="s">
        <v>117</v>
      </c>
      <c r="D139" s="7">
        <v>484</v>
      </c>
      <c r="E139" s="6" t="s">
        <v>18</v>
      </c>
      <c r="F139" s="6" t="s">
        <v>16</v>
      </c>
      <c r="G139" s="7">
        <v>35</v>
      </c>
      <c r="H139" s="7">
        <v>7</v>
      </c>
      <c r="I139" s="51">
        <v>133868.21</v>
      </c>
      <c r="J139" s="7">
        <v>1</v>
      </c>
      <c r="K139" s="7">
        <v>1</v>
      </c>
      <c r="L139" s="7">
        <v>1</v>
      </c>
      <c r="M139" s="53">
        <v>27286.1</v>
      </c>
      <c r="N139" s="7">
        <v>0</v>
      </c>
      <c r="O139" s="68" t="s">
        <v>885</v>
      </c>
      <c r="P139" s="68" t="s">
        <v>902</v>
      </c>
      <c r="Q139" s="68" t="s">
        <v>888</v>
      </c>
      <c r="R139" s="69" t="s">
        <v>903</v>
      </c>
    </row>
    <row r="140" spans="1:18" ht="18" customHeight="1" x14ac:dyDescent="0.2">
      <c r="A140" s="6">
        <v>177</v>
      </c>
      <c r="B140" s="7">
        <v>15645248</v>
      </c>
      <c r="C140" s="6" t="s">
        <v>184</v>
      </c>
      <c r="D140" s="7">
        <v>510</v>
      </c>
      <c r="E140" s="6" t="s">
        <v>15</v>
      </c>
      <c r="F140" s="6" t="s">
        <v>16</v>
      </c>
      <c r="G140" s="7">
        <v>30</v>
      </c>
      <c r="H140" s="7">
        <v>0</v>
      </c>
      <c r="I140" s="51">
        <v>0</v>
      </c>
      <c r="J140" s="7">
        <v>2</v>
      </c>
      <c r="K140" s="7">
        <v>1</v>
      </c>
      <c r="L140" s="7">
        <v>1</v>
      </c>
      <c r="M140" s="53">
        <v>130553.47</v>
      </c>
      <c r="N140" s="7">
        <v>0</v>
      </c>
      <c r="O140" s="68" t="s">
        <v>885</v>
      </c>
      <c r="P140" s="68" t="s">
        <v>902</v>
      </c>
      <c r="Q140" s="68" t="s">
        <v>883</v>
      </c>
      <c r="R140" s="69" t="s">
        <v>887</v>
      </c>
    </row>
    <row r="141" spans="1:18" ht="18" customHeight="1" x14ac:dyDescent="0.2">
      <c r="A141" s="6">
        <v>178</v>
      </c>
      <c r="B141" s="7">
        <v>15790355</v>
      </c>
      <c r="C141" s="6" t="s">
        <v>185</v>
      </c>
      <c r="D141" s="7">
        <v>606</v>
      </c>
      <c r="E141" s="6" t="s">
        <v>26</v>
      </c>
      <c r="F141" s="6" t="s">
        <v>23</v>
      </c>
      <c r="G141" s="7">
        <v>36</v>
      </c>
      <c r="H141" s="7">
        <v>5</v>
      </c>
      <c r="I141" s="51">
        <v>190479.48</v>
      </c>
      <c r="J141" s="7">
        <v>2</v>
      </c>
      <c r="K141" s="7">
        <v>0</v>
      </c>
      <c r="L141" s="7">
        <v>0</v>
      </c>
      <c r="M141" s="53">
        <v>179351.89</v>
      </c>
      <c r="N141" s="7">
        <v>0</v>
      </c>
      <c r="O141" s="68" t="s">
        <v>810</v>
      </c>
      <c r="P141" s="68" t="s">
        <v>902</v>
      </c>
      <c r="Q141" s="68" t="s">
        <v>888</v>
      </c>
      <c r="R141" s="69" t="s">
        <v>904</v>
      </c>
    </row>
    <row r="142" spans="1:18" ht="18" customHeight="1" x14ac:dyDescent="0.2">
      <c r="A142" s="6">
        <v>179</v>
      </c>
      <c r="B142" s="7">
        <v>15762615</v>
      </c>
      <c r="C142" s="6" t="s">
        <v>186</v>
      </c>
      <c r="D142" s="7">
        <v>597</v>
      </c>
      <c r="E142" s="6" t="s">
        <v>18</v>
      </c>
      <c r="F142" s="6" t="s">
        <v>16</v>
      </c>
      <c r="G142" s="7">
        <v>40</v>
      </c>
      <c r="H142" s="7">
        <v>8</v>
      </c>
      <c r="I142" s="51">
        <v>101993.12</v>
      </c>
      <c r="J142" s="7">
        <v>1</v>
      </c>
      <c r="K142" s="7">
        <v>0</v>
      </c>
      <c r="L142" s="7">
        <v>1</v>
      </c>
      <c r="M142" s="53">
        <v>94774.12</v>
      </c>
      <c r="N142" s="7">
        <v>0</v>
      </c>
      <c r="O142" s="68" t="s">
        <v>810</v>
      </c>
      <c r="P142" s="68" t="s">
        <v>901</v>
      </c>
      <c r="Q142" s="68" t="s">
        <v>886</v>
      </c>
      <c r="R142" s="69" t="s">
        <v>884</v>
      </c>
    </row>
    <row r="143" spans="1:18" ht="18" customHeight="1" x14ac:dyDescent="0.2">
      <c r="A143" s="6">
        <v>181</v>
      </c>
      <c r="B143" s="7">
        <v>15716334</v>
      </c>
      <c r="C143" s="6" t="s">
        <v>188</v>
      </c>
      <c r="D143" s="7">
        <v>850</v>
      </c>
      <c r="E143" s="6" t="s">
        <v>18</v>
      </c>
      <c r="F143" s="6" t="s">
        <v>16</v>
      </c>
      <c r="G143" s="7">
        <v>45</v>
      </c>
      <c r="H143" s="7">
        <v>2</v>
      </c>
      <c r="I143" s="51">
        <v>122311.21</v>
      </c>
      <c r="J143" s="7">
        <v>1</v>
      </c>
      <c r="K143" s="7">
        <v>1</v>
      </c>
      <c r="L143" s="7">
        <v>1</v>
      </c>
      <c r="M143" s="53">
        <v>19482.5</v>
      </c>
      <c r="N143" s="7">
        <v>0</v>
      </c>
      <c r="O143" s="68" t="s">
        <v>809</v>
      </c>
      <c r="P143" s="68" t="s">
        <v>901</v>
      </c>
      <c r="Q143" s="68" t="s">
        <v>886</v>
      </c>
      <c r="R143" s="69" t="s">
        <v>903</v>
      </c>
    </row>
    <row r="144" spans="1:18" ht="18" customHeight="1" x14ac:dyDescent="0.2">
      <c r="A144" s="6">
        <v>182</v>
      </c>
      <c r="B144" s="7">
        <v>15789669</v>
      </c>
      <c r="C144" s="6" t="s">
        <v>189</v>
      </c>
      <c r="D144" s="7">
        <v>510</v>
      </c>
      <c r="E144" s="6" t="s">
        <v>15</v>
      </c>
      <c r="F144" s="6" t="s">
        <v>23</v>
      </c>
      <c r="G144" s="7">
        <v>65</v>
      </c>
      <c r="H144" s="7">
        <v>2</v>
      </c>
      <c r="I144" s="51">
        <v>0</v>
      </c>
      <c r="J144" s="7">
        <v>2</v>
      </c>
      <c r="K144" s="7">
        <v>1</v>
      </c>
      <c r="L144" s="7">
        <v>1</v>
      </c>
      <c r="M144" s="53">
        <v>48071.61</v>
      </c>
      <c r="N144" s="7">
        <v>0</v>
      </c>
      <c r="O144" s="68" t="s">
        <v>885</v>
      </c>
      <c r="P144" s="68" t="s">
        <v>905</v>
      </c>
      <c r="Q144" s="68" t="s">
        <v>883</v>
      </c>
      <c r="R144" s="69" t="s">
        <v>903</v>
      </c>
    </row>
    <row r="145" spans="1:18" ht="18" customHeight="1" x14ac:dyDescent="0.2">
      <c r="A145" s="6">
        <v>183</v>
      </c>
      <c r="B145" s="7">
        <v>15621075</v>
      </c>
      <c r="C145" s="6" t="s">
        <v>190</v>
      </c>
      <c r="D145" s="7">
        <v>778</v>
      </c>
      <c r="E145" s="6" t="s">
        <v>26</v>
      </c>
      <c r="F145" s="6" t="s">
        <v>16</v>
      </c>
      <c r="G145" s="7">
        <v>45</v>
      </c>
      <c r="H145" s="7">
        <v>1</v>
      </c>
      <c r="I145" s="51">
        <v>162150.42000000001</v>
      </c>
      <c r="J145" s="7">
        <v>2</v>
      </c>
      <c r="K145" s="7">
        <v>1</v>
      </c>
      <c r="L145" s="7">
        <v>0</v>
      </c>
      <c r="M145" s="53">
        <v>174531.27</v>
      </c>
      <c r="N145" s="7">
        <v>0</v>
      </c>
      <c r="O145" s="68" t="s">
        <v>809</v>
      </c>
      <c r="P145" s="68" t="s">
        <v>901</v>
      </c>
      <c r="Q145" s="68" t="s">
        <v>888</v>
      </c>
      <c r="R145" s="69" t="s">
        <v>904</v>
      </c>
    </row>
    <row r="146" spans="1:18" ht="18" customHeight="1" x14ac:dyDescent="0.2">
      <c r="A146" s="6">
        <v>184</v>
      </c>
      <c r="B146" s="7">
        <v>15810845</v>
      </c>
      <c r="C146" s="6" t="s">
        <v>125</v>
      </c>
      <c r="D146" s="7">
        <v>636</v>
      </c>
      <c r="E146" s="6" t="s">
        <v>15</v>
      </c>
      <c r="F146" s="6" t="s">
        <v>23</v>
      </c>
      <c r="G146" s="7">
        <v>42</v>
      </c>
      <c r="H146" s="7">
        <v>2</v>
      </c>
      <c r="I146" s="51">
        <v>0</v>
      </c>
      <c r="J146" s="7">
        <v>2</v>
      </c>
      <c r="K146" s="7">
        <v>1</v>
      </c>
      <c r="L146" s="7">
        <v>1</v>
      </c>
      <c r="M146" s="53">
        <v>55470.78</v>
      </c>
      <c r="N146" s="7">
        <v>0</v>
      </c>
      <c r="O146" s="68" t="s">
        <v>810</v>
      </c>
      <c r="P146" s="68" t="s">
        <v>901</v>
      </c>
      <c r="Q146" s="68" t="s">
        <v>883</v>
      </c>
      <c r="R146" s="69" t="s">
        <v>884</v>
      </c>
    </row>
    <row r="147" spans="1:18" ht="18" customHeight="1" x14ac:dyDescent="0.2">
      <c r="A147" s="6">
        <v>186</v>
      </c>
      <c r="B147" s="7">
        <v>15654506</v>
      </c>
      <c r="C147" s="6" t="s">
        <v>191</v>
      </c>
      <c r="D147" s="7">
        <v>514</v>
      </c>
      <c r="E147" s="6" t="s">
        <v>15</v>
      </c>
      <c r="F147" s="6" t="s">
        <v>23</v>
      </c>
      <c r="G147" s="7">
        <v>32</v>
      </c>
      <c r="H147" s="7">
        <v>8</v>
      </c>
      <c r="I147" s="51">
        <v>0</v>
      </c>
      <c r="J147" s="7">
        <v>2</v>
      </c>
      <c r="K147" s="7">
        <v>1</v>
      </c>
      <c r="L147" s="7">
        <v>0</v>
      </c>
      <c r="M147" s="53">
        <v>95857.18</v>
      </c>
      <c r="N147" s="7">
        <v>0</v>
      </c>
      <c r="O147" s="68" t="s">
        <v>885</v>
      </c>
      <c r="P147" s="68" t="s">
        <v>902</v>
      </c>
      <c r="Q147" s="68" t="s">
        <v>883</v>
      </c>
      <c r="R147" s="69" t="s">
        <v>884</v>
      </c>
    </row>
    <row r="148" spans="1:18" ht="18" customHeight="1" x14ac:dyDescent="0.2">
      <c r="A148" s="6">
        <v>187</v>
      </c>
      <c r="B148" s="7">
        <v>15771977</v>
      </c>
      <c r="C148" s="6" t="s">
        <v>192</v>
      </c>
      <c r="D148" s="7">
        <v>730</v>
      </c>
      <c r="E148" s="6" t="s">
        <v>15</v>
      </c>
      <c r="F148" s="6" t="s">
        <v>16</v>
      </c>
      <c r="G148" s="7">
        <v>39</v>
      </c>
      <c r="H148" s="7">
        <v>1</v>
      </c>
      <c r="I148" s="51">
        <v>99010.67</v>
      </c>
      <c r="J148" s="7">
        <v>1</v>
      </c>
      <c r="K148" s="7">
        <v>1</v>
      </c>
      <c r="L148" s="7">
        <v>0</v>
      </c>
      <c r="M148" s="53">
        <v>194945.8</v>
      </c>
      <c r="N148" s="7">
        <v>0</v>
      </c>
      <c r="O148" s="68" t="s">
        <v>809</v>
      </c>
      <c r="P148" s="68" t="s">
        <v>902</v>
      </c>
      <c r="Q148" s="68" t="s">
        <v>886</v>
      </c>
      <c r="R148" s="69" t="s">
        <v>904</v>
      </c>
    </row>
    <row r="149" spans="1:18" ht="18" customHeight="1" x14ac:dyDescent="0.2">
      <c r="A149" s="6">
        <v>188</v>
      </c>
      <c r="B149" s="7">
        <v>15708710</v>
      </c>
      <c r="C149" s="6" t="s">
        <v>193</v>
      </c>
      <c r="D149" s="7">
        <v>525</v>
      </c>
      <c r="E149" s="6" t="s">
        <v>18</v>
      </c>
      <c r="F149" s="6" t="s">
        <v>16</v>
      </c>
      <c r="G149" s="7">
        <v>37</v>
      </c>
      <c r="H149" s="7">
        <v>0</v>
      </c>
      <c r="I149" s="51">
        <v>0</v>
      </c>
      <c r="J149" s="7">
        <v>1</v>
      </c>
      <c r="K149" s="7">
        <v>0</v>
      </c>
      <c r="L149" s="7">
        <v>1</v>
      </c>
      <c r="M149" s="53">
        <v>131521.72</v>
      </c>
      <c r="N149" s="7">
        <v>0</v>
      </c>
      <c r="O149" s="68" t="s">
        <v>810</v>
      </c>
      <c r="P149" s="68" t="s">
        <v>902</v>
      </c>
      <c r="Q149" s="68" t="s">
        <v>883</v>
      </c>
      <c r="R149" s="69" t="s">
        <v>887</v>
      </c>
    </row>
    <row r="150" spans="1:18" ht="18" customHeight="1" x14ac:dyDescent="0.2">
      <c r="A150" s="6">
        <v>189</v>
      </c>
      <c r="B150" s="7">
        <v>15726676</v>
      </c>
      <c r="C150" s="6" t="s">
        <v>194</v>
      </c>
      <c r="D150" s="7">
        <v>616</v>
      </c>
      <c r="E150" s="6" t="s">
        <v>18</v>
      </c>
      <c r="F150" s="6" t="s">
        <v>23</v>
      </c>
      <c r="G150" s="7">
        <v>30</v>
      </c>
      <c r="H150" s="7">
        <v>5</v>
      </c>
      <c r="I150" s="51">
        <v>0</v>
      </c>
      <c r="J150" s="7">
        <v>2</v>
      </c>
      <c r="K150" s="7">
        <v>0</v>
      </c>
      <c r="L150" s="7">
        <v>1</v>
      </c>
      <c r="M150" s="53">
        <v>196108.51</v>
      </c>
      <c r="N150" s="7">
        <v>0</v>
      </c>
      <c r="O150" s="68" t="s">
        <v>810</v>
      </c>
      <c r="P150" s="68" t="s">
        <v>902</v>
      </c>
      <c r="Q150" s="68" t="s">
        <v>883</v>
      </c>
      <c r="R150" s="69" t="s">
        <v>904</v>
      </c>
    </row>
    <row r="151" spans="1:18" ht="18" customHeight="1" x14ac:dyDescent="0.2">
      <c r="A151" s="6">
        <v>190</v>
      </c>
      <c r="B151" s="7">
        <v>15587421</v>
      </c>
      <c r="C151" s="6" t="s">
        <v>195</v>
      </c>
      <c r="D151" s="7">
        <v>687</v>
      </c>
      <c r="E151" s="6" t="s">
        <v>26</v>
      </c>
      <c r="F151" s="6" t="s">
        <v>16</v>
      </c>
      <c r="G151" s="7">
        <v>34</v>
      </c>
      <c r="H151" s="7">
        <v>7</v>
      </c>
      <c r="I151" s="51">
        <v>111388.18</v>
      </c>
      <c r="J151" s="7">
        <v>2</v>
      </c>
      <c r="K151" s="7">
        <v>1</v>
      </c>
      <c r="L151" s="7">
        <v>0</v>
      </c>
      <c r="M151" s="53">
        <v>148564.76</v>
      </c>
      <c r="N151" s="7">
        <v>0</v>
      </c>
      <c r="O151" s="68" t="s">
        <v>810</v>
      </c>
      <c r="P151" s="68" t="s">
        <v>902</v>
      </c>
      <c r="Q151" s="68" t="s">
        <v>886</v>
      </c>
      <c r="R151" s="69" t="s">
        <v>887</v>
      </c>
    </row>
    <row r="152" spans="1:18" ht="18" customHeight="1" x14ac:dyDescent="0.2">
      <c r="A152" s="6">
        <v>192</v>
      </c>
      <c r="B152" s="7">
        <v>15771086</v>
      </c>
      <c r="C152" s="6" t="s">
        <v>113</v>
      </c>
      <c r="D152" s="7">
        <v>512</v>
      </c>
      <c r="E152" s="6" t="s">
        <v>15</v>
      </c>
      <c r="F152" s="6" t="s">
        <v>16</v>
      </c>
      <c r="G152" s="7">
        <v>36</v>
      </c>
      <c r="H152" s="7">
        <v>3</v>
      </c>
      <c r="I152" s="51">
        <v>84327.77</v>
      </c>
      <c r="J152" s="7">
        <v>2</v>
      </c>
      <c r="K152" s="7">
        <v>1</v>
      </c>
      <c r="L152" s="7">
        <v>0</v>
      </c>
      <c r="M152" s="53">
        <v>17675.36</v>
      </c>
      <c r="N152" s="7">
        <v>0</v>
      </c>
      <c r="O152" s="68" t="s">
        <v>885</v>
      </c>
      <c r="P152" s="68" t="s">
        <v>902</v>
      </c>
      <c r="Q152" s="68" t="s">
        <v>886</v>
      </c>
      <c r="R152" s="69" t="s">
        <v>903</v>
      </c>
    </row>
    <row r="153" spans="1:18" ht="18" customHeight="1" x14ac:dyDescent="0.2">
      <c r="A153" s="6">
        <v>193</v>
      </c>
      <c r="B153" s="7">
        <v>15756850</v>
      </c>
      <c r="C153" s="6" t="s">
        <v>197</v>
      </c>
      <c r="D153" s="7">
        <v>479</v>
      </c>
      <c r="E153" s="6" t="s">
        <v>15</v>
      </c>
      <c r="F153" s="6" t="s">
        <v>23</v>
      </c>
      <c r="G153" s="7">
        <v>40</v>
      </c>
      <c r="H153" s="7">
        <v>1</v>
      </c>
      <c r="I153" s="51">
        <v>0</v>
      </c>
      <c r="J153" s="7">
        <v>2</v>
      </c>
      <c r="K153" s="7">
        <v>0</v>
      </c>
      <c r="L153" s="7">
        <v>0</v>
      </c>
      <c r="M153" s="53">
        <v>114996.43</v>
      </c>
      <c r="N153" s="7">
        <v>0</v>
      </c>
      <c r="O153" s="68" t="s">
        <v>885</v>
      </c>
      <c r="P153" s="68" t="s">
        <v>901</v>
      </c>
      <c r="Q153" s="68" t="s">
        <v>883</v>
      </c>
      <c r="R153" s="69" t="s">
        <v>887</v>
      </c>
    </row>
    <row r="154" spans="1:18" ht="18" customHeight="1" x14ac:dyDescent="0.2">
      <c r="A154" s="6">
        <v>194</v>
      </c>
      <c r="B154" s="7">
        <v>15702741</v>
      </c>
      <c r="C154" s="6" t="s">
        <v>198</v>
      </c>
      <c r="D154" s="7">
        <v>601</v>
      </c>
      <c r="E154" s="6" t="s">
        <v>15</v>
      </c>
      <c r="F154" s="6" t="s">
        <v>23</v>
      </c>
      <c r="G154" s="7">
        <v>32</v>
      </c>
      <c r="H154" s="7">
        <v>8</v>
      </c>
      <c r="I154" s="51">
        <v>93012.89</v>
      </c>
      <c r="J154" s="7">
        <v>1</v>
      </c>
      <c r="K154" s="7">
        <v>1</v>
      </c>
      <c r="L154" s="7">
        <v>0</v>
      </c>
      <c r="M154" s="53">
        <v>86957.42</v>
      </c>
      <c r="N154" s="7">
        <v>0</v>
      </c>
      <c r="O154" s="68" t="s">
        <v>810</v>
      </c>
      <c r="P154" s="68" t="s">
        <v>902</v>
      </c>
      <c r="Q154" s="68" t="s">
        <v>886</v>
      </c>
      <c r="R154" s="69" t="s">
        <v>884</v>
      </c>
    </row>
    <row r="155" spans="1:18" ht="18" customHeight="1" x14ac:dyDescent="0.2">
      <c r="A155" s="6">
        <v>195</v>
      </c>
      <c r="B155" s="7">
        <v>15679200</v>
      </c>
      <c r="C155" s="6" t="s">
        <v>199</v>
      </c>
      <c r="D155" s="7">
        <v>580</v>
      </c>
      <c r="E155" s="6" t="s">
        <v>18</v>
      </c>
      <c r="F155" s="6" t="s">
        <v>23</v>
      </c>
      <c r="G155" s="7">
        <v>29</v>
      </c>
      <c r="H155" s="7">
        <v>9</v>
      </c>
      <c r="I155" s="51">
        <v>61710.44</v>
      </c>
      <c r="J155" s="7">
        <v>2</v>
      </c>
      <c r="K155" s="7">
        <v>1</v>
      </c>
      <c r="L155" s="7">
        <v>0</v>
      </c>
      <c r="M155" s="53">
        <v>128077.8</v>
      </c>
      <c r="N155" s="7">
        <v>0</v>
      </c>
      <c r="O155" s="68" t="s">
        <v>810</v>
      </c>
      <c r="P155" s="68" t="s">
        <v>902</v>
      </c>
      <c r="Q155" s="68" t="s">
        <v>883</v>
      </c>
      <c r="R155" s="69" t="s">
        <v>887</v>
      </c>
    </row>
    <row r="156" spans="1:18" ht="18" customHeight="1" x14ac:dyDescent="0.2">
      <c r="A156" s="6">
        <v>196</v>
      </c>
      <c r="B156" s="7">
        <v>15594815</v>
      </c>
      <c r="C156" s="6" t="s">
        <v>200</v>
      </c>
      <c r="D156" s="7">
        <v>807</v>
      </c>
      <c r="E156" s="6" t="s">
        <v>15</v>
      </c>
      <c r="F156" s="6" t="s">
        <v>23</v>
      </c>
      <c r="G156" s="7">
        <v>35</v>
      </c>
      <c r="H156" s="7">
        <v>3</v>
      </c>
      <c r="I156" s="51">
        <v>174790.15</v>
      </c>
      <c r="J156" s="7">
        <v>1</v>
      </c>
      <c r="K156" s="7">
        <v>1</v>
      </c>
      <c r="L156" s="7">
        <v>1</v>
      </c>
      <c r="M156" s="53">
        <v>600.36</v>
      </c>
      <c r="N156" s="7">
        <v>0</v>
      </c>
      <c r="O156" s="68" t="s">
        <v>809</v>
      </c>
      <c r="P156" s="68" t="s">
        <v>902</v>
      </c>
      <c r="Q156" s="68" t="s">
        <v>888</v>
      </c>
      <c r="R156" s="69" t="s">
        <v>903</v>
      </c>
    </row>
    <row r="157" spans="1:18" ht="18" customHeight="1" x14ac:dyDescent="0.2">
      <c r="A157" s="6">
        <v>197</v>
      </c>
      <c r="B157" s="7">
        <v>15635905</v>
      </c>
      <c r="C157" s="6" t="s">
        <v>201</v>
      </c>
      <c r="D157" s="7">
        <v>616</v>
      </c>
      <c r="E157" s="6" t="s">
        <v>18</v>
      </c>
      <c r="F157" s="6" t="s">
        <v>16</v>
      </c>
      <c r="G157" s="7">
        <v>32</v>
      </c>
      <c r="H157" s="7">
        <v>6</v>
      </c>
      <c r="I157" s="51">
        <v>0</v>
      </c>
      <c r="J157" s="7">
        <v>2</v>
      </c>
      <c r="K157" s="7">
        <v>1</v>
      </c>
      <c r="L157" s="7">
        <v>1</v>
      </c>
      <c r="M157" s="53">
        <v>43001.46</v>
      </c>
      <c r="N157" s="7">
        <v>0</v>
      </c>
      <c r="O157" s="68" t="s">
        <v>810</v>
      </c>
      <c r="P157" s="68" t="s">
        <v>902</v>
      </c>
      <c r="Q157" s="68" t="s">
        <v>883</v>
      </c>
      <c r="R157" s="69" t="s">
        <v>903</v>
      </c>
    </row>
    <row r="158" spans="1:18" ht="18" customHeight="1" x14ac:dyDescent="0.2">
      <c r="A158" s="6">
        <v>198</v>
      </c>
      <c r="B158" s="7">
        <v>15777892</v>
      </c>
      <c r="C158" s="6" t="s">
        <v>202</v>
      </c>
      <c r="D158" s="7">
        <v>721</v>
      </c>
      <c r="E158" s="6" t="s">
        <v>26</v>
      </c>
      <c r="F158" s="6" t="s">
        <v>23</v>
      </c>
      <c r="G158" s="7">
        <v>37</v>
      </c>
      <c r="H158" s="7">
        <v>3</v>
      </c>
      <c r="I158" s="51">
        <v>107720.64</v>
      </c>
      <c r="J158" s="7">
        <v>1</v>
      </c>
      <c r="K158" s="7">
        <v>1</v>
      </c>
      <c r="L158" s="7">
        <v>1</v>
      </c>
      <c r="M158" s="53">
        <v>158591.12</v>
      </c>
      <c r="N158" s="7">
        <v>0</v>
      </c>
      <c r="O158" s="68" t="s">
        <v>809</v>
      </c>
      <c r="P158" s="68" t="s">
        <v>902</v>
      </c>
      <c r="Q158" s="68" t="s">
        <v>886</v>
      </c>
      <c r="R158" s="69" t="s">
        <v>904</v>
      </c>
    </row>
    <row r="159" spans="1:18" ht="18" customHeight="1" x14ac:dyDescent="0.2">
      <c r="A159" s="6">
        <v>199</v>
      </c>
      <c r="B159" s="7">
        <v>15656176</v>
      </c>
      <c r="C159" s="6" t="s">
        <v>203</v>
      </c>
      <c r="D159" s="7">
        <v>501</v>
      </c>
      <c r="E159" s="6" t="s">
        <v>15</v>
      </c>
      <c r="F159" s="6" t="s">
        <v>23</v>
      </c>
      <c r="G159" s="7">
        <v>57</v>
      </c>
      <c r="H159" s="7">
        <v>10</v>
      </c>
      <c r="I159" s="51">
        <v>0</v>
      </c>
      <c r="J159" s="7">
        <v>2</v>
      </c>
      <c r="K159" s="7">
        <v>1</v>
      </c>
      <c r="L159" s="7">
        <v>1</v>
      </c>
      <c r="M159" s="53">
        <v>47847.19</v>
      </c>
      <c r="N159" s="7">
        <v>0</v>
      </c>
      <c r="O159" s="68" t="s">
        <v>885</v>
      </c>
      <c r="P159" s="68" t="s">
        <v>901</v>
      </c>
      <c r="Q159" s="68" t="s">
        <v>883</v>
      </c>
      <c r="R159" s="69" t="s">
        <v>903</v>
      </c>
    </row>
    <row r="160" spans="1:18" ht="18" customHeight="1" x14ac:dyDescent="0.2">
      <c r="A160" s="6">
        <v>200</v>
      </c>
      <c r="B160" s="7">
        <v>15811127</v>
      </c>
      <c r="C160" s="6" t="s">
        <v>204</v>
      </c>
      <c r="D160" s="7">
        <v>521</v>
      </c>
      <c r="E160" s="6" t="s">
        <v>15</v>
      </c>
      <c r="F160" s="6" t="s">
        <v>23</v>
      </c>
      <c r="G160" s="7">
        <v>35</v>
      </c>
      <c r="H160" s="7">
        <v>6</v>
      </c>
      <c r="I160" s="51">
        <v>96423.84</v>
      </c>
      <c r="J160" s="7">
        <v>1</v>
      </c>
      <c r="K160" s="7">
        <v>1</v>
      </c>
      <c r="L160" s="7">
        <v>0</v>
      </c>
      <c r="M160" s="53">
        <v>10488.44</v>
      </c>
      <c r="N160" s="7">
        <v>0</v>
      </c>
      <c r="O160" s="68" t="s">
        <v>810</v>
      </c>
      <c r="P160" s="68" t="s">
        <v>902</v>
      </c>
      <c r="Q160" s="68" t="s">
        <v>886</v>
      </c>
      <c r="R160" s="69" t="s">
        <v>903</v>
      </c>
    </row>
    <row r="161" spans="1:18" ht="18" customHeight="1" x14ac:dyDescent="0.2">
      <c r="A161" s="6">
        <v>201</v>
      </c>
      <c r="B161" s="7">
        <v>15604482</v>
      </c>
      <c r="C161" s="6" t="s">
        <v>205</v>
      </c>
      <c r="D161" s="7">
        <v>850</v>
      </c>
      <c r="E161" s="6" t="s">
        <v>18</v>
      </c>
      <c r="F161" s="6" t="s">
        <v>23</v>
      </c>
      <c r="G161" s="7">
        <v>30</v>
      </c>
      <c r="H161" s="7">
        <v>2</v>
      </c>
      <c r="I161" s="51">
        <v>141040.01</v>
      </c>
      <c r="J161" s="7">
        <v>1</v>
      </c>
      <c r="K161" s="7">
        <v>1</v>
      </c>
      <c r="L161" s="7">
        <v>1</v>
      </c>
      <c r="M161" s="53">
        <v>5978.2</v>
      </c>
      <c r="N161" s="7">
        <v>0</v>
      </c>
      <c r="O161" s="68" t="s">
        <v>809</v>
      </c>
      <c r="P161" s="68" t="s">
        <v>902</v>
      </c>
      <c r="Q161" s="68" t="s">
        <v>888</v>
      </c>
      <c r="R161" s="69" t="s">
        <v>903</v>
      </c>
    </row>
    <row r="162" spans="1:18" ht="18" customHeight="1" x14ac:dyDescent="0.2">
      <c r="A162" s="6">
        <v>202</v>
      </c>
      <c r="B162" s="7">
        <v>15622911</v>
      </c>
      <c r="C162" s="6" t="s">
        <v>206</v>
      </c>
      <c r="D162" s="7">
        <v>759</v>
      </c>
      <c r="E162" s="6" t="s">
        <v>15</v>
      </c>
      <c r="F162" s="6" t="s">
        <v>23</v>
      </c>
      <c r="G162" s="7">
        <v>42</v>
      </c>
      <c r="H162" s="7">
        <v>4</v>
      </c>
      <c r="I162" s="51">
        <v>105420.18</v>
      </c>
      <c r="J162" s="7">
        <v>1</v>
      </c>
      <c r="K162" s="7">
        <v>0</v>
      </c>
      <c r="L162" s="7">
        <v>1</v>
      </c>
      <c r="M162" s="53">
        <v>121409.06</v>
      </c>
      <c r="N162" s="7">
        <v>0</v>
      </c>
      <c r="O162" s="68" t="s">
        <v>809</v>
      </c>
      <c r="P162" s="68" t="s">
        <v>901</v>
      </c>
      <c r="Q162" s="68" t="s">
        <v>886</v>
      </c>
      <c r="R162" s="69" t="s">
        <v>887</v>
      </c>
    </row>
    <row r="163" spans="1:18" ht="18" customHeight="1" x14ac:dyDescent="0.2">
      <c r="A163" s="6">
        <v>205</v>
      </c>
      <c r="B163" s="7">
        <v>15627801</v>
      </c>
      <c r="C163" s="6" t="s">
        <v>208</v>
      </c>
      <c r="D163" s="7">
        <v>680</v>
      </c>
      <c r="E163" s="6" t="s">
        <v>18</v>
      </c>
      <c r="F163" s="6" t="s">
        <v>23</v>
      </c>
      <c r="G163" s="7">
        <v>33</v>
      </c>
      <c r="H163" s="7">
        <v>3</v>
      </c>
      <c r="I163" s="51">
        <v>176666.62</v>
      </c>
      <c r="J163" s="7">
        <v>1</v>
      </c>
      <c r="K163" s="7">
        <v>1</v>
      </c>
      <c r="L163" s="7">
        <v>0</v>
      </c>
      <c r="M163" s="53">
        <v>94670.77</v>
      </c>
      <c r="N163" s="7">
        <v>0</v>
      </c>
      <c r="O163" s="68" t="s">
        <v>810</v>
      </c>
      <c r="P163" s="68" t="s">
        <v>902</v>
      </c>
      <c r="Q163" s="68" t="s">
        <v>888</v>
      </c>
      <c r="R163" s="69" t="s">
        <v>884</v>
      </c>
    </row>
    <row r="164" spans="1:18" ht="18" customHeight="1" x14ac:dyDescent="0.2">
      <c r="A164" s="6">
        <v>206</v>
      </c>
      <c r="B164" s="7">
        <v>15773039</v>
      </c>
      <c r="C164" s="6" t="s">
        <v>209</v>
      </c>
      <c r="D164" s="7">
        <v>550</v>
      </c>
      <c r="E164" s="6" t="s">
        <v>15</v>
      </c>
      <c r="F164" s="6" t="s">
        <v>23</v>
      </c>
      <c r="G164" s="7">
        <v>37</v>
      </c>
      <c r="H164" s="7">
        <v>3</v>
      </c>
      <c r="I164" s="51">
        <v>0</v>
      </c>
      <c r="J164" s="7">
        <v>1</v>
      </c>
      <c r="K164" s="7">
        <v>1</v>
      </c>
      <c r="L164" s="7">
        <v>1</v>
      </c>
      <c r="M164" s="53">
        <v>179670.31</v>
      </c>
      <c r="N164" s="7">
        <v>0</v>
      </c>
      <c r="O164" s="68" t="s">
        <v>810</v>
      </c>
      <c r="P164" s="68" t="s">
        <v>902</v>
      </c>
      <c r="Q164" s="68" t="s">
        <v>883</v>
      </c>
      <c r="R164" s="69" t="s">
        <v>904</v>
      </c>
    </row>
    <row r="165" spans="1:18" ht="18" customHeight="1" x14ac:dyDescent="0.2">
      <c r="A165" s="6">
        <v>208</v>
      </c>
      <c r="B165" s="7">
        <v>15679531</v>
      </c>
      <c r="C165" s="6" t="s">
        <v>210</v>
      </c>
      <c r="D165" s="7">
        <v>618</v>
      </c>
      <c r="E165" s="6" t="s">
        <v>15</v>
      </c>
      <c r="F165" s="6" t="s">
        <v>23</v>
      </c>
      <c r="G165" s="7">
        <v>34</v>
      </c>
      <c r="H165" s="7">
        <v>5</v>
      </c>
      <c r="I165" s="51">
        <v>134954.53</v>
      </c>
      <c r="J165" s="7">
        <v>1</v>
      </c>
      <c r="K165" s="7">
        <v>1</v>
      </c>
      <c r="L165" s="7">
        <v>1</v>
      </c>
      <c r="M165" s="53">
        <v>151954.39000000001</v>
      </c>
      <c r="N165" s="7">
        <v>0</v>
      </c>
      <c r="O165" s="68" t="s">
        <v>810</v>
      </c>
      <c r="P165" s="68" t="s">
        <v>902</v>
      </c>
      <c r="Q165" s="68" t="s">
        <v>888</v>
      </c>
      <c r="R165" s="69" t="s">
        <v>904</v>
      </c>
    </row>
    <row r="166" spans="1:18" ht="18" customHeight="1" x14ac:dyDescent="0.2">
      <c r="A166" s="6">
        <v>210</v>
      </c>
      <c r="B166" s="7">
        <v>15612087</v>
      </c>
      <c r="C166" s="6" t="s">
        <v>212</v>
      </c>
      <c r="D166" s="7">
        <v>671</v>
      </c>
      <c r="E166" s="6" t="s">
        <v>15</v>
      </c>
      <c r="F166" s="6" t="s">
        <v>23</v>
      </c>
      <c r="G166" s="7">
        <v>45</v>
      </c>
      <c r="H166" s="7">
        <v>2</v>
      </c>
      <c r="I166" s="51">
        <v>106376.85</v>
      </c>
      <c r="J166" s="7">
        <v>1</v>
      </c>
      <c r="K166" s="7">
        <v>0</v>
      </c>
      <c r="L166" s="7">
        <v>1</v>
      </c>
      <c r="M166" s="53">
        <v>158264.62</v>
      </c>
      <c r="N166" s="7">
        <v>0</v>
      </c>
      <c r="O166" s="68" t="s">
        <v>810</v>
      </c>
      <c r="P166" s="68" t="s">
        <v>901</v>
      </c>
      <c r="Q166" s="68" t="s">
        <v>886</v>
      </c>
      <c r="R166" s="69" t="s">
        <v>904</v>
      </c>
    </row>
    <row r="167" spans="1:18" ht="18" customHeight="1" x14ac:dyDescent="0.2">
      <c r="A167" s="6">
        <v>211</v>
      </c>
      <c r="B167" s="7">
        <v>15752047</v>
      </c>
      <c r="C167" s="6" t="s">
        <v>859</v>
      </c>
      <c r="D167" s="7">
        <v>689</v>
      </c>
      <c r="E167" s="6" t="s">
        <v>26</v>
      </c>
      <c r="F167" s="6" t="s">
        <v>23</v>
      </c>
      <c r="G167" s="7">
        <v>33</v>
      </c>
      <c r="H167" s="7">
        <v>2</v>
      </c>
      <c r="I167" s="51">
        <v>161814.64000000001</v>
      </c>
      <c r="J167" s="7">
        <v>2</v>
      </c>
      <c r="K167" s="7">
        <v>1</v>
      </c>
      <c r="L167" s="7">
        <v>0</v>
      </c>
      <c r="M167" s="53">
        <v>169381.9</v>
      </c>
      <c r="N167" s="7">
        <v>0</v>
      </c>
      <c r="O167" s="68" t="s">
        <v>810</v>
      </c>
      <c r="P167" s="68" t="s">
        <v>902</v>
      </c>
      <c r="Q167" s="68" t="s">
        <v>888</v>
      </c>
      <c r="R167" s="69" t="s">
        <v>904</v>
      </c>
    </row>
    <row r="168" spans="1:18" ht="18" customHeight="1" x14ac:dyDescent="0.2">
      <c r="A168" s="6">
        <v>212</v>
      </c>
      <c r="B168" s="7">
        <v>15624592</v>
      </c>
      <c r="C168" s="6" t="s">
        <v>213</v>
      </c>
      <c r="D168" s="7">
        <v>603</v>
      </c>
      <c r="E168" s="6" t="s">
        <v>15</v>
      </c>
      <c r="F168" s="6" t="s">
        <v>23</v>
      </c>
      <c r="G168" s="7">
        <v>31</v>
      </c>
      <c r="H168" s="7">
        <v>8</v>
      </c>
      <c r="I168" s="51">
        <v>0</v>
      </c>
      <c r="J168" s="7">
        <v>2</v>
      </c>
      <c r="K168" s="7">
        <v>1</v>
      </c>
      <c r="L168" s="7">
        <v>1</v>
      </c>
      <c r="M168" s="53">
        <v>169915.02</v>
      </c>
      <c r="N168" s="7">
        <v>0</v>
      </c>
      <c r="O168" s="68" t="s">
        <v>810</v>
      </c>
      <c r="P168" s="68" t="s">
        <v>902</v>
      </c>
      <c r="Q168" s="68" t="s">
        <v>883</v>
      </c>
      <c r="R168" s="69" t="s">
        <v>904</v>
      </c>
    </row>
    <row r="169" spans="1:18" ht="18" customHeight="1" x14ac:dyDescent="0.2">
      <c r="A169" s="6">
        <v>213</v>
      </c>
      <c r="B169" s="7">
        <v>15573152</v>
      </c>
      <c r="C169" s="6" t="s">
        <v>214</v>
      </c>
      <c r="D169" s="7">
        <v>620</v>
      </c>
      <c r="E169" s="6" t="s">
        <v>15</v>
      </c>
      <c r="F169" s="6" t="s">
        <v>16</v>
      </c>
      <c r="G169" s="7">
        <v>41</v>
      </c>
      <c r="H169" s="7">
        <v>9</v>
      </c>
      <c r="I169" s="51">
        <v>0</v>
      </c>
      <c r="J169" s="7">
        <v>2</v>
      </c>
      <c r="K169" s="7">
        <v>0</v>
      </c>
      <c r="L169" s="7">
        <v>0</v>
      </c>
      <c r="M169" s="53">
        <v>88852.47</v>
      </c>
      <c r="N169" s="7">
        <v>0</v>
      </c>
      <c r="O169" s="68" t="s">
        <v>810</v>
      </c>
      <c r="P169" s="68" t="s">
        <v>901</v>
      </c>
      <c r="Q169" s="68" t="s">
        <v>883</v>
      </c>
      <c r="R169" s="69" t="s">
        <v>884</v>
      </c>
    </row>
    <row r="170" spans="1:18" ht="18" customHeight="1" x14ac:dyDescent="0.2">
      <c r="A170" s="6">
        <v>214</v>
      </c>
      <c r="B170" s="7">
        <v>15594917</v>
      </c>
      <c r="C170" s="6" t="s">
        <v>215</v>
      </c>
      <c r="D170" s="7">
        <v>676</v>
      </c>
      <c r="E170" s="6" t="s">
        <v>15</v>
      </c>
      <c r="F170" s="6" t="s">
        <v>16</v>
      </c>
      <c r="G170" s="7">
        <v>34</v>
      </c>
      <c r="H170" s="7">
        <v>1</v>
      </c>
      <c r="I170" s="51">
        <v>63095.01</v>
      </c>
      <c r="J170" s="7">
        <v>1</v>
      </c>
      <c r="K170" s="7">
        <v>1</v>
      </c>
      <c r="L170" s="7">
        <v>1</v>
      </c>
      <c r="M170" s="53">
        <v>40645.81</v>
      </c>
      <c r="N170" s="7">
        <v>0</v>
      </c>
      <c r="O170" s="68" t="s">
        <v>810</v>
      </c>
      <c r="P170" s="68" t="s">
        <v>902</v>
      </c>
      <c r="Q170" s="68" t="s">
        <v>883</v>
      </c>
      <c r="R170" s="69" t="s">
        <v>903</v>
      </c>
    </row>
    <row r="171" spans="1:18" ht="18" customHeight="1" x14ac:dyDescent="0.2">
      <c r="A171" s="6">
        <v>215</v>
      </c>
      <c r="B171" s="7">
        <v>15785542</v>
      </c>
      <c r="C171" s="6" t="s">
        <v>216</v>
      </c>
      <c r="D171" s="7">
        <v>697</v>
      </c>
      <c r="E171" s="6" t="s">
        <v>26</v>
      </c>
      <c r="F171" s="6" t="s">
        <v>23</v>
      </c>
      <c r="G171" s="7">
        <v>26</v>
      </c>
      <c r="H171" s="7">
        <v>4</v>
      </c>
      <c r="I171" s="51">
        <v>118287.01</v>
      </c>
      <c r="J171" s="7">
        <v>2</v>
      </c>
      <c r="K171" s="7">
        <v>0</v>
      </c>
      <c r="L171" s="7">
        <v>0</v>
      </c>
      <c r="M171" s="53">
        <v>113951.12</v>
      </c>
      <c r="N171" s="7">
        <v>0</v>
      </c>
      <c r="O171" s="68" t="s">
        <v>810</v>
      </c>
      <c r="P171" s="68" t="s">
        <v>902</v>
      </c>
      <c r="Q171" s="68" t="s">
        <v>886</v>
      </c>
      <c r="R171" s="69" t="s">
        <v>887</v>
      </c>
    </row>
    <row r="172" spans="1:18" ht="18" customHeight="1" x14ac:dyDescent="0.2">
      <c r="A172" s="6">
        <v>217</v>
      </c>
      <c r="B172" s="7">
        <v>15680920</v>
      </c>
      <c r="C172" s="6" t="s">
        <v>217</v>
      </c>
      <c r="D172" s="7">
        <v>695</v>
      </c>
      <c r="E172" s="6" t="s">
        <v>15</v>
      </c>
      <c r="F172" s="6" t="s">
        <v>23</v>
      </c>
      <c r="G172" s="7">
        <v>46</v>
      </c>
      <c r="H172" s="7">
        <v>7</v>
      </c>
      <c r="I172" s="51">
        <v>49512.55</v>
      </c>
      <c r="J172" s="7">
        <v>1</v>
      </c>
      <c r="K172" s="7">
        <v>1</v>
      </c>
      <c r="L172" s="7">
        <v>0</v>
      </c>
      <c r="M172" s="53">
        <v>133007.34</v>
      </c>
      <c r="N172" s="7">
        <v>0</v>
      </c>
      <c r="O172" s="68" t="s">
        <v>810</v>
      </c>
      <c r="P172" s="68" t="s">
        <v>901</v>
      </c>
      <c r="Q172" s="68" t="s">
        <v>883</v>
      </c>
      <c r="R172" s="69" t="s">
        <v>887</v>
      </c>
    </row>
    <row r="173" spans="1:18" ht="18" customHeight="1" x14ac:dyDescent="0.2">
      <c r="A173" s="6">
        <v>218</v>
      </c>
      <c r="B173" s="7">
        <v>15786308</v>
      </c>
      <c r="C173" s="6" t="s">
        <v>218</v>
      </c>
      <c r="D173" s="7">
        <v>730</v>
      </c>
      <c r="E173" s="6" t="s">
        <v>18</v>
      </c>
      <c r="F173" s="6" t="s">
        <v>16</v>
      </c>
      <c r="G173" s="7">
        <v>33</v>
      </c>
      <c r="H173" s="7">
        <v>9</v>
      </c>
      <c r="I173" s="51">
        <v>0</v>
      </c>
      <c r="J173" s="7">
        <v>2</v>
      </c>
      <c r="K173" s="7">
        <v>0</v>
      </c>
      <c r="L173" s="7">
        <v>0</v>
      </c>
      <c r="M173" s="53">
        <v>176576.62</v>
      </c>
      <c r="N173" s="7">
        <v>0</v>
      </c>
      <c r="O173" s="68" t="s">
        <v>809</v>
      </c>
      <c r="P173" s="68" t="s">
        <v>902</v>
      </c>
      <c r="Q173" s="68" t="s">
        <v>883</v>
      </c>
      <c r="R173" s="69" t="s">
        <v>904</v>
      </c>
    </row>
    <row r="174" spans="1:18" ht="18" customHeight="1" x14ac:dyDescent="0.2">
      <c r="A174" s="6">
        <v>221</v>
      </c>
      <c r="B174" s="7">
        <v>15725311</v>
      </c>
      <c r="C174" s="6" t="s">
        <v>220</v>
      </c>
      <c r="D174" s="7">
        <v>726</v>
      </c>
      <c r="E174" s="6" t="s">
        <v>15</v>
      </c>
      <c r="F174" s="6" t="s">
        <v>16</v>
      </c>
      <c r="G174" s="7">
        <v>31</v>
      </c>
      <c r="H174" s="7">
        <v>9</v>
      </c>
      <c r="I174" s="51">
        <v>114722.05</v>
      </c>
      <c r="J174" s="7">
        <v>2</v>
      </c>
      <c r="K174" s="7">
        <v>1</v>
      </c>
      <c r="L174" s="7">
        <v>1</v>
      </c>
      <c r="M174" s="53">
        <v>98178.57</v>
      </c>
      <c r="N174" s="7">
        <v>0</v>
      </c>
      <c r="O174" s="68" t="s">
        <v>809</v>
      </c>
      <c r="P174" s="68" t="s">
        <v>902</v>
      </c>
      <c r="Q174" s="68" t="s">
        <v>886</v>
      </c>
      <c r="R174" s="69" t="s">
        <v>884</v>
      </c>
    </row>
    <row r="175" spans="1:18" ht="18" customHeight="1" x14ac:dyDescent="0.2">
      <c r="A175" s="6">
        <v>222</v>
      </c>
      <c r="B175" s="7">
        <v>15787155</v>
      </c>
      <c r="C175" s="6" t="s">
        <v>221</v>
      </c>
      <c r="D175" s="7">
        <v>514</v>
      </c>
      <c r="E175" s="6" t="s">
        <v>18</v>
      </c>
      <c r="F175" s="6" t="s">
        <v>23</v>
      </c>
      <c r="G175" s="7">
        <v>30</v>
      </c>
      <c r="H175" s="7">
        <v>7</v>
      </c>
      <c r="I175" s="51">
        <v>0</v>
      </c>
      <c r="J175" s="7">
        <v>1</v>
      </c>
      <c r="K175" s="7">
        <v>0</v>
      </c>
      <c r="L175" s="7">
        <v>1</v>
      </c>
      <c r="M175" s="53">
        <v>125010.24000000001</v>
      </c>
      <c r="N175" s="7">
        <v>0</v>
      </c>
      <c r="O175" s="68" t="s">
        <v>885</v>
      </c>
      <c r="P175" s="68" t="s">
        <v>902</v>
      </c>
      <c r="Q175" s="68" t="s">
        <v>883</v>
      </c>
      <c r="R175" s="69" t="s">
        <v>887</v>
      </c>
    </row>
    <row r="176" spans="1:18" ht="18" customHeight="1" x14ac:dyDescent="0.2">
      <c r="A176" s="6">
        <v>223</v>
      </c>
      <c r="B176" s="7">
        <v>15727829</v>
      </c>
      <c r="C176" s="6" t="s">
        <v>222</v>
      </c>
      <c r="D176" s="7">
        <v>567</v>
      </c>
      <c r="E176" s="6" t="s">
        <v>15</v>
      </c>
      <c r="F176" s="6" t="s">
        <v>23</v>
      </c>
      <c r="G176" s="7">
        <v>42</v>
      </c>
      <c r="H176" s="7">
        <v>2</v>
      </c>
      <c r="I176" s="51">
        <v>0</v>
      </c>
      <c r="J176" s="7">
        <v>2</v>
      </c>
      <c r="K176" s="7">
        <v>1</v>
      </c>
      <c r="L176" s="7">
        <v>1</v>
      </c>
      <c r="M176" s="53">
        <v>167984.61</v>
      </c>
      <c r="N176" s="7">
        <v>0</v>
      </c>
      <c r="O176" s="68" t="s">
        <v>810</v>
      </c>
      <c r="P176" s="68" t="s">
        <v>901</v>
      </c>
      <c r="Q176" s="68" t="s">
        <v>883</v>
      </c>
      <c r="R176" s="69" t="s">
        <v>904</v>
      </c>
    </row>
    <row r="177" spans="1:18" ht="18" customHeight="1" x14ac:dyDescent="0.2">
      <c r="A177" s="6">
        <v>226</v>
      </c>
      <c r="B177" s="7">
        <v>15699029</v>
      </c>
      <c r="C177" s="6" t="s">
        <v>225</v>
      </c>
      <c r="D177" s="7">
        <v>670</v>
      </c>
      <c r="E177" s="6" t="s">
        <v>15</v>
      </c>
      <c r="F177" s="6" t="s">
        <v>23</v>
      </c>
      <c r="G177" s="7">
        <v>37</v>
      </c>
      <c r="H177" s="7">
        <v>4</v>
      </c>
      <c r="I177" s="51">
        <v>170557.91</v>
      </c>
      <c r="J177" s="7">
        <v>2</v>
      </c>
      <c r="K177" s="7">
        <v>1</v>
      </c>
      <c r="L177" s="7">
        <v>0</v>
      </c>
      <c r="M177" s="53">
        <v>198252.88</v>
      </c>
      <c r="N177" s="7">
        <v>0</v>
      </c>
      <c r="O177" s="68" t="s">
        <v>810</v>
      </c>
      <c r="P177" s="68" t="s">
        <v>902</v>
      </c>
      <c r="Q177" s="68" t="s">
        <v>888</v>
      </c>
      <c r="R177" s="69" t="s">
        <v>904</v>
      </c>
    </row>
    <row r="178" spans="1:18" ht="18" customHeight="1" x14ac:dyDescent="0.2">
      <c r="A178" s="6">
        <v>227</v>
      </c>
      <c r="B178" s="7">
        <v>15774393</v>
      </c>
      <c r="C178" s="6" t="s">
        <v>226</v>
      </c>
      <c r="D178" s="7">
        <v>694</v>
      </c>
      <c r="E178" s="6" t="s">
        <v>15</v>
      </c>
      <c r="F178" s="6" t="s">
        <v>16</v>
      </c>
      <c r="G178" s="7">
        <v>30</v>
      </c>
      <c r="H178" s="7">
        <v>9</v>
      </c>
      <c r="I178" s="51">
        <v>0</v>
      </c>
      <c r="J178" s="7">
        <v>2</v>
      </c>
      <c r="K178" s="7">
        <v>1</v>
      </c>
      <c r="L178" s="7">
        <v>1</v>
      </c>
      <c r="M178" s="53">
        <v>26960.31</v>
      </c>
      <c r="N178" s="7">
        <v>0</v>
      </c>
      <c r="O178" s="68" t="s">
        <v>810</v>
      </c>
      <c r="P178" s="68" t="s">
        <v>902</v>
      </c>
      <c r="Q178" s="68" t="s">
        <v>883</v>
      </c>
      <c r="R178" s="69" t="s">
        <v>903</v>
      </c>
    </row>
    <row r="179" spans="1:18" ht="18" customHeight="1" x14ac:dyDescent="0.2">
      <c r="A179" s="6">
        <v>230</v>
      </c>
      <c r="B179" s="7">
        <v>15605461</v>
      </c>
      <c r="C179" s="6" t="s">
        <v>229</v>
      </c>
      <c r="D179" s="7">
        <v>594</v>
      </c>
      <c r="E179" s="6" t="s">
        <v>26</v>
      </c>
      <c r="F179" s="6" t="s">
        <v>16</v>
      </c>
      <c r="G179" s="7">
        <v>29</v>
      </c>
      <c r="H179" s="7">
        <v>3</v>
      </c>
      <c r="I179" s="51">
        <v>130830.22</v>
      </c>
      <c r="J179" s="7">
        <v>1</v>
      </c>
      <c r="K179" s="7">
        <v>1</v>
      </c>
      <c r="L179" s="7">
        <v>0</v>
      </c>
      <c r="M179" s="53">
        <v>61048.53</v>
      </c>
      <c r="N179" s="7">
        <v>0</v>
      </c>
      <c r="O179" s="68" t="s">
        <v>810</v>
      </c>
      <c r="P179" s="68" t="s">
        <v>902</v>
      </c>
      <c r="Q179" s="68" t="s">
        <v>888</v>
      </c>
      <c r="R179" s="69" t="s">
        <v>884</v>
      </c>
    </row>
    <row r="180" spans="1:18" ht="18" customHeight="1" x14ac:dyDescent="0.2">
      <c r="A180" s="6">
        <v>231</v>
      </c>
      <c r="B180" s="7">
        <v>15808473</v>
      </c>
      <c r="C180" s="6" t="s">
        <v>230</v>
      </c>
      <c r="D180" s="7">
        <v>673</v>
      </c>
      <c r="E180" s="6" t="s">
        <v>15</v>
      </c>
      <c r="F180" s="6" t="s">
        <v>23</v>
      </c>
      <c r="G180" s="7">
        <v>72</v>
      </c>
      <c r="H180" s="7">
        <v>1</v>
      </c>
      <c r="I180" s="51">
        <v>0</v>
      </c>
      <c r="J180" s="7">
        <v>2</v>
      </c>
      <c r="K180" s="7">
        <v>0</v>
      </c>
      <c r="L180" s="7">
        <v>1</v>
      </c>
      <c r="M180" s="53">
        <v>111981.19</v>
      </c>
      <c r="N180" s="7">
        <v>0</v>
      </c>
      <c r="O180" s="68" t="s">
        <v>810</v>
      </c>
      <c r="P180" s="68" t="s">
        <v>905</v>
      </c>
      <c r="Q180" s="68" t="s">
        <v>883</v>
      </c>
      <c r="R180" s="69" t="s">
        <v>887</v>
      </c>
    </row>
    <row r="181" spans="1:18" ht="18" customHeight="1" x14ac:dyDescent="0.2">
      <c r="A181" s="6">
        <v>232</v>
      </c>
      <c r="B181" s="7">
        <v>15627000</v>
      </c>
      <c r="C181" s="6" t="s">
        <v>231</v>
      </c>
      <c r="D181" s="7">
        <v>610</v>
      </c>
      <c r="E181" s="6" t="s">
        <v>15</v>
      </c>
      <c r="F181" s="6" t="s">
        <v>23</v>
      </c>
      <c r="G181" s="7">
        <v>40</v>
      </c>
      <c r="H181" s="7">
        <v>0</v>
      </c>
      <c r="I181" s="51">
        <v>0</v>
      </c>
      <c r="J181" s="7">
        <v>2</v>
      </c>
      <c r="K181" s="7">
        <v>1</v>
      </c>
      <c r="L181" s="7">
        <v>0</v>
      </c>
      <c r="M181" s="53">
        <v>62232.6</v>
      </c>
      <c r="N181" s="7">
        <v>0</v>
      </c>
      <c r="O181" s="68" t="s">
        <v>810</v>
      </c>
      <c r="P181" s="68" t="s">
        <v>901</v>
      </c>
      <c r="Q181" s="68" t="s">
        <v>883</v>
      </c>
      <c r="R181" s="69" t="s">
        <v>884</v>
      </c>
    </row>
    <row r="182" spans="1:18" ht="18" customHeight="1" x14ac:dyDescent="0.2">
      <c r="A182" s="6">
        <v>233</v>
      </c>
      <c r="B182" s="7">
        <v>15787174</v>
      </c>
      <c r="C182" s="6" t="s">
        <v>232</v>
      </c>
      <c r="D182" s="7">
        <v>512</v>
      </c>
      <c r="E182" s="6" t="s">
        <v>15</v>
      </c>
      <c r="F182" s="6" t="s">
        <v>16</v>
      </c>
      <c r="G182" s="7">
        <v>37</v>
      </c>
      <c r="H182" s="7">
        <v>1</v>
      </c>
      <c r="I182" s="51">
        <v>0</v>
      </c>
      <c r="J182" s="7">
        <v>2</v>
      </c>
      <c r="K182" s="7">
        <v>0</v>
      </c>
      <c r="L182" s="7">
        <v>1</v>
      </c>
      <c r="M182" s="53">
        <v>156105.03</v>
      </c>
      <c r="N182" s="7">
        <v>0</v>
      </c>
      <c r="O182" s="68" t="s">
        <v>885</v>
      </c>
      <c r="P182" s="68" t="s">
        <v>902</v>
      </c>
      <c r="Q182" s="68" t="s">
        <v>883</v>
      </c>
      <c r="R182" s="69" t="s">
        <v>904</v>
      </c>
    </row>
    <row r="183" spans="1:18" ht="18" customHeight="1" x14ac:dyDescent="0.2">
      <c r="A183" s="6">
        <v>234</v>
      </c>
      <c r="B183" s="7">
        <v>15723886</v>
      </c>
      <c r="C183" s="6" t="s">
        <v>233</v>
      </c>
      <c r="D183" s="7">
        <v>767</v>
      </c>
      <c r="E183" s="6" t="s">
        <v>26</v>
      </c>
      <c r="F183" s="6" t="s">
        <v>23</v>
      </c>
      <c r="G183" s="7">
        <v>20</v>
      </c>
      <c r="H183" s="7">
        <v>3</v>
      </c>
      <c r="I183" s="51">
        <v>119714.25</v>
      </c>
      <c r="J183" s="7">
        <v>2</v>
      </c>
      <c r="K183" s="7">
        <v>0</v>
      </c>
      <c r="L183" s="7">
        <v>1</v>
      </c>
      <c r="M183" s="53">
        <v>150135.38</v>
      </c>
      <c r="N183" s="7">
        <v>0</v>
      </c>
      <c r="O183" s="68" t="s">
        <v>809</v>
      </c>
      <c r="P183" s="68" t="s">
        <v>902</v>
      </c>
      <c r="Q183" s="68" t="s">
        <v>886</v>
      </c>
      <c r="R183" s="69" t="s">
        <v>887</v>
      </c>
    </row>
    <row r="184" spans="1:18" ht="18" customHeight="1" x14ac:dyDescent="0.2">
      <c r="A184" s="6">
        <v>235</v>
      </c>
      <c r="B184" s="7">
        <v>15704769</v>
      </c>
      <c r="C184" s="6" t="s">
        <v>234</v>
      </c>
      <c r="D184" s="7">
        <v>585</v>
      </c>
      <c r="E184" s="6" t="s">
        <v>15</v>
      </c>
      <c r="F184" s="6" t="s">
        <v>16</v>
      </c>
      <c r="G184" s="7">
        <v>67</v>
      </c>
      <c r="H184" s="7">
        <v>5</v>
      </c>
      <c r="I184" s="51">
        <v>113978.97</v>
      </c>
      <c r="J184" s="7">
        <v>2</v>
      </c>
      <c r="K184" s="7">
        <v>0</v>
      </c>
      <c r="L184" s="7">
        <v>1</v>
      </c>
      <c r="M184" s="53">
        <v>93146.11</v>
      </c>
      <c r="N184" s="7">
        <v>0</v>
      </c>
      <c r="O184" s="68" t="s">
        <v>810</v>
      </c>
      <c r="P184" s="68" t="s">
        <v>905</v>
      </c>
      <c r="Q184" s="68" t="s">
        <v>886</v>
      </c>
      <c r="R184" s="69" t="s">
        <v>884</v>
      </c>
    </row>
    <row r="185" spans="1:18" ht="18" customHeight="1" x14ac:dyDescent="0.2">
      <c r="A185" s="6">
        <v>237</v>
      </c>
      <c r="B185" s="7">
        <v>15711540</v>
      </c>
      <c r="C185" s="6" t="s">
        <v>236</v>
      </c>
      <c r="D185" s="7">
        <v>712</v>
      </c>
      <c r="E185" s="6" t="s">
        <v>15</v>
      </c>
      <c r="F185" s="6" t="s">
        <v>16</v>
      </c>
      <c r="G185" s="7">
        <v>29</v>
      </c>
      <c r="H185" s="7">
        <v>2</v>
      </c>
      <c r="I185" s="51">
        <v>0</v>
      </c>
      <c r="J185" s="7">
        <v>1</v>
      </c>
      <c r="K185" s="7">
        <v>1</v>
      </c>
      <c r="L185" s="7">
        <v>1</v>
      </c>
      <c r="M185" s="53">
        <v>144375</v>
      </c>
      <c r="N185" s="7">
        <v>0</v>
      </c>
      <c r="O185" s="68" t="s">
        <v>810</v>
      </c>
      <c r="P185" s="68" t="s">
        <v>902</v>
      </c>
      <c r="Q185" s="68" t="s">
        <v>883</v>
      </c>
      <c r="R185" s="69" t="s">
        <v>887</v>
      </c>
    </row>
    <row r="186" spans="1:18" ht="18" customHeight="1" x14ac:dyDescent="0.2">
      <c r="A186" s="6">
        <v>240</v>
      </c>
      <c r="B186" s="7">
        <v>15795149</v>
      </c>
      <c r="C186" s="6" t="s">
        <v>239</v>
      </c>
      <c r="D186" s="7">
        <v>703</v>
      </c>
      <c r="E186" s="6" t="s">
        <v>15</v>
      </c>
      <c r="F186" s="6" t="s">
        <v>23</v>
      </c>
      <c r="G186" s="7">
        <v>28</v>
      </c>
      <c r="H186" s="7">
        <v>2</v>
      </c>
      <c r="I186" s="51">
        <v>81173.83</v>
      </c>
      <c r="J186" s="7">
        <v>2</v>
      </c>
      <c r="K186" s="7">
        <v>0</v>
      </c>
      <c r="L186" s="7">
        <v>1</v>
      </c>
      <c r="M186" s="53">
        <v>162812.16</v>
      </c>
      <c r="N186" s="7">
        <v>0</v>
      </c>
      <c r="O186" s="68" t="s">
        <v>810</v>
      </c>
      <c r="P186" s="68" t="s">
        <v>902</v>
      </c>
      <c r="Q186" s="68" t="s">
        <v>886</v>
      </c>
      <c r="R186" s="69" t="s">
        <v>904</v>
      </c>
    </row>
    <row r="187" spans="1:18" ht="18" customHeight="1" x14ac:dyDescent="0.2">
      <c r="A187" s="6">
        <v>241</v>
      </c>
      <c r="B187" s="7">
        <v>15812009</v>
      </c>
      <c r="C187" s="6" t="s">
        <v>240</v>
      </c>
      <c r="D187" s="7">
        <v>662</v>
      </c>
      <c r="E187" s="6" t="s">
        <v>18</v>
      </c>
      <c r="F187" s="6" t="s">
        <v>23</v>
      </c>
      <c r="G187" s="7">
        <v>38</v>
      </c>
      <c r="H187" s="7">
        <v>4</v>
      </c>
      <c r="I187" s="51">
        <v>0</v>
      </c>
      <c r="J187" s="7">
        <v>2</v>
      </c>
      <c r="K187" s="7">
        <v>1</v>
      </c>
      <c r="L187" s="7">
        <v>0</v>
      </c>
      <c r="M187" s="53">
        <v>136259.65</v>
      </c>
      <c r="N187" s="7">
        <v>0</v>
      </c>
      <c r="O187" s="68" t="s">
        <v>810</v>
      </c>
      <c r="P187" s="68" t="s">
        <v>902</v>
      </c>
      <c r="Q187" s="68" t="s">
        <v>883</v>
      </c>
      <c r="R187" s="69" t="s">
        <v>887</v>
      </c>
    </row>
    <row r="188" spans="1:18" ht="18" customHeight="1" x14ac:dyDescent="0.2">
      <c r="A188" s="6">
        <v>242</v>
      </c>
      <c r="B188" s="7">
        <v>15651001</v>
      </c>
      <c r="C188" s="6" t="s">
        <v>75</v>
      </c>
      <c r="D188" s="7">
        <v>725</v>
      </c>
      <c r="E188" s="6" t="s">
        <v>26</v>
      </c>
      <c r="F188" s="6" t="s">
        <v>16</v>
      </c>
      <c r="G188" s="7">
        <v>39</v>
      </c>
      <c r="H188" s="7">
        <v>5</v>
      </c>
      <c r="I188" s="51">
        <v>116803.8</v>
      </c>
      <c r="J188" s="7">
        <v>1</v>
      </c>
      <c r="K188" s="7">
        <v>1</v>
      </c>
      <c r="L188" s="7">
        <v>0</v>
      </c>
      <c r="M188" s="53">
        <v>124052.97</v>
      </c>
      <c r="N188" s="7">
        <v>0</v>
      </c>
      <c r="O188" s="68" t="s">
        <v>809</v>
      </c>
      <c r="P188" s="68" t="s">
        <v>902</v>
      </c>
      <c r="Q188" s="68" t="s">
        <v>886</v>
      </c>
      <c r="R188" s="69" t="s">
        <v>887</v>
      </c>
    </row>
    <row r="189" spans="1:18" ht="18" customHeight="1" x14ac:dyDescent="0.2">
      <c r="A189" s="6">
        <v>243</v>
      </c>
      <c r="B189" s="7">
        <v>15813844</v>
      </c>
      <c r="C189" s="6" t="s">
        <v>241</v>
      </c>
      <c r="D189" s="7">
        <v>703</v>
      </c>
      <c r="E189" s="6" t="s">
        <v>15</v>
      </c>
      <c r="F189" s="6" t="s">
        <v>23</v>
      </c>
      <c r="G189" s="7">
        <v>37</v>
      </c>
      <c r="H189" s="7">
        <v>8</v>
      </c>
      <c r="I189" s="51">
        <v>105961.68</v>
      </c>
      <c r="J189" s="7">
        <v>2</v>
      </c>
      <c r="K189" s="7">
        <v>0</v>
      </c>
      <c r="L189" s="7">
        <v>1</v>
      </c>
      <c r="M189" s="53">
        <v>74158.8</v>
      </c>
      <c r="N189" s="7">
        <v>0</v>
      </c>
      <c r="O189" s="68" t="s">
        <v>810</v>
      </c>
      <c r="P189" s="68" t="s">
        <v>902</v>
      </c>
      <c r="Q189" s="68" t="s">
        <v>886</v>
      </c>
      <c r="R189" s="69" t="s">
        <v>884</v>
      </c>
    </row>
    <row r="190" spans="1:18" ht="18" customHeight="1" x14ac:dyDescent="0.2">
      <c r="A190" s="6">
        <v>245</v>
      </c>
      <c r="B190" s="7">
        <v>15576269</v>
      </c>
      <c r="C190" s="6" t="s">
        <v>243</v>
      </c>
      <c r="D190" s="7">
        <v>523</v>
      </c>
      <c r="E190" s="6" t="s">
        <v>18</v>
      </c>
      <c r="F190" s="6" t="s">
        <v>23</v>
      </c>
      <c r="G190" s="7">
        <v>34</v>
      </c>
      <c r="H190" s="7">
        <v>7</v>
      </c>
      <c r="I190" s="51">
        <v>0</v>
      </c>
      <c r="J190" s="7">
        <v>2</v>
      </c>
      <c r="K190" s="7">
        <v>1</v>
      </c>
      <c r="L190" s="7">
        <v>0</v>
      </c>
      <c r="M190" s="53">
        <v>62030.06</v>
      </c>
      <c r="N190" s="7">
        <v>0</v>
      </c>
      <c r="O190" s="68" t="s">
        <v>810</v>
      </c>
      <c r="P190" s="68" t="s">
        <v>902</v>
      </c>
      <c r="Q190" s="68" t="s">
        <v>883</v>
      </c>
      <c r="R190" s="69" t="s">
        <v>884</v>
      </c>
    </row>
    <row r="191" spans="1:18" ht="18" customHeight="1" x14ac:dyDescent="0.2">
      <c r="A191" s="6">
        <v>247</v>
      </c>
      <c r="B191" s="7">
        <v>15685500</v>
      </c>
      <c r="C191" s="6" t="s">
        <v>245</v>
      </c>
      <c r="D191" s="7">
        <v>772</v>
      </c>
      <c r="E191" s="6" t="s">
        <v>26</v>
      </c>
      <c r="F191" s="6" t="s">
        <v>23</v>
      </c>
      <c r="G191" s="7">
        <v>26</v>
      </c>
      <c r="H191" s="7">
        <v>7</v>
      </c>
      <c r="I191" s="51">
        <v>152400.51</v>
      </c>
      <c r="J191" s="7">
        <v>2</v>
      </c>
      <c r="K191" s="7">
        <v>1</v>
      </c>
      <c r="L191" s="7">
        <v>0</v>
      </c>
      <c r="M191" s="53">
        <v>79414</v>
      </c>
      <c r="N191" s="7">
        <v>0</v>
      </c>
      <c r="O191" s="68" t="s">
        <v>809</v>
      </c>
      <c r="P191" s="68" t="s">
        <v>902</v>
      </c>
      <c r="Q191" s="68" t="s">
        <v>888</v>
      </c>
      <c r="R191" s="69" t="s">
        <v>884</v>
      </c>
    </row>
    <row r="192" spans="1:18" ht="18" customHeight="1" x14ac:dyDescent="0.2">
      <c r="A192" s="6">
        <v>248</v>
      </c>
      <c r="B192" s="7">
        <v>15599792</v>
      </c>
      <c r="C192" s="6" t="s">
        <v>246</v>
      </c>
      <c r="D192" s="7">
        <v>545</v>
      </c>
      <c r="E192" s="6" t="s">
        <v>15</v>
      </c>
      <c r="F192" s="6" t="s">
        <v>16</v>
      </c>
      <c r="G192" s="7">
        <v>26</v>
      </c>
      <c r="H192" s="7">
        <v>1</v>
      </c>
      <c r="I192" s="51">
        <v>0</v>
      </c>
      <c r="J192" s="7">
        <v>2</v>
      </c>
      <c r="K192" s="7">
        <v>1</v>
      </c>
      <c r="L192" s="7">
        <v>1</v>
      </c>
      <c r="M192" s="53">
        <v>199638.56</v>
      </c>
      <c r="N192" s="7">
        <v>0</v>
      </c>
      <c r="O192" s="68" t="s">
        <v>810</v>
      </c>
      <c r="P192" s="68" t="s">
        <v>902</v>
      </c>
      <c r="Q192" s="68" t="s">
        <v>883</v>
      </c>
      <c r="R192" s="69" t="s">
        <v>904</v>
      </c>
    </row>
    <row r="193" spans="1:18" ht="18" customHeight="1" x14ac:dyDescent="0.2">
      <c r="A193" s="6">
        <v>249</v>
      </c>
      <c r="B193" s="7">
        <v>15657566</v>
      </c>
      <c r="C193" s="6" t="s">
        <v>247</v>
      </c>
      <c r="D193" s="7">
        <v>634</v>
      </c>
      <c r="E193" s="6" t="s">
        <v>26</v>
      </c>
      <c r="F193" s="6" t="s">
        <v>23</v>
      </c>
      <c r="G193" s="7">
        <v>24</v>
      </c>
      <c r="H193" s="7">
        <v>8</v>
      </c>
      <c r="I193" s="51">
        <v>103097.85</v>
      </c>
      <c r="J193" s="7">
        <v>1</v>
      </c>
      <c r="K193" s="7">
        <v>1</v>
      </c>
      <c r="L193" s="7">
        <v>1</v>
      </c>
      <c r="M193" s="53">
        <v>157577.29</v>
      </c>
      <c r="N193" s="7">
        <v>0</v>
      </c>
      <c r="O193" s="68" t="s">
        <v>810</v>
      </c>
      <c r="P193" s="68" t="s">
        <v>902</v>
      </c>
      <c r="Q193" s="68" t="s">
        <v>886</v>
      </c>
      <c r="R193" s="69" t="s">
        <v>904</v>
      </c>
    </row>
    <row r="194" spans="1:18" ht="18" customHeight="1" x14ac:dyDescent="0.2">
      <c r="A194" s="6">
        <v>251</v>
      </c>
      <c r="B194" s="7">
        <v>15628112</v>
      </c>
      <c r="C194" s="6" t="s">
        <v>249</v>
      </c>
      <c r="D194" s="7">
        <v>771</v>
      </c>
      <c r="E194" s="6" t="s">
        <v>26</v>
      </c>
      <c r="F194" s="6" t="s">
        <v>16</v>
      </c>
      <c r="G194" s="7">
        <v>36</v>
      </c>
      <c r="H194" s="7">
        <v>5</v>
      </c>
      <c r="I194" s="51">
        <v>77846.899999999994</v>
      </c>
      <c r="J194" s="7">
        <v>1</v>
      </c>
      <c r="K194" s="7">
        <v>0</v>
      </c>
      <c r="L194" s="7">
        <v>0</v>
      </c>
      <c r="M194" s="53">
        <v>99805.99</v>
      </c>
      <c r="N194" s="7">
        <v>0</v>
      </c>
      <c r="O194" s="68" t="s">
        <v>809</v>
      </c>
      <c r="P194" s="68" t="s">
        <v>902</v>
      </c>
      <c r="Q194" s="68" t="s">
        <v>886</v>
      </c>
      <c r="R194" s="69" t="s">
        <v>884</v>
      </c>
    </row>
    <row r="195" spans="1:18" ht="18" customHeight="1" x14ac:dyDescent="0.2">
      <c r="A195" s="6">
        <v>252</v>
      </c>
      <c r="B195" s="7">
        <v>15753754</v>
      </c>
      <c r="C195" s="6" t="s">
        <v>250</v>
      </c>
      <c r="D195" s="7">
        <v>587</v>
      </c>
      <c r="E195" s="6" t="s">
        <v>18</v>
      </c>
      <c r="F195" s="6" t="s">
        <v>16</v>
      </c>
      <c r="G195" s="7">
        <v>34</v>
      </c>
      <c r="H195" s="7">
        <v>1</v>
      </c>
      <c r="I195" s="51">
        <v>0</v>
      </c>
      <c r="J195" s="7">
        <v>2</v>
      </c>
      <c r="K195" s="7">
        <v>1</v>
      </c>
      <c r="L195" s="7">
        <v>1</v>
      </c>
      <c r="M195" s="53">
        <v>97932.68</v>
      </c>
      <c r="N195" s="7">
        <v>0</v>
      </c>
      <c r="O195" s="68" t="s">
        <v>810</v>
      </c>
      <c r="P195" s="68" t="s">
        <v>902</v>
      </c>
      <c r="Q195" s="68" t="s">
        <v>883</v>
      </c>
      <c r="R195" s="69" t="s">
        <v>884</v>
      </c>
    </row>
    <row r="196" spans="1:18" ht="18" customHeight="1" x14ac:dyDescent="0.2">
      <c r="A196" s="6">
        <v>253</v>
      </c>
      <c r="B196" s="7">
        <v>15793726</v>
      </c>
      <c r="C196" s="6" t="s">
        <v>251</v>
      </c>
      <c r="D196" s="7">
        <v>681</v>
      </c>
      <c r="E196" s="6" t="s">
        <v>15</v>
      </c>
      <c r="F196" s="6" t="s">
        <v>16</v>
      </c>
      <c r="G196" s="7">
        <v>79</v>
      </c>
      <c r="H196" s="7">
        <v>0</v>
      </c>
      <c r="I196" s="51">
        <v>0</v>
      </c>
      <c r="J196" s="7">
        <v>2</v>
      </c>
      <c r="K196" s="7">
        <v>0</v>
      </c>
      <c r="L196" s="7">
        <v>1</v>
      </c>
      <c r="M196" s="53">
        <v>170968.99</v>
      </c>
      <c r="N196" s="7">
        <v>0</v>
      </c>
      <c r="O196" s="68" t="s">
        <v>810</v>
      </c>
      <c r="P196" s="68" t="s">
        <v>905</v>
      </c>
      <c r="Q196" s="68" t="s">
        <v>883</v>
      </c>
      <c r="R196" s="69" t="s">
        <v>904</v>
      </c>
    </row>
    <row r="197" spans="1:18" ht="18" customHeight="1" x14ac:dyDescent="0.2">
      <c r="A197" s="6">
        <v>254</v>
      </c>
      <c r="B197" s="7">
        <v>15694717</v>
      </c>
      <c r="C197" s="6" t="s">
        <v>209</v>
      </c>
      <c r="D197" s="7">
        <v>544</v>
      </c>
      <c r="E197" s="6" t="s">
        <v>26</v>
      </c>
      <c r="F197" s="6" t="s">
        <v>23</v>
      </c>
      <c r="G197" s="7">
        <v>37</v>
      </c>
      <c r="H197" s="7">
        <v>2</v>
      </c>
      <c r="I197" s="51">
        <v>79731.91</v>
      </c>
      <c r="J197" s="7">
        <v>1</v>
      </c>
      <c r="K197" s="7">
        <v>1</v>
      </c>
      <c r="L197" s="7">
        <v>1</v>
      </c>
      <c r="M197" s="53">
        <v>57558.95</v>
      </c>
      <c r="N197" s="7">
        <v>0</v>
      </c>
      <c r="O197" s="68" t="s">
        <v>810</v>
      </c>
      <c r="P197" s="68" t="s">
        <v>902</v>
      </c>
      <c r="Q197" s="68" t="s">
        <v>886</v>
      </c>
      <c r="R197" s="69" t="s">
        <v>884</v>
      </c>
    </row>
    <row r="198" spans="1:18" ht="18" customHeight="1" x14ac:dyDescent="0.2">
      <c r="A198" s="6">
        <v>255</v>
      </c>
      <c r="B198" s="7">
        <v>15665834</v>
      </c>
      <c r="C198" s="6" t="s">
        <v>252</v>
      </c>
      <c r="D198" s="7">
        <v>696</v>
      </c>
      <c r="E198" s="6" t="s">
        <v>18</v>
      </c>
      <c r="F198" s="6" t="s">
        <v>23</v>
      </c>
      <c r="G198" s="7">
        <v>28</v>
      </c>
      <c r="H198" s="7">
        <v>8</v>
      </c>
      <c r="I198" s="51">
        <v>0</v>
      </c>
      <c r="J198" s="7">
        <v>1</v>
      </c>
      <c r="K198" s="7">
        <v>0</v>
      </c>
      <c r="L198" s="7">
        <v>0</v>
      </c>
      <c r="M198" s="53">
        <v>176713.47</v>
      </c>
      <c r="N198" s="7">
        <v>0</v>
      </c>
      <c r="O198" s="68" t="s">
        <v>810</v>
      </c>
      <c r="P198" s="68" t="s">
        <v>902</v>
      </c>
      <c r="Q198" s="68" t="s">
        <v>883</v>
      </c>
      <c r="R198" s="69" t="s">
        <v>904</v>
      </c>
    </row>
    <row r="199" spans="1:18" ht="18" customHeight="1" x14ac:dyDescent="0.2">
      <c r="A199" s="6">
        <v>256</v>
      </c>
      <c r="B199" s="7">
        <v>15765297</v>
      </c>
      <c r="C199" s="6" t="s">
        <v>253</v>
      </c>
      <c r="D199" s="7">
        <v>766</v>
      </c>
      <c r="E199" s="6" t="s">
        <v>18</v>
      </c>
      <c r="F199" s="6" t="s">
        <v>23</v>
      </c>
      <c r="G199" s="7">
        <v>41</v>
      </c>
      <c r="H199" s="7">
        <v>0</v>
      </c>
      <c r="I199" s="51">
        <v>0</v>
      </c>
      <c r="J199" s="7">
        <v>2</v>
      </c>
      <c r="K199" s="7">
        <v>0</v>
      </c>
      <c r="L199" s="7">
        <v>1</v>
      </c>
      <c r="M199" s="53">
        <v>34283.230000000003</v>
      </c>
      <c r="N199" s="7">
        <v>0</v>
      </c>
      <c r="O199" s="68" t="s">
        <v>809</v>
      </c>
      <c r="P199" s="68" t="s">
        <v>901</v>
      </c>
      <c r="Q199" s="68" t="s">
        <v>883</v>
      </c>
      <c r="R199" s="69" t="s">
        <v>903</v>
      </c>
    </row>
    <row r="200" spans="1:18" ht="18" customHeight="1" x14ac:dyDescent="0.2">
      <c r="A200" s="6">
        <v>257</v>
      </c>
      <c r="B200" s="7">
        <v>15636684</v>
      </c>
      <c r="C200" s="6" t="s">
        <v>254</v>
      </c>
      <c r="D200" s="7">
        <v>727</v>
      </c>
      <c r="E200" s="6" t="s">
        <v>15</v>
      </c>
      <c r="F200" s="6" t="s">
        <v>23</v>
      </c>
      <c r="G200" s="7">
        <v>34</v>
      </c>
      <c r="H200" s="7">
        <v>10</v>
      </c>
      <c r="I200" s="51">
        <v>0</v>
      </c>
      <c r="J200" s="7">
        <v>2</v>
      </c>
      <c r="K200" s="7">
        <v>1</v>
      </c>
      <c r="L200" s="7">
        <v>1</v>
      </c>
      <c r="M200" s="53">
        <v>198637.34</v>
      </c>
      <c r="N200" s="7">
        <v>0</v>
      </c>
      <c r="O200" s="68" t="s">
        <v>809</v>
      </c>
      <c r="P200" s="68" t="s">
        <v>902</v>
      </c>
      <c r="Q200" s="68" t="s">
        <v>883</v>
      </c>
      <c r="R200" s="69" t="s">
        <v>904</v>
      </c>
    </row>
    <row r="201" spans="1:18" ht="18" customHeight="1" x14ac:dyDescent="0.2">
      <c r="A201" s="6">
        <v>258</v>
      </c>
      <c r="B201" s="7">
        <v>15592979</v>
      </c>
      <c r="C201" s="6" t="s">
        <v>255</v>
      </c>
      <c r="D201" s="7">
        <v>671</v>
      </c>
      <c r="E201" s="6" t="s">
        <v>26</v>
      </c>
      <c r="F201" s="6" t="s">
        <v>16</v>
      </c>
      <c r="G201" s="7">
        <v>34</v>
      </c>
      <c r="H201" s="7">
        <v>6</v>
      </c>
      <c r="I201" s="51">
        <v>37266.67</v>
      </c>
      <c r="J201" s="7">
        <v>2</v>
      </c>
      <c r="K201" s="7">
        <v>0</v>
      </c>
      <c r="L201" s="7">
        <v>0</v>
      </c>
      <c r="M201" s="53">
        <v>156917.12</v>
      </c>
      <c r="N201" s="7">
        <v>0</v>
      </c>
      <c r="O201" s="68" t="s">
        <v>810</v>
      </c>
      <c r="P201" s="68" t="s">
        <v>902</v>
      </c>
      <c r="Q201" s="68" t="s">
        <v>883</v>
      </c>
      <c r="R201" s="69" t="s">
        <v>904</v>
      </c>
    </row>
    <row r="202" spans="1:18" ht="18" customHeight="1" x14ac:dyDescent="0.2">
      <c r="A202" s="6">
        <v>259</v>
      </c>
      <c r="B202" s="7">
        <v>15750803</v>
      </c>
      <c r="C202" s="6" t="s">
        <v>256</v>
      </c>
      <c r="D202" s="7">
        <v>693</v>
      </c>
      <c r="E202" s="6" t="s">
        <v>15</v>
      </c>
      <c r="F202" s="6" t="s">
        <v>16</v>
      </c>
      <c r="G202" s="7">
        <v>30</v>
      </c>
      <c r="H202" s="7">
        <v>6</v>
      </c>
      <c r="I202" s="51">
        <v>127992.25</v>
      </c>
      <c r="J202" s="7">
        <v>1</v>
      </c>
      <c r="K202" s="7">
        <v>1</v>
      </c>
      <c r="L202" s="7">
        <v>1</v>
      </c>
      <c r="M202" s="53">
        <v>50457.2</v>
      </c>
      <c r="N202" s="7">
        <v>0</v>
      </c>
      <c r="O202" s="68" t="s">
        <v>810</v>
      </c>
      <c r="P202" s="68" t="s">
        <v>902</v>
      </c>
      <c r="Q202" s="68" t="s">
        <v>888</v>
      </c>
      <c r="R202" s="69" t="s">
        <v>903</v>
      </c>
    </row>
    <row r="203" spans="1:18" ht="18" customHeight="1" x14ac:dyDescent="0.2">
      <c r="A203" s="6">
        <v>260</v>
      </c>
      <c r="B203" s="7">
        <v>15607178</v>
      </c>
      <c r="C203" s="6" t="s">
        <v>131</v>
      </c>
      <c r="D203" s="7">
        <v>850</v>
      </c>
      <c r="E203" s="6" t="s">
        <v>26</v>
      </c>
      <c r="F203" s="6" t="s">
        <v>23</v>
      </c>
      <c r="G203" s="7">
        <v>38</v>
      </c>
      <c r="H203" s="7">
        <v>3</v>
      </c>
      <c r="I203" s="51">
        <v>54901.01</v>
      </c>
      <c r="J203" s="7">
        <v>1</v>
      </c>
      <c r="K203" s="7">
        <v>1</v>
      </c>
      <c r="L203" s="7">
        <v>1</v>
      </c>
      <c r="M203" s="53">
        <v>140075.54999999999</v>
      </c>
      <c r="N203" s="7">
        <v>0</v>
      </c>
      <c r="O203" s="68" t="s">
        <v>809</v>
      </c>
      <c r="P203" s="68" t="s">
        <v>902</v>
      </c>
      <c r="Q203" s="68" t="s">
        <v>883</v>
      </c>
      <c r="R203" s="69" t="s">
        <v>887</v>
      </c>
    </row>
    <row r="204" spans="1:18" ht="18" customHeight="1" x14ac:dyDescent="0.2">
      <c r="A204" s="6">
        <v>261</v>
      </c>
      <c r="B204" s="7">
        <v>15713853</v>
      </c>
      <c r="C204" s="6" t="s">
        <v>257</v>
      </c>
      <c r="D204" s="7">
        <v>732</v>
      </c>
      <c r="E204" s="6" t="s">
        <v>26</v>
      </c>
      <c r="F204" s="6" t="s">
        <v>23</v>
      </c>
      <c r="G204" s="7">
        <v>42</v>
      </c>
      <c r="H204" s="7">
        <v>9</v>
      </c>
      <c r="I204" s="51">
        <v>108748.08</v>
      </c>
      <c r="J204" s="7">
        <v>2</v>
      </c>
      <c r="K204" s="7">
        <v>1</v>
      </c>
      <c r="L204" s="7">
        <v>1</v>
      </c>
      <c r="M204" s="53">
        <v>65323.11</v>
      </c>
      <c r="N204" s="7">
        <v>0</v>
      </c>
      <c r="O204" s="68" t="s">
        <v>809</v>
      </c>
      <c r="P204" s="68" t="s">
        <v>901</v>
      </c>
      <c r="Q204" s="68" t="s">
        <v>886</v>
      </c>
      <c r="R204" s="69" t="s">
        <v>884</v>
      </c>
    </row>
    <row r="205" spans="1:18" ht="18" customHeight="1" x14ac:dyDescent="0.2">
      <c r="A205" s="6">
        <v>262</v>
      </c>
      <c r="B205" s="7">
        <v>15673481</v>
      </c>
      <c r="C205" s="6" t="s">
        <v>258</v>
      </c>
      <c r="D205" s="7">
        <v>726</v>
      </c>
      <c r="E205" s="6" t="s">
        <v>18</v>
      </c>
      <c r="F205" s="6" t="s">
        <v>16</v>
      </c>
      <c r="G205" s="7">
        <v>48</v>
      </c>
      <c r="H205" s="7">
        <v>6</v>
      </c>
      <c r="I205" s="51">
        <v>99906.19</v>
      </c>
      <c r="J205" s="7">
        <v>1</v>
      </c>
      <c r="K205" s="7">
        <v>1</v>
      </c>
      <c r="L205" s="7">
        <v>0</v>
      </c>
      <c r="M205" s="53">
        <v>64323.24</v>
      </c>
      <c r="N205" s="7">
        <v>0</v>
      </c>
      <c r="O205" s="68" t="s">
        <v>809</v>
      </c>
      <c r="P205" s="68" t="s">
        <v>901</v>
      </c>
      <c r="Q205" s="68" t="s">
        <v>886</v>
      </c>
      <c r="R205" s="69" t="s">
        <v>884</v>
      </c>
    </row>
    <row r="206" spans="1:18" ht="18" customHeight="1" x14ac:dyDescent="0.2">
      <c r="A206" s="6">
        <v>263</v>
      </c>
      <c r="B206" s="7">
        <v>15686776</v>
      </c>
      <c r="C206" s="6" t="s">
        <v>259</v>
      </c>
      <c r="D206" s="7">
        <v>557</v>
      </c>
      <c r="E206" s="6" t="s">
        <v>15</v>
      </c>
      <c r="F206" s="6" t="s">
        <v>16</v>
      </c>
      <c r="G206" s="7">
        <v>32</v>
      </c>
      <c r="H206" s="7">
        <v>6</v>
      </c>
      <c r="I206" s="51">
        <v>184686.41</v>
      </c>
      <c r="J206" s="7">
        <v>2</v>
      </c>
      <c r="K206" s="7">
        <v>1</v>
      </c>
      <c r="L206" s="7">
        <v>0</v>
      </c>
      <c r="M206" s="53">
        <v>14956.44</v>
      </c>
      <c r="N206" s="7">
        <v>0</v>
      </c>
      <c r="O206" s="68" t="s">
        <v>810</v>
      </c>
      <c r="P206" s="68" t="s">
        <v>902</v>
      </c>
      <c r="Q206" s="68" t="s">
        <v>888</v>
      </c>
      <c r="R206" s="69" t="s">
        <v>903</v>
      </c>
    </row>
    <row r="207" spans="1:18" ht="18" customHeight="1" x14ac:dyDescent="0.2">
      <c r="A207" s="6">
        <v>264</v>
      </c>
      <c r="B207" s="7">
        <v>15673693</v>
      </c>
      <c r="C207" s="6" t="s">
        <v>260</v>
      </c>
      <c r="D207" s="7">
        <v>682</v>
      </c>
      <c r="E207" s="6" t="s">
        <v>15</v>
      </c>
      <c r="F207" s="6" t="s">
        <v>16</v>
      </c>
      <c r="G207" s="7">
        <v>26</v>
      </c>
      <c r="H207" s="7">
        <v>0</v>
      </c>
      <c r="I207" s="51">
        <v>110654.02</v>
      </c>
      <c r="J207" s="7">
        <v>1</v>
      </c>
      <c r="K207" s="7">
        <v>0</v>
      </c>
      <c r="L207" s="7">
        <v>1</v>
      </c>
      <c r="M207" s="53">
        <v>111879.21</v>
      </c>
      <c r="N207" s="7">
        <v>0</v>
      </c>
      <c r="O207" s="68" t="s">
        <v>810</v>
      </c>
      <c r="P207" s="68" t="s">
        <v>902</v>
      </c>
      <c r="Q207" s="68" t="s">
        <v>886</v>
      </c>
      <c r="R207" s="69" t="s">
        <v>887</v>
      </c>
    </row>
    <row r="208" spans="1:18" ht="18" customHeight="1" x14ac:dyDescent="0.2">
      <c r="A208" s="6">
        <v>265</v>
      </c>
      <c r="B208" s="7">
        <v>15700696</v>
      </c>
      <c r="C208" s="6" t="s">
        <v>261</v>
      </c>
      <c r="D208" s="7">
        <v>738</v>
      </c>
      <c r="E208" s="6" t="s">
        <v>18</v>
      </c>
      <c r="F208" s="6" t="s">
        <v>23</v>
      </c>
      <c r="G208" s="7">
        <v>31</v>
      </c>
      <c r="H208" s="7">
        <v>9</v>
      </c>
      <c r="I208" s="51">
        <v>79019.8</v>
      </c>
      <c r="J208" s="7">
        <v>1</v>
      </c>
      <c r="K208" s="7">
        <v>1</v>
      </c>
      <c r="L208" s="7">
        <v>1</v>
      </c>
      <c r="M208" s="53">
        <v>18606.23</v>
      </c>
      <c r="N208" s="7">
        <v>0</v>
      </c>
      <c r="O208" s="68" t="s">
        <v>809</v>
      </c>
      <c r="P208" s="68" t="s">
        <v>902</v>
      </c>
      <c r="Q208" s="68" t="s">
        <v>886</v>
      </c>
      <c r="R208" s="69" t="s">
        <v>903</v>
      </c>
    </row>
    <row r="209" spans="1:18" ht="18" customHeight="1" x14ac:dyDescent="0.2">
      <c r="A209" s="6">
        <v>266</v>
      </c>
      <c r="B209" s="7">
        <v>15813163</v>
      </c>
      <c r="C209" s="6" t="s">
        <v>262</v>
      </c>
      <c r="D209" s="7">
        <v>531</v>
      </c>
      <c r="E209" s="6" t="s">
        <v>18</v>
      </c>
      <c r="F209" s="6" t="s">
        <v>16</v>
      </c>
      <c r="G209" s="7">
        <v>36</v>
      </c>
      <c r="H209" s="7">
        <v>9</v>
      </c>
      <c r="I209" s="51">
        <v>99240.51</v>
      </c>
      <c r="J209" s="7">
        <v>1</v>
      </c>
      <c r="K209" s="7">
        <v>1</v>
      </c>
      <c r="L209" s="7">
        <v>0</v>
      </c>
      <c r="M209" s="53">
        <v>123137.01</v>
      </c>
      <c r="N209" s="7">
        <v>0</v>
      </c>
      <c r="O209" s="68" t="s">
        <v>810</v>
      </c>
      <c r="P209" s="68" t="s">
        <v>902</v>
      </c>
      <c r="Q209" s="68" t="s">
        <v>886</v>
      </c>
      <c r="R209" s="69" t="s">
        <v>887</v>
      </c>
    </row>
    <row r="210" spans="1:18" ht="18" customHeight="1" x14ac:dyDescent="0.2">
      <c r="A210" s="6">
        <v>267</v>
      </c>
      <c r="B210" s="7">
        <v>15653857</v>
      </c>
      <c r="C210" s="6" t="s">
        <v>263</v>
      </c>
      <c r="D210" s="7">
        <v>498</v>
      </c>
      <c r="E210" s="6" t="s">
        <v>15</v>
      </c>
      <c r="F210" s="6" t="s">
        <v>23</v>
      </c>
      <c r="G210" s="7">
        <v>34</v>
      </c>
      <c r="H210" s="7">
        <v>2</v>
      </c>
      <c r="I210" s="51">
        <v>0</v>
      </c>
      <c r="J210" s="7">
        <v>2</v>
      </c>
      <c r="K210" s="7">
        <v>1</v>
      </c>
      <c r="L210" s="7">
        <v>1</v>
      </c>
      <c r="M210" s="53">
        <v>148528.24</v>
      </c>
      <c r="N210" s="7">
        <v>0</v>
      </c>
      <c r="O210" s="68" t="s">
        <v>885</v>
      </c>
      <c r="P210" s="68" t="s">
        <v>902</v>
      </c>
      <c r="Q210" s="68" t="s">
        <v>883</v>
      </c>
      <c r="R210" s="69" t="s">
        <v>887</v>
      </c>
    </row>
    <row r="211" spans="1:18" ht="18" customHeight="1" x14ac:dyDescent="0.2">
      <c r="A211" s="6">
        <v>268</v>
      </c>
      <c r="B211" s="7">
        <v>15777076</v>
      </c>
      <c r="C211" s="6" t="s">
        <v>80</v>
      </c>
      <c r="D211" s="7">
        <v>651</v>
      </c>
      <c r="E211" s="6" t="s">
        <v>15</v>
      </c>
      <c r="F211" s="6" t="s">
        <v>23</v>
      </c>
      <c r="G211" s="7">
        <v>36</v>
      </c>
      <c r="H211" s="7">
        <v>7</v>
      </c>
      <c r="I211" s="51">
        <v>0</v>
      </c>
      <c r="J211" s="7">
        <v>2</v>
      </c>
      <c r="K211" s="7">
        <v>1</v>
      </c>
      <c r="L211" s="7">
        <v>0</v>
      </c>
      <c r="M211" s="53">
        <v>13898.31</v>
      </c>
      <c r="N211" s="7">
        <v>0</v>
      </c>
      <c r="O211" s="68" t="s">
        <v>810</v>
      </c>
      <c r="P211" s="68" t="s">
        <v>902</v>
      </c>
      <c r="Q211" s="68" t="s">
        <v>883</v>
      </c>
      <c r="R211" s="69" t="s">
        <v>903</v>
      </c>
    </row>
    <row r="212" spans="1:18" ht="18" customHeight="1" x14ac:dyDescent="0.2">
      <c r="A212" s="6">
        <v>270</v>
      </c>
      <c r="B212" s="7">
        <v>15799217</v>
      </c>
      <c r="C212" s="6" t="s">
        <v>138</v>
      </c>
      <c r="D212" s="7">
        <v>791</v>
      </c>
      <c r="E212" s="6" t="s">
        <v>26</v>
      </c>
      <c r="F212" s="6" t="s">
        <v>16</v>
      </c>
      <c r="G212" s="7">
        <v>35</v>
      </c>
      <c r="H212" s="7">
        <v>7</v>
      </c>
      <c r="I212" s="51">
        <v>52436.2</v>
      </c>
      <c r="J212" s="7">
        <v>1</v>
      </c>
      <c r="K212" s="7">
        <v>1</v>
      </c>
      <c r="L212" s="7">
        <v>0</v>
      </c>
      <c r="M212" s="53">
        <v>161051.75</v>
      </c>
      <c r="N212" s="7">
        <v>0</v>
      </c>
      <c r="O212" s="68" t="s">
        <v>809</v>
      </c>
      <c r="P212" s="68" t="s">
        <v>902</v>
      </c>
      <c r="Q212" s="68" t="s">
        <v>883</v>
      </c>
      <c r="R212" s="69" t="s">
        <v>904</v>
      </c>
    </row>
    <row r="213" spans="1:18" ht="18" customHeight="1" x14ac:dyDescent="0.2">
      <c r="A213" s="6">
        <v>271</v>
      </c>
      <c r="B213" s="7">
        <v>15787071</v>
      </c>
      <c r="C213" s="6" t="s">
        <v>265</v>
      </c>
      <c r="D213" s="7">
        <v>650</v>
      </c>
      <c r="E213" s="6" t="s">
        <v>18</v>
      </c>
      <c r="F213" s="6" t="s">
        <v>23</v>
      </c>
      <c r="G213" s="7">
        <v>41</v>
      </c>
      <c r="H213" s="7">
        <v>9</v>
      </c>
      <c r="I213" s="51">
        <v>0</v>
      </c>
      <c r="J213" s="7">
        <v>2</v>
      </c>
      <c r="K213" s="7">
        <v>0</v>
      </c>
      <c r="L213" s="7">
        <v>1</v>
      </c>
      <c r="M213" s="53">
        <v>191599.67</v>
      </c>
      <c r="N213" s="7">
        <v>0</v>
      </c>
      <c r="O213" s="68" t="s">
        <v>810</v>
      </c>
      <c r="P213" s="68" t="s">
        <v>901</v>
      </c>
      <c r="Q213" s="68" t="s">
        <v>883</v>
      </c>
      <c r="R213" s="69" t="s">
        <v>904</v>
      </c>
    </row>
    <row r="214" spans="1:18" ht="18" customHeight="1" x14ac:dyDescent="0.2">
      <c r="A214" s="6">
        <v>273</v>
      </c>
      <c r="B214" s="7">
        <v>15796505</v>
      </c>
      <c r="C214" s="6" t="s">
        <v>267</v>
      </c>
      <c r="D214" s="7">
        <v>811</v>
      </c>
      <c r="E214" s="6" t="s">
        <v>26</v>
      </c>
      <c r="F214" s="6" t="s">
        <v>16</v>
      </c>
      <c r="G214" s="7">
        <v>34</v>
      </c>
      <c r="H214" s="7">
        <v>1</v>
      </c>
      <c r="I214" s="51">
        <v>149297.19</v>
      </c>
      <c r="J214" s="7">
        <v>2</v>
      </c>
      <c r="K214" s="7">
        <v>1</v>
      </c>
      <c r="L214" s="7">
        <v>1</v>
      </c>
      <c r="M214" s="53">
        <v>186339.74</v>
      </c>
      <c r="N214" s="7">
        <v>0</v>
      </c>
      <c r="O214" s="68" t="s">
        <v>809</v>
      </c>
      <c r="P214" s="68" t="s">
        <v>902</v>
      </c>
      <c r="Q214" s="68" t="s">
        <v>888</v>
      </c>
      <c r="R214" s="69" t="s">
        <v>904</v>
      </c>
    </row>
    <row r="215" spans="1:18" ht="18" customHeight="1" x14ac:dyDescent="0.2">
      <c r="A215" s="6">
        <v>274</v>
      </c>
      <c r="B215" s="7">
        <v>15725166</v>
      </c>
      <c r="C215" s="6" t="s">
        <v>268</v>
      </c>
      <c r="D215" s="7">
        <v>707</v>
      </c>
      <c r="E215" s="6" t="s">
        <v>15</v>
      </c>
      <c r="F215" s="6" t="s">
        <v>23</v>
      </c>
      <c r="G215" s="7">
        <v>30</v>
      </c>
      <c r="H215" s="7">
        <v>8</v>
      </c>
      <c r="I215" s="51">
        <v>0</v>
      </c>
      <c r="J215" s="7">
        <v>2</v>
      </c>
      <c r="K215" s="7">
        <v>1</v>
      </c>
      <c r="L215" s="7">
        <v>0</v>
      </c>
      <c r="M215" s="53">
        <v>33159.370000000003</v>
      </c>
      <c r="N215" s="7">
        <v>0</v>
      </c>
      <c r="O215" s="68" t="s">
        <v>810</v>
      </c>
      <c r="P215" s="68" t="s">
        <v>902</v>
      </c>
      <c r="Q215" s="68" t="s">
        <v>883</v>
      </c>
      <c r="R215" s="69" t="s">
        <v>903</v>
      </c>
    </row>
    <row r="216" spans="1:18" ht="18" customHeight="1" x14ac:dyDescent="0.2">
      <c r="A216" s="6">
        <v>275</v>
      </c>
      <c r="B216" s="7">
        <v>15800116</v>
      </c>
      <c r="C216" s="6" t="s">
        <v>269</v>
      </c>
      <c r="D216" s="7">
        <v>712</v>
      </c>
      <c r="E216" s="6" t="s">
        <v>26</v>
      </c>
      <c r="F216" s="6" t="s">
        <v>23</v>
      </c>
      <c r="G216" s="7">
        <v>28</v>
      </c>
      <c r="H216" s="7">
        <v>4</v>
      </c>
      <c r="I216" s="51">
        <v>145605.44</v>
      </c>
      <c r="J216" s="7">
        <v>1</v>
      </c>
      <c r="K216" s="7">
        <v>0</v>
      </c>
      <c r="L216" s="7">
        <v>1</v>
      </c>
      <c r="M216" s="53">
        <v>93883.53</v>
      </c>
      <c r="N216" s="7">
        <v>0</v>
      </c>
      <c r="O216" s="68" t="s">
        <v>810</v>
      </c>
      <c r="P216" s="68" t="s">
        <v>902</v>
      </c>
      <c r="Q216" s="68" t="s">
        <v>888</v>
      </c>
      <c r="R216" s="69" t="s">
        <v>884</v>
      </c>
    </row>
    <row r="217" spans="1:18" ht="18" customHeight="1" x14ac:dyDescent="0.2">
      <c r="A217" s="6">
        <v>276</v>
      </c>
      <c r="B217" s="7">
        <v>15758685</v>
      </c>
      <c r="C217" s="6" t="s">
        <v>270</v>
      </c>
      <c r="D217" s="7">
        <v>706</v>
      </c>
      <c r="E217" s="6" t="s">
        <v>18</v>
      </c>
      <c r="F217" s="6" t="s">
        <v>16</v>
      </c>
      <c r="G217" s="7">
        <v>37</v>
      </c>
      <c r="H217" s="7">
        <v>7</v>
      </c>
      <c r="I217" s="51">
        <v>0</v>
      </c>
      <c r="J217" s="7">
        <v>2</v>
      </c>
      <c r="K217" s="7">
        <v>1</v>
      </c>
      <c r="L217" s="7">
        <v>1</v>
      </c>
      <c r="M217" s="53">
        <v>110899.3</v>
      </c>
      <c r="N217" s="7">
        <v>0</v>
      </c>
      <c r="O217" s="68" t="s">
        <v>810</v>
      </c>
      <c r="P217" s="68" t="s">
        <v>902</v>
      </c>
      <c r="Q217" s="68" t="s">
        <v>883</v>
      </c>
      <c r="R217" s="69" t="s">
        <v>887</v>
      </c>
    </row>
    <row r="218" spans="1:18" ht="18" customHeight="1" x14ac:dyDescent="0.2">
      <c r="A218" s="6">
        <v>278</v>
      </c>
      <c r="B218" s="7">
        <v>15767339</v>
      </c>
      <c r="C218" s="6" t="s">
        <v>272</v>
      </c>
      <c r="D218" s="7">
        <v>777</v>
      </c>
      <c r="E218" s="6" t="s">
        <v>15</v>
      </c>
      <c r="F218" s="6" t="s">
        <v>16</v>
      </c>
      <c r="G218" s="7">
        <v>53</v>
      </c>
      <c r="H218" s="7">
        <v>10</v>
      </c>
      <c r="I218" s="51">
        <v>0</v>
      </c>
      <c r="J218" s="7">
        <v>2</v>
      </c>
      <c r="K218" s="7">
        <v>1</v>
      </c>
      <c r="L218" s="7">
        <v>0</v>
      </c>
      <c r="M218" s="53">
        <v>189992.97</v>
      </c>
      <c r="N218" s="7">
        <v>0</v>
      </c>
      <c r="O218" s="68" t="s">
        <v>809</v>
      </c>
      <c r="P218" s="68" t="s">
        <v>901</v>
      </c>
      <c r="Q218" s="68" t="s">
        <v>883</v>
      </c>
      <c r="R218" s="69" t="s">
        <v>904</v>
      </c>
    </row>
    <row r="219" spans="1:18" ht="18" customHeight="1" x14ac:dyDescent="0.2">
      <c r="A219" s="6">
        <v>279</v>
      </c>
      <c r="B219" s="7">
        <v>15683562</v>
      </c>
      <c r="C219" s="6" t="s">
        <v>273</v>
      </c>
      <c r="D219" s="7">
        <v>646</v>
      </c>
      <c r="E219" s="6" t="s">
        <v>15</v>
      </c>
      <c r="F219" s="6" t="s">
        <v>23</v>
      </c>
      <c r="G219" s="7">
        <v>35</v>
      </c>
      <c r="H219" s="7">
        <v>6</v>
      </c>
      <c r="I219" s="51">
        <v>84026.86</v>
      </c>
      <c r="J219" s="7">
        <v>1</v>
      </c>
      <c r="K219" s="7">
        <v>0</v>
      </c>
      <c r="L219" s="7">
        <v>1</v>
      </c>
      <c r="M219" s="53">
        <v>164255.69</v>
      </c>
      <c r="N219" s="7">
        <v>0</v>
      </c>
      <c r="O219" s="68" t="s">
        <v>810</v>
      </c>
      <c r="P219" s="68" t="s">
        <v>902</v>
      </c>
      <c r="Q219" s="68" t="s">
        <v>886</v>
      </c>
      <c r="R219" s="69" t="s">
        <v>904</v>
      </c>
    </row>
    <row r="220" spans="1:18" ht="18" customHeight="1" x14ac:dyDescent="0.2">
      <c r="A220" s="6">
        <v>281</v>
      </c>
      <c r="B220" s="7">
        <v>15668893</v>
      </c>
      <c r="C220" s="6" t="s">
        <v>275</v>
      </c>
      <c r="D220" s="7">
        <v>782</v>
      </c>
      <c r="E220" s="6" t="s">
        <v>15</v>
      </c>
      <c r="F220" s="6" t="s">
        <v>23</v>
      </c>
      <c r="G220" s="7">
        <v>39</v>
      </c>
      <c r="H220" s="7">
        <v>8</v>
      </c>
      <c r="I220" s="51">
        <v>0</v>
      </c>
      <c r="J220" s="7">
        <v>2</v>
      </c>
      <c r="K220" s="7">
        <v>1</v>
      </c>
      <c r="L220" s="7">
        <v>1</v>
      </c>
      <c r="M220" s="53">
        <v>33949.67</v>
      </c>
      <c r="N220" s="7">
        <v>0</v>
      </c>
      <c r="O220" s="68" t="s">
        <v>809</v>
      </c>
      <c r="P220" s="68" t="s">
        <v>902</v>
      </c>
      <c r="Q220" s="68" t="s">
        <v>883</v>
      </c>
      <c r="R220" s="69" t="s">
        <v>903</v>
      </c>
    </row>
    <row r="221" spans="1:18" ht="18" customHeight="1" x14ac:dyDescent="0.2">
      <c r="A221" s="6">
        <v>282</v>
      </c>
      <c r="B221" s="7">
        <v>15669169</v>
      </c>
      <c r="C221" s="6" t="s">
        <v>276</v>
      </c>
      <c r="D221" s="7">
        <v>775</v>
      </c>
      <c r="E221" s="6" t="s">
        <v>18</v>
      </c>
      <c r="F221" s="6" t="s">
        <v>23</v>
      </c>
      <c r="G221" s="7">
        <v>29</v>
      </c>
      <c r="H221" s="7">
        <v>10</v>
      </c>
      <c r="I221" s="51">
        <v>0</v>
      </c>
      <c r="J221" s="7">
        <v>2</v>
      </c>
      <c r="K221" s="7">
        <v>1</v>
      </c>
      <c r="L221" s="7">
        <v>1</v>
      </c>
      <c r="M221" s="53">
        <v>68143.929999999993</v>
      </c>
      <c r="N221" s="7">
        <v>0</v>
      </c>
      <c r="O221" s="68" t="s">
        <v>809</v>
      </c>
      <c r="P221" s="68" t="s">
        <v>902</v>
      </c>
      <c r="Q221" s="68" t="s">
        <v>883</v>
      </c>
      <c r="R221" s="69" t="s">
        <v>884</v>
      </c>
    </row>
    <row r="222" spans="1:18" ht="18" customHeight="1" x14ac:dyDescent="0.2">
      <c r="A222" s="6">
        <v>284</v>
      </c>
      <c r="B222" s="7">
        <v>15699389</v>
      </c>
      <c r="C222" s="6" t="s">
        <v>226</v>
      </c>
      <c r="D222" s="7">
        <v>807</v>
      </c>
      <c r="E222" s="6" t="s">
        <v>15</v>
      </c>
      <c r="F222" s="6" t="s">
        <v>23</v>
      </c>
      <c r="G222" s="7">
        <v>42</v>
      </c>
      <c r="H222" s="7">
        <v>7</v>
      </c>
      <c r="I222" s="51">
        <v>118274.71</v>
      </c>
      <c r="J222" s="7">
        <v>1</v>
      </c>
      <c r="K222" s="7">
        <v>1</v>
      </c>
      <c r="L222" s="7">
        <v>1</v>
      </c>
      <c r="M222" s="53">
        <v>25885.72</v>
      </c>
      <c r="N222" s="7">
        <v>0</v>
      </c>
      <c r="O222" s="68" t="s">
        <v>809</v>
      </c>
      <c r="P222" s="68" t="s">
        <v>901</v>
      </c>
      <c r="Q222" s="68" t="s">
        <v>886</v>
      </c>
      <c r="R222" s="69" t="s">
        <v>903</v>
      </c>
    </row>
    <row r="223" spans="1:18" ht="18" customHeight="1" x14ac:dyDescent="0.2">
      <c r="A223" s="6">
        <v>285</v>
      </c>
      <c r="B223" s="7">
        <v>15708608</v>
      </c>
      <c r="C223" s="6" t="s">
        <v>278</v>
      </c>
      <c r="D223" s="7">
        <v>799</v>
      </c>
      <c r="E223" s="6" t="s">
        <v>15</v>
      </c>
      <c r="F223" s="6" t="s">
        <v>16</v>
      </c>
      <c r="G223" s="7">
        <v>22</v>
      </c>
      <c r="H223" s="7">
        <v>8</v>
      </c>
      <c r="I223" s="51">
        <v>174185.98</v>
      </c>
      <c r="J223" s="7">
        <v>2</v>
      </c>
      <c r="K223" s="7">
        <v>0</v>
      </c>
      <c r="L223" s="7">
        <v>1</v>
      </c>
      <c r="M223" s="53">
        <v>192633.85</v>
      </c>
      <c r="N223" s="7">
        <v>0</v>
      </c>
      <c r="O223" s="68" t="s">
        <v>809</v>
      </c>
      <c r="P223" s="68" t="s">
        <v>902</v>
      </c>
      <c r="Q223" s="68" t="s">
        <v>888</v>
      </c>
      <c r="R223" s="69" t="s">
        <v>904</v>
      </c>
    </row>
    <row r="224" spans="1:18" ht="18" customHeight="1" x14ac:dyDescent="0.2">
      <c r="A224" s="6">
        <v>286</v>
      </c>
      <c r="B224" s="7">
        <v>15626144</v>
      </c>
      <c r="C224" s="6" t="s">
        <v>22</v>
      </c>
      <c r="D224" s="7">
        <v>675</v>
      </c>
      <c r="E224" s="6" t="s">
        <v>15</v>
      </c>
      <c r="F224" s="6" t="s">
        <v>23</v>
      </c>
      <c r="G224" s="7">
        <v>40</v>
      </c>
      <c r="H224" s="7">
        <v>7</v>
      </c>
      <c r="I224" s="51">
        <v>113208.86</v>
      </c>
      <c r="J224" s="7">
        <v>2</v>
      </c>
      <c r="K224" s="7">
        <v>1</v>
      </c>
      <c r="L224" s="7">
        <v>0</v>
      </c>
      <c r="M224" s="53">
        <v>34577.360000000001</v>
      </c>
      <c r="N224" s="7">
        <v>0</v>
      </c>
      <c r="O224" s="68" t="s">
        <v>810</v>
      </c>
      <c r="P224" s="68" t="s">
        <v>901</v>
      </c>
      <c r="Q224" s="68" t="s">
        <v>886</v>
      </c>
      <c r="R224" s="69" t="s">
        <v>903</v>
      </c>
    </row>
    <row r="225" spans="1:18" ht="18" customHeight="1" x14ac:dyDescent="0.2">
      <c r="A225" s="6">
        <v>287</v>
      </c>
      <c r="B225" s="7">
        <v>15573112</v>
      </c>
      <c r="C225" s="6" t="s">
        <v>261</v>
      </c>
      <c r="D225" s="7">
        <v>602</v>
      </c>
      <c r="E225" s="6" t="s">
        <v>18</v>
      </c>
      <c r="F225" s="6" t="s">
        <v>23</v>
      </c>
      <c r="G225" s="7">
        <v>29</v>
      </c>
      <c r="H225" s="7">
        <v>5</v>
      </c>
      <c r="I225" s="51">
        <v>103907.28</v>
      </c>
      <c r="J225" s="7">
        <v>1</v>
      </c>
      <c r="K225" s="7">
        <v>1</v>
      </c>
      <c r="L225" s="7">
        <v>0</v>
      </c>
      <c r="M225" s="53">
        <v>161229.84</v>
      </c>
      <c r="N225" s="7">
        <v>0</v>
      </c>
      <c r="O225" s="68" t="s">
        <v>810</v>
      </c>
      <c r="P225" s="68" t="s">
        <v>902</v>
      </c>
      <c r="Q225" s="68" t="s">
        <v>886</v>
      </c>
      <c r="R225" s="69" t="s">
        <v>904</v>
      </c>
    </row>
    <row r="226" spans="1:18" ht="18" customHeight="1" x14ac:dyDescent="0.2">
      <c r="A226" s="6">
        <v>288</v>
      </c>
      <c r="B226" s="7">
        <v>15790678</v>
      </c>
      <c r="C226" s="6" t="s">
        <v>279</v>
      </c>
      <c r="D226" s="7">
        <v>475</v>
      </c>
      <c r="E226" s="6" t="s">
        <v>15</v>
      </c>
      <c r="F226" s="6" t="s">
        <v>16</v>
      </c>
      <c r="G226" s="7">
        <v>32</v>
      </c>
      <c r="H226" s="7">
        <v>8</v>
      </c>
      <c r="I226" s="51">
        <v>119023.28</v>
      </c>
      <c r="J226" s="7">
        <v>1</v>
      </c>
      <c r="K226" s="7">
        <v>1</v>
      </c>
      <c r="L226" s="7">
        <v>0</v>
      </c>
      <c r="M226" s="53">
        <v>100816.29</v>
      </c>
      <c r="N226" s="7">
        <v>0</v>
      </c>
      <c r="O226" s="68" t="s">
        <v>885</v>
      </c>
      <c r="P226" s="68" t="s">
        <v>902</v>
      </c>
      <c r="Q226" s="68" t="s">
        <v>886</v>
      </c>
      <c r="R226" s="69" t="s">
        <v>884</v>
      </c>
    </row>
    <row r="227" spans="1:18" ht="18" customHeight="1" x14ac:dyDescent="0.2">
      <c r="A227" s="6">
        <v>289</v>
      </c>
      <c r="B227" s="7">
        <v>15727556</v>
      </c>
      <c r="C227" s="6" t="s">
        <v>280</v>
      </c>
      <c r="D227" s="7">
        <v>744</v>
      </c>
      <c r="E227" s="6" t="s">
        <v>18</v>
      </c>
      <c r="F227" s="6" t="s">
        <v>16</v>
      </c>
      <c r="G227" s="7">
        <v>26</v>
      </c>
      <c r="H227" s="7">
        <v>5</v>
      </c>
      <c r="I227" s="51">
        <v>166297.89000000001</v>
      </c>
      <c r="J227" s="7">
        <v>1</v>
      </c>
      <c r="K227" s="7">
        <v>1</v>
      </c>
      <c r="L227" s="7">
        <v>1</v>
      </c>
      <c r="M227" s="53">
        <v>181694.44</v>
      </c>
      <c r="N227" s="7">
        <v>0</v>
      </c>
      <c r="O227" s="68" t="s">
        <v>809</v>
      </c>
      <c r="P227" s="68" t="s">
        <v>902</v>
      </c>
      <c r="Q227" s="68" t="s">
        <v>888</v>
      </c>
      <c r="R227" s="69" t="s">
        <v>904</v>
      </c>
    </row>
    <row r="228" spans="1:18" ht="18" customHeight="1" x14ac:dyDescent="0.2">
      <c r="A228" s="6">
        <v>290</v>
      </c>
      <c r="B228" s="7">
        <v>15697307</v>
      </c>
      <c r="C228" s="6" t="s">
        <v>281</v>
      </c>
      <c r="D228" s="7">
        <v>588</v>
      </c>
      <c r="E228" s="6" t="s">
        <v>18</v>
      </c>
      <c r="F228" s="6" t="s">
        <v>23</v>
      </c>
      <c r="G228" s="7">
        <v>34</v>
      </c>
      <c r="H228" s="7">
        <v>10</v>
      </c>
      <c r="I228" s="51">
        <v>0</v>
      </c>
      <c r="J228" s="7">
        <v>2</v>
      </c>
      <c r="K228" s="7">
        <v>1</v>
      </c>
      <c r="L228" s="7">
        <v>0</v>
      </c>
      <c r="M228" s="53">
        <v>79078.91</v>
      </c>
      <c r="N228" s="7">
        <v>0</v>
      </c>
      <c r="O228" s="68" t="s">
        <v>810</v>
      </c>
      <c r="P228" s="68" t="s">
        <v>902</v>
      </c>
      <c r="Q228" s="68" t="s">
        <v>883</v>
      </c>
      <c r="R228" s="69" t="s">
        <v>884</v>
      </c>
    </row>
    <row r="229" spans="1:18" ht="18" customHeight="1" x14ac:dyDescent="0.2">
      <c r="A229" s="6">
        <v>291</v>
      </c>
      <c r="B229" s="7">
        <v>15652266</v>
      </c>
      <c r="C229" s="6" t="s">
        <v>69</v>
      </c>
      <c r="D229" s="7">
        <v>703</v>
      </c>
      <c r="E229" s="6" t="s">
        <v>26</v>
      </c>
      <c r="F229" s="6" t="s">
        <v>23</v>
      </c>
      <c r="G229" s="7">
        <v>42</v>
      </c>
      <c r="H229" s="7">
        <v>9</v>
      </c>
      <c r="I229" s="51">
        <v>63227</v>
      </c>
      <c r="J229" s="7">
        <v>1</v>
      </c>
      <c r="K229" s="7">
        <v>0</v>
      </c>
      <c r="L229" s="7">
        <v>1</v>
      </c>
      <c r="M229" s="53">
        <v>137316.32</v>
      </c>
      <c r="N229" s="7">
        <v>0</v>
      </c>
      <c r="O229" s="68" t="s">
        <v>810</v>
      </c>
      <c r="P229" s="68" t="s">
        <v>901</v>
      </c>
      <c r="Q229" s="68" t="s">
        <v>883</v>
      </c>
      <c r="R229" s="69" t="s">
        <v>887</v>
      </c>
    </row>
    <row r="230" spans="1:18" ht="18" customHeight="1" x14ac:dyDescent="0.2">
      <c r="A230" s="6">
        <v>292</v>
      </c>
      <c r="B230" s="7">
        <v>15607098</v>
      </c>
      <c r="C230" s="6" t="s">
        <v>282</v>
      </c>
      <c r="D230" s="7">
        <v>747</v>
      </c>
      <c r="E230" s="6" t="s">
        <v>18</v>
      </c>
      <c r="F230" s="6" t="s">
        <v>16</v>
      </c>
      <c r="G230" s="7">
        <v>41</v>
      </c>
      <c r="H230" s="7">
        <v>5</v>
      </c>
      <c r="I230" s="51">
        <v>94521.17</v>
      </c>
      <c r="J230" s="7">
        <v>2</v>
      </c>
      <c r="K230" s="7">
        <v>1</v>
      </c>
      <c r="L230" s="7">
        <v>0</v>
      </c>
      <c r="M230" s="53">
        <v>194926.86</v>
      </c>
      <c r="N230" s="7">
        <v>0</v>
      </c>
      <c r="O230" s="68" t="s">
        <v>809</v>
      </c>
      <c r="P230" s="68" t="s">
        <v>901</v>
      </c>
      <c r="Q230" s="68" t="s">
        <v>886</v>
      </c>
      <c r="R230" s="69" t="s">
        <v>904</v>
      </c>
    </row>
    <row r="231" spans="1:18" ht="18" customHeight="1" x14ac:dyDescent="0.2">
      <c r="A231" s="6">
        <v>293</v>
      </c>
      <c r="B231" s="7">
        <v>15655774</v>
      </c>
      <c r="C231" s="6" t="s">
        <v>283</v>
      </c>
      <c r="D231" s="7">
        <v>583</v>
      </c>
      <c r="E231" s="6" t="s">
        <v>15</v>
      </c>
      <c r="F231" s="6" t="s">
        <v>23</v>
      </c>
      <c r="G231" s="7">
        <v>27</v>
      </c>
      <c r="H231" s="7">
        <v>7</v>
      </c>
      <c r="I231" s="51">
        <v>0</v>
      </c>
      <c r="J231" s="7">
        <v>2</v>
      </c>
      <c r="K231" s="7">
        <v>1</v>
      </c>
      <c r="L231" s="7">
        <v>0</v>
      </c>
      <c r="M231" s="53">
        <v>51285.49</v>
      </c>
      <c r="N231" s="7">
        <v>0</v>
      </c>
      <c r="O231" s="68" t="s">
        <v>810</v>
      </c>
      <c r="P231" s="68" t="s">
        <v>902</v>
      </c>
      <c r="Q231" s="68" t="s">
        <v>883</v>
      </c>
      <c r="R231" s="69" t="s">
        <v>884</v>
      </c>
    </row>
    <row r="232" spans="1:18" ht="18" customHeight="1" x14ac:dyDescent="0.2">
      <c r="A232" s="6">
        <v>295</v>
      </c>
      <c r="B232" s="7">
        <v>15785819</v>
      </c>
      <c r="C232" s="6" t="s">
        <v>285</v>
      </c>
      <c r="D232" s="7">
        <v>681</v>
      </c>
      <c r="E232" s="6" t="s">
        <v>15</v>
      </c>
      <c r="F232" s="6" t="s">
        <v>23</v>
      </c>
      <c r="G232" s="7">
        <v>38</v>
      </c>
      <c r="H232" s="7">
        <v>3</v>
      </c>
      <c r="I232" s="51">
        <v>0</v>
      </c>
      <c r="J232" s="7">
        <v>2</v>
      </c>
      <c r="K232" s="7">
        <v>1</v>
      </c>
      <c r="L232" s="7">
        <v>1</v>
      </c>
      <c r="M232" s="53">
        <v>112491.96</v>
      </c>
      <c r="N232" s="7">
        <v>0</v>
      </c>
      <c r="O232" s="68" t="s">
        <v>810</v>
      </c>
      <c r="P232" s="68" t="s">
        <v>902</v>
      </c>
      <c r="Q232" s="68" t="s">
        <v>883</v>
      </c>
      <c r="R232" s="69" t="s">
        <v>887</v>
      </c>
    </row>
    <row r="233" spans="1:18" ht="18" customHeight="1" x14ac:dyDescent="0.2">
      <c r="A233" s="6">
        <v>296</v>
      </c>
      <c r="B233" s="7">
        <v>15723654</v>
      </c>
      <c r="C233" s="6" t="s">
        <v>75</v>
      </c>
      <c r="D233" s="7">
        <v>773</v>
      </c>
      <c r="E233" s="6" t="s">
        <v>15</v>
      </c>
      <c r="F233" s="6" t="s">
        <v>23</v>
      </c>
      <c r="G233" s="7">
        <v>25</v>
      </c>
      <c r="H233" s="7">
        <v>2</v>
      </c>
      <c r="I233" s="51">
        <v>135903.32999999999</v>
      </c>
      <c r="J233" s="7">
        <v>1</v>
      </c>
      <c r="K233" s="7">
        <v>1</v>
      </c>
      <c r="L233" s="7">
        <v>0</v>
      </c>
      <c r="M233" s="53">
        <v>73656.38</v>
      </c>
      <c r="N233" s="7">
        <v>0</v>
      </c>
      <c r="O233" s="68" t="s">
        <v>809</v>
      </c>
      <c r="P233" s="68" t="s">
        <v>902</v>
      </c>
      <c r="Q233" s="68" t="s">
        <v>888</v>
      </c>
      <c r="R233" s="69" t="s">
        <v>884</v>
      </c>
    </row>
    <row r="234" spans="1:18" ht="18" customHeight="1" x14ac:dyDescent="0.2">
      <c r="A234" s="6">
        <v>297</v>
      </c>
      <c r="B234" s="7">
        <v>15774510</v>
      </c>
      <c r="C234" s="6" t="s">
        <v>153</v>
      </c>
      <c r="D234" s="7">
        <v>714</v>
      </c>
      <c r="E234" s="6" t="s">
        <v>15</v>
      </c>
      <c r="F234" s="6" t="s">
        <v>16</v>
      </c>
      <c r="G234" s="7">
        <v>31</v>
      </c>
      <c r="H234" s="7">
        <v>4</v>
      </c>
      <c r="I234" s="51">
        <v>125169.26</v>
      </c>
      <c r="J234" s="7">
        <v>1</v>
      </c>
      <c r="K234" s="7">
        <v>1</v>
      </c>
      <c r="L234" s="7">
        <v>1</v>
      </c>
      <c r="M234" s="53">
        <v>106636.89</v>
      </c>
      <c r="N234" s="7">
        <v>0</v>
      </c>
      <c r="O234" s="68" t="s">
        <v>810</v>
      </c>
      <c r="P234" s="68" t="s">
        <v>902</v>
      </c>
      <c r="Q234" s="68" t="s">
        <v>886</v>
      </c>
      <c r="R234" s="69" t="s">
        <v>887</v>
      </c>
    </row>
    <row r="235" spans="1:18" ht="18" customHeight="1" x14ac:dyDescent="0.2">
      <c r="A235" s="6">
        <v>299</v>
      </c>
      <c r="B235" s="7">
        <v>15650068</v>
      </c>
      <c r="C235" s="6" t="s">
        <v>286</v>
      </c>
      <c r="D235" s="7">
        <v>511</v>
      </c>
      <c r="E235" s="6" t="s">
        <v>15</v>
      </c>
      <c r="F235" s="6" t="s">
        <v>23</v>
      </c>
      <c r="G235" s="7">
        <v>58</v>
      </c>
      <c r="H235" s="7">
        <v>0</v>
      </c>
      <c r="I235" s="51">
        <v>149117.31</v>
      </c>
      <c r="J235" s="7">
        <v>1</v>
      </c>
      <c r="K235" s="7">
        <v>1</v>
      </c>
      <c r="L235" s="7">
        <v>1</v>
      </c>
      <c r="M235" s="53">
        <v>162599.51</v>
      </c>
      <c r="N235" s="7">
        <v>0</v>
      </c>
      <c r="O235" s="68" t="s">
        <v>885</v>
      </c>
      <c r="P235" s="68" t="s">
        <v>901</v>
      </c>
      <c r="Q235" s="68" t="s">
        <v>888</v>
      </c>
      <c r="R235" s="69" t="s">
        <v>904</v>
      </c>
    </row>
    <row r="236" spans="1:18" ht="18" customHeight="1" x14ac:dyDescent="0.2">
      <c r="A236" s="6">
        <v>300</v>
      </c>
      <c r="B236" s="7">
        <v>15811490</v>
      </c>
      <c r="C236" s="6" t="s">
        <v>287</v>
      </c>
      <c r="D236" s="7">
        <v>627</v>
      </c>
      <c r="E236" s="6" t="s">
        <v>15</v>
      </c>
      <c r="F236" s="6" t="s">
        <v>23</v>
      </c>
      <c r="G236" s="7">
        <v>33</v>
      </c>
      <c r="H236" s="7">
        <v>5</v>
      </c>
      <c r="I236" s="51">
        <v>0</v>
      </c>
      <c r="J236" s="7">
        <v>2</v>
      </c>
      <c r="K236" s="7">
        <v>1</v>
      </c>
      <c r="L236" s="7">
        <v>1</v>
      </c>
      <c r="M236" s="53">
        <v>103737.82</v>
      </c>
      <c r="N236" s="7">
        <v>0</v>
      </c>
      <c r="O236" s="68" t="s">
        <v>810</v>
      </c>
      <c r="P236" s="68" t="s">
        <v>902</v>
      </c>
      <c r="Q236" s="68" t="s">
        <v>883</v>
      </c>
      <c r="R236" s="69" t="s">
        <v>887</v>
      </c>
    </row>
    <row r="237" spans="1:18" ht="18" customHeight="1" x14ac:dyDescent="0.2">
      <c r="A237" s="6">
        <v>301</v>
      </c>
      <c r="B237" s="7">
        <v>15803976</v>
      </c>
      <c r="C237" s="6" t="s">
        <v>288</v>
      </c>
      <c r="D237" s="7">
        <v>694</v>
      </c>
      <c r="E237" s="6" t="s">
        <v>15</v>
      </c>
      <c r="F237" s="6" t="s">
        <v>16</v>
      </c>
      <c r="G237" s="7">
        <v>31</v>
      </c>
      <c r="H237" s="7">
        <v>10</v>
      </c>
      <c r="I237" s="51">
        <v>0</v>
      </c>
      <c r="J237" s="7">
        <v>2</v>
      </c>
      <c r="K237" s="7">
        <v>1</v>
      </c>
      <c r="L237" s="7">
        <v>0</v>
      </c>
      <c r="M237" s="53">
        <v>160990.26999999999</v>
      </c>
      <c r="N237" s="7">
        <v>0</v>
      </c>
      <c r="O237" s="68" t="s">
        <v>810</v>
      </c>
      <c r="P237" s="68" t="s">
        <v>902</v>
      </c>
      <c r="Q237" s="68" t="s">
        <v>883</v>
      </c>
      <c r="R237" s="69" t="s">
        <v>904</v>
      </c>
    </row>
    <row r="238" spans="1:18" ht="18" customHeight="1" x14ac:dyDescent="0.2">
      <c r="A238" s="6">
        <v>302</v>
      </c>
      <c r="B238" s="7">
        <v>15682541</v>
      </c>
      <c r="C238" s="6" t="s">
        <v>289</v>
      </c>
      <c r="D238" s="7">
        <v>616</v>
      </c>
      <c r="E238" s="6" t="s">
        <v>18</v>
      </c>
      <c r="F238" s="6" t="s">
        <v>16</v>
      </c>
      <c r="G238" s="7">
        <v>36</v>
      </c>
      <c r="H238" s="7">
        <v>6</v>
      </c>
      <c r="I238" s="51">
        <v>132311.71</v>
      </c>
      <c r="J238" s="7">
        <v>1</v>
      </c>
      <c r="K238" s="7">
        <v>0</v>
      </c>
      <c r="L238" s="7">
        <v>0</v>
      </c>
      <c r="M238" s="53">
        <v>15462.84</v>
      </c>
      <c r="N238" s="7">
        <v>0</v>
      </c>
      <c r="O238" s="68" t="s">
        <v>810</v>
      </c>
      <c r="P238" s="68" t="s">
        <v>902</v>
      </c>
      <c r="Q238" s="68" t="s">
        <v>888</v>
      </c>
      <c r="R238" s="69" t="s">
        <v>903</v>
      </c>
    </row>
    <row r="239" spans="1:18" ht="18" customHeight="1" x14ac:dyDescent="0.2">
      <c r="A239" s="6">
        <v>303</v>
      </c>
      <c r="B239" s="7">
        <v>15695699</v>
      </c>
      <c r="C239" s="6" t="s">
        <v>290</v>
      </c>
      <c r="D239" s="7">
        <v>687</v>
      </c>
      <c r="E239" s="6" t="s">
        <v>15</v>
      </c>
      <c r="F239" s="6" t="s">
        <v>23</v>
      </c>
      <c r="G239" s="7">
        <v>35</v>
      </c>
      <c r="H239" s="7">
        <v>8</v>
      </c>
      <c r="I239" s="51">
        <v>0</v>
      </c>
      <c r="J239" s="7">
        <v>2</v>
      </c>
      <c r="K239" s="7">
        <v>1</v>
      </c>
      <c r="L239" s="7">
        <v>0</v>
      </c>
      <c r="M239" s="53">
        <v>10334.049999999999</v>
      </c>
      <c r="N239" s="7">
        <v>0</v>
      </c>
      <c r="O239" s="68" t="s">
        <v>810</v>
      </c>
      <c r="P239" s="68" t="s">
        <v>902</v>
      </c>
      <c r="Q239" s="68" t="s">
        <v>883</v>
      </c>
      <c r="R239" s="69" t="s">
        <v>903</v>
      </c>
    </row>
    <row r="240" spans="1:18" ht="18" customHeight="1" x14ac:dyDescent="0.2">
      <c r="A240" s="6">
        <v>304</v>
      </c>
      <c r="B240" s="7">
        <v>15624188</v>
      </c>
      <c r="C240" s="6" t="s">
        <v>291</v>
      </c>
      <c r="D240" s="7">
        <v>712</v>
      </c>
      <c r="E240" s="6" t="s">
        <v>15</v>
      </c>
      <c r="F240" s="6" t="s">
        <v>16</v>
      </c>
      <c r="G240" s="7">
        <v>33</v>
      </c>
      <c r="H240" s="7">
        <v>6</v>
      </c>
      <c r="I240" s="51">
        <v>0</v>
      </c>
      <c r="J240" s="7">
        <v>2</v>
      </c>
      <c r="K240" s="7">
        <v>1</v>
      </c>
      <c r="L240" s="7">
        <v>1</v>
      </c>
      <c r="M240" s="53">
        <v>190686.16</v>
      </c>
      <c r="N240" s="7">
        <v>0</v>
      </c>
      <c r="O240" s="68" t="s">
        <v>810</v>
      </c>
      <c r="P240" s="68" t="s">
        <v>902</v>
      </c>
      <c r="Q240" s="68" t="s">
        <v>883</v>
      </c>
      <c r="R240" s="69" t="s">
        <v>904</v>
      </c>
    </row>
    <row r="241" spans="1:18" ht="18" customHeight="1" x14ac:dyDescent="0.2">
      <c r="A241" s="6">
        <v>305</v>
      </c>
      <c r="B241" s="7">
        <v>15812191</v>
      </c>
      <c r="C241" s="6" t="s">
        <v>292</v>
      </c>
      <c r="D241" s="7">
        <v>553</v>
      </c>
      <c r="E241" s="6" t="s">
        <v>15</v>
      </c>
      <c r="F241" s="6" t="s">
        <v>23</v>
      </c>
      <c r="G241" s="7">
        <v>33</v>
      </c>
      <c r="H241" s="7">
        <v>4</v>
      </c>
      <c r="I241" s="51">
        <v>118082.89</v>
      </c>
      <c r="J241" s="7">
        <v>1</v>
      </c>
      <c r="K241" s="7">
        <v>0</v>
      </c>
      <c r="L241" s="7">
        <v>0</v>
      </c>
      <c r="M241" s="53">
        <v>94440.45</v>
      </c>
      <c r="N241" s="7">
        <v>0</v>
      </c>
      <c r="O241" s="68" t="s">
        <v>810</v>
      </c>
      <c r="P241" s="68" t="s">
        <v>902</v>
      </c>
      <c r="Q241" s="68" t="s">
        <v>886</v>
      </c>
      <c r="R241" s="69" t="s">
        <v>884</v>
      </c>
    </row>
    <row r="242" spans="1:18" ht="18" customHeight="1" x14ac:dyDescent="0.2">
      <c r="A242" s="6">
        <v>306</v>
      </c>
      <c r="B242" s="7">
        <v>15636673</v>
      </c>
      <c r="C242" s="6" t="s">
        <v>293</v>
      </c>
      <c r="D242" s="7">
        <v>667</v>
      </c>
      <c r="E242" s="6" t="s">
        <v>15</v>
      </c>
      <c r="F242" s="6" t="s">
        <v>23</v>
      </c>
      <c r="G242" s="7">
        <v>31</v>
      </c>
      <c r="H242" s="7">
        <v>1</v>
      </c>
      <c r="I242" s="51">
        <v>119266.69</v>
      </c>
      <c r="J242" s="7">
        <v>1</v>
      </c>
      <c r="K242" s="7">
        <v>1</v>
      </c>
      <c r="L242" s="7">
        <v>1</v>
      </c>
      <c r="M242" s="53">
        <v>28257.63</v>
      </c>
      <c r="N242" s="7">
        <v>0</v>
      </c>
      <c r="O242" s="68" t="s">
        <v>810</v>
      </c>
      <c r="P242" s="68" t="s">
        <v>902</v>
      </c>
      <c r="Q242" s="68" t="s">
        <v>886</v>
      </c>
      <c r="R242" s="69" t="s">
        <v>903</v>
      </c>
    </row>
    <row r="243" spans="1:18" ht="18" customHeight="1" x14ac:dyDescent="0.2">
      <c r="A243" s="6">
        <v>308</v>
      </c>
      <c r="B243" s="7">
        <v>15660211</v>
      </c>
      <c r="C243" s="6" t="s">
        <v>219</v>
      </c>
      <c r="D243" s="7">
        <v>629</v>
      </c>
      <c r="E243" s="6" t="s">
        <v>26</v>
      </c>
      <c r="F243" s="6" t="s">
        <v>23</v>
      </c>
      <c r="G243" s="7">
        <v>35</v>
      </c>
      <c r="H243" s="7">
        <v>7</v>
      </c>
      <c r="I243" s="51">
        <v>156847.29</v>
      </c>
      <c r="J243" s="7">
        <v>2</v>
      </c>
      <c r="K243" s="7">
        <v>1</v>
      </c>
      <c r="L243" s="7">
        <v>0</v>
      </c>
      <c r="M243" s="53">
        <v>31824.29</v>
      </c>
      <c r="N243" s="7">
        <v>0</v>
      </c>
      <c r="O243" s="68" t="s">
        <v>810</v>
      </c>
      <c r="P243" s="68" t="s">
        <v>902</v>
      </c>
      <c r="Q243" s="68" t="s">
        <v>888</v>
      </c>
      <c r="R243" s="69" t="s">
        <v>903</v>
      </c>
    </row>
    <row r="244" spans="1:18" ht="18" customHeight="1" x14ac:dyDescent="0.2">
      <c r="A244" s="6">
        <v>310</v>
      </c>
      <c r="B244" s="7">
        <v>15746726</v>
      </c>
      <c r="C244" s="6" t="s">
        <v>296</v>
      </c>
      <c r="D244" s="7">
        <v>438</v>
      </c>
      <c r="E244" s="6" t="s">
        <v>26</v>
      </c>
      <c r="F244" s="6" t="s">
        <v>23</v>
      </c>
      <c r="G244" s="7">
        <v>31</v>
      </c>
      <c r="H244" s="7">
        <v>8</v>
      </c>
      <c r="I244" s="51">
        <v>78398.69</v>
      </c>
      <c r="J244" s="7">
        <v>1</v>
      </c>
      <c r="K244" s="7">
        <v>1</v>
      </c>
      <c r="L244" s="7">
        <v>0</v>
      </c>
      <c r="M244" s="53">
        <v>44937.01</v>
      </c>
      <c r="N244" s="7">
        <v>0</v>
      </c>
      <c r="O244" s="68" t="s">
        <v>885</v>
      </c>
      <c r="P244" s="68" t="s">
        <v>902</v>
      </c>
      <c r="Q244" s="68" t="s">
        <v>886</v>
      </c>
      <c r="R244" s="69" t="s">
        <v>903</v>
      </c>
    </row>
    <row r="245" spans="1:18" ht="18" customHeight="1" x14ac:dyDescent="0.2">
      <c r="A245" s="6">
        <v>311</v>
      </c>
      <c r="B245" s="7">
        <v>15712287</v>
      </c>
      <c r="C245" s="6" t="s">
        <v>297</v>
      </c>
      <c r="D245" s="7">
        <v>652</v>
      </c>
      <c r="E245" s="6" t="s">
        <v>15</v>
      </c>
      <c r="F245" s="6" t="s">
        <v>16</v>
      </c>
      <c r="G245" s="7">
        <v>80</v>
      </c>
      <c r="H245" s="7">
        <v>4</v>
      </c>
      <c r="I245" s="51">
        <v>0</v>
      </c>
      <c r="J245" s="7">
        <v>2</v>
      </c>
      <c r="K245" s="7">
        <v>1</v>
      </c>
      <c r="L245" s="7">
        <v>1</v>
      </c>
      <c r="M245" s="53">
        <v>188603.07</v>
      </c>
      <c r="N245" s="7">
        <v>0</v>
      </c>
      <c r="O245" s="68" t="s">
        <v>810</v>
      </c>
      <c r="P245" s="68" t="s">
        <v>905</v>
      </c>
      <c r="Q245" s="68" t="s">
        <v>883</v>
      </c>
      <c r="R245" s="69" t="s">
        <v>904</v>
      </c>
    </row>
    <row r="246" spans="1:18" ht="18" customHeight="1" x14ac:dyDescent="0.2">
      <c r="A246" s="6">
        <v>312</v>
      </c>
      <c r="B246" s="7">
        <v>15702919</v>
      </c>
      <c r="C246" s="6" t="s">
        <v>210</v>
      </c>
      <c r="D246" s="7">
        <v>729</v>
      </c>
      <c r="E246" s="6" t="s">
        <v>26</v>
      </c>
      <c r="F246" s="6" t="s">
        <v>23</v>
      </c>
      <c r="G246" s="7">
        <v>30</v>
      </c>
      <c r="H246" s="7">
        <v>6</v>
      </c>
      <c r="I246" s="51">
        <v>63669.42</v>
      </c>
      <c r="J246" s="7">
        <v>1</v>
      </c>
      <c r="K246" s="7">
        <v>1</v>
      </c>
      <c r="L246" s="7">
        <v>0</v>
      </c>
      <c r="M246" s="53">
        <v>145111.37</v>
      </c>
      <c r="N246" s="7">
        <v>0</v>
      </c>
      <c r="O246" s="68" t="s">
        <v>809</v>
      </c>
      <c r="P246" s="68" t="s">
        <v>902</v>
      </c>
      <c r="Q246" s="68" t="s">
        <v>883</v>
      </c>
      <c r="R246" s="69" t="s">
        <v>887</v>
      </c>
    </row>
    <row r="247" spans="1:18" ht="18" customHeight="1" x14ac:dyDescent="0.2">
      <c r="A247" s="6">
        <v>313</v>
      </c>
      <c r="B247" s="7">
        <v>15674398</v>
      </c>
      <c r="C247" s="6" t="s">
        <v>298</v>
      </c>
      <c r="D247" s="7">
        <v>642</v>
      </c>
      <c r="E247" s="6" t="s">
        <v>15</v>
      </c>
      <c r="F247" s="6" t="s">
        <v>23</v>
      </c>
      <c r="G247" s="7">
        <v>38</v>
      </c>
      <c r="H247" s="7">
        <v>3</v>
      </c>
      <c r="I247" s="51">
        <v>0</v>
      </c>
      <c r="J247" s="7">
        <v>2</v>
      </c>
      <c r="K247" s="7">
        <v>0</v>
      </c>
      <c r="L247" s="7">
        <v>0</v>
      </c>
      <c r="M247" s="53">
        <v>171463.83</v>
      </c>
      <c r="N247" s="7">
        <v>0</v>
      </c>
      <c r="O247" s="68" t="s">
        <v>810</v>
      </c>
      <c r="P247" s="68" t="s">
        <v>902</v>
      </c>
      <c r="Q247" s="68" t="s">
        <v>883</v>
      </c>
      <c r="R247" s="69" t="s">
        <v>904</v>
      </c>
    </row>
    <row r="248" spans="1:18" ht="18" customHeight="1" x14ac:dyDescent="0.2">
      <c r="A248" s="6">
        <v>314</v>
      </c>
      <c r="B248" s="7">
        <v>15797960</v>
      </c>
      <c r="C248" s="6" t="s">
        <v>299</v>
      </c>
      <c r="D248" s="7">
        <v>806</v>
      </c>
      <c r="E248" s="6" t="s">
        <v>26</v>
      </c>
      <c r="F248" s="6" t="s">
        <v>16</v>
      </c>
      <c r="G248" s="7">
        <v>59</v>
      </c>
      <c r="H248" s="7">
        <v>0</v>
      </c>
      <c r="I248" s="51">
        <v>135296.32999999999</v>
      </c>
      <c r="J248" s="7">
        <v>1</v>
      </c>
      <c r="K248" s="7">
        <v>1</v>
      </c>
      <c r="L248" s="7">
        <v>0</v>
      </c>
      <c r="M248" s="53">
        <v>182822.5</v>
      </c>
      <c r="N248" s="7">
        <v>0</v>
      </c>
      <c r="O248" s="68" t="s">
        <v>809</v>
      </c>
      <c r="P248" s="68" t="s">
        <v>901</v>
      </c>
      <c r="Q248" s="68" t="s">
        <v>888</v>
      </c>
      <c r="R248" s="69" t="s">
        <v>904</v>
      </c>
    </row>
    <row r="249" spans="1:18" ht="18" customHeight="1" x14ac:dyDescent="0.2">
      <c r="A249" s="6">
        <v>315</v>
      </c>
      <c r="B249" s="7">
        <v>15631868</v>
      </c>
      <c r="C249" s="6" t="s">
        <v>300</v>
      </c>
      <c r="D249" s="7">
        <v>744</v>
      </c>
      <c r="E249" s="6" t="s">
        <v>18</v>
      </c>
      <c r="F249" s="6" t="s">
        <v>23</v>
      </c>
      <c r="G249" s="7">
        <v>36</v>
      </c>
      <c r="H249" s="7">
        <v>2</v>
      </c>
      <c r="I249" s="51">
        <v>153804.44</v>
      </c>
      <c r="J249" s="7">
        <v>1</v>
      </c>
      <c r="K249" s="7">
        <v>1</v>
      </c>
      <c r="L249" s="7">
        <v>1</v>
      </c>
      <c r="M249" s="53">
        <v>87213.33</v>
      </c>
      <c r="N249" s="7">
        <v>0</v>
      </c>
      <c r="O249" s="68" t="s">
        <v>809</v>
      </c>
      <c r="P249" s="68" t="s">
        <v>902</v>
      </c>
      <c r="Q249" s="68" t="s">
        <v>888</v>
      </c>
      <c r="R249" s="69" t="s">
        <v>884</v>
      </c>
    </row>
    <row r="250" spans="1:18" ht="18" customHeight="1" x14ac:dyDescent="0.2">
      <c r="A250" s="6">
        <v>316</v>
      </c>
      <c r="B250" s="7">
        <v>15581539</v>
      </c>
      <c r="C250" s="6" t="s">
        <v>301</v>
      </c>
      <c r="D250" s="7">
        <v>474</v>
      </c>
      <c r="E250" s="6" t="s">
        <v>18</v>
      </c>
      <c r="F250" s="6" t="s">
        <v>23</v>
      </c>
      <c r="G250" s="7">
        <v>37</v>
      </c>
      <c r="H250" s="7">
        <v>3</v>
      </c>
      <c r="I250" s="51">
        <v>0</v>
      </c>
      <c r="J250" s="7">
        <v>2</v>
      </c>
      <c r="K250" s="7">
        <v>0</v>
      </c>
      <c r="L250" s="7">
        <v>0</v>
      </c>
      <c r="M250" s="53">
        <v>57175.32</v>
      </c>
      <c r="N250" s="7">
        <v>0</v>
      </c>
      <c r="O250" s="68" t="s">
        <v>885</v>
      </c>
      <c r="P250" s="68" t="s">
        <v>902</v>
      </c>
      <c r="Q250" s="68" t="s">
        <v>883</v>
      </c>
      <c r="R250" s="69" t="s">
        <v>884</v>
      </c>
    </row>
    <row r="251" spans="1:18" ht="18" customHeight="1" x14ac:dyDescent="0.2">
      <c r="A251" s="6">
        <v>318</v>
      </c>
      <c r="B251" s="7">
        <v>15666252</v>
      </c>
      <c r="C251" s="6" t="s">
        <v>109</v>
      </c>
      <c r="D251" s="7">
        <v>706</v>
      </c>
      <c r="E251" s="6" t="s">
        <v>18</v>
      </c>
      <c r="F251" s="6" t="s">
        <v>23</v>
      </c>
      <c r="G251" s="7">
        <v>42</v>
      </c>
      <c r="H251" s="7">
        <v>9</v>
      </c>
      <c r="I251" s="51">
        <v>0</v>
      </c>
      <c r="J251" s="7">
        <v>2</v>
      </c>
      <c r="K251" s="7">
        <v>1</v>
      </c>
      <c r="L251" s="7">
        <v>1</v>
      </c>
      <c r="M251" s="53">
        <v>28714.34</v>
      </c>
      <c r="N251" s="7">
        <v>0</v>
      </c>
      <c r="O251" s="68" t="s">
        <v>810</v>
      </c>
      <c r="P251" s="68" t="s">
        <v>901</v>
      </c>
      <c r="Q251" s="68" t="s">
        <v>883</v>
      </c>
      <c r="R251" s="69" t="s">
        <v>903</v>
      </c>
    </row>
    <row r="252" spans="1:18" ht="18" customHeight="1" x14ac:dyDescent="0.2">
      <c r="A252" s="6">
        <v>319</v>
      </c>
      <c r="B252" s="7">
        <v>15677512</v>
      </c>
      <c r="C252" s="6" t="s">
        <v>302</v>
      </c>
      <c r="D252" s="7">
        <v>628</v>
      </c>
      <c r="E252" s="6" t="s">
        <v>18</v>
      </c>
      <c r="F252" s="6" t="s">
        <v>16</v>
      </c>
      <c r="G252" s="7">
        <v>22</v>
      </c>
      <c r="H252" s="7">
        <v>3</v>
      </c>
      <c r="I252" s="51">
        <v>0</v>
      </c>
      <c r="J252" s="7">
        <v>1</v>
      </c>
      <c r="K252" s="7">
        <v>1</v>
      </c>
      <c r="L252" s="7">
        <v>0</v>
      </c>
      <c r="M252" s="53">
        <v>85426.28</v>
      </c>
      <c r="N252" s="7">
        <v>0</v>
      </c>
      <c r="O252" s="68" t="s">
        <v>810</v>
      </c>
      <c r="P252" s="68" t="s">
        <v>902</v>
      </c>
      <c r="Q252" s="68" t="s">
        <v>883</v>
      </c>
      <c r="R252" s="69" t="s">
        <v>884</v>
      </c>
    </row>
    <row r="253" spans="1:18" ht="18" customHeight="1" x14ac:dyDescent="0.2">
      <c r="A253" s="6">
        <v>320</v>
      </c>
      <c r="B253" s="7">
        <v>15626114</v>
      </c>
      <c r="C253" s="6" t="s">
        <v>303</v>
      </c>
      <c r="D253" s="7">
        <v>429</v>
      </c>
      <c r="E253" s="6" t="s">
        <v>15</v>
      </c>
      <c r="F253" s="6" t="s">
        <v>23</v>
      </c>
      <c r="G253" s="7">
        <v>24</v>
      </c>
      <c r="H253" s="7">
        <v>4</v>
      </c>
      <c r="I253" s="51">
        <v>95741.75</v>
      </c>
      <c r="J253" s="7">
        <v>1</v>
      </c>
      <c r="K253" s="7">
        <v>1</v>
      </c>
      <c r="L253" s="7">
        <v>0</v>
      </c>
      <c r="M253" s="53">
        <v>46170.75</v>
      </c>
      <c r="N253" s="7">
        <v>0</v>
      </c>
      <c r="O253" s="68" t="s">
        <v>885</v>
      </c>
      <c r="P253" s="68" t="s">
        <v>902</v>
      </c>
      <c r="Q253" s="68" t="s">
        <v>886</v>
      </c>
      <c r="R253" s="69" t="s">
        <v>903</v>
      </c>
    </row>
    <row r="254" spans="1:18" ht="18" customHeight="1" x14ac:dyDescent="0.2">
      <c r="A254" s="6">
        <v>321</v>
      </c>
      <c r="B254" s="7">
        <v>15810834</v>
      </c>
      <c r="C254" s="6" t="s">
        <v>304</v>
      </c>
      <c r="D254" s="7">
        <v>525</v>
      </c>
      <c r="E254" s="6" t="s">
        <v>18</v>
      </c>
      <c r="F254" s="6" t="s">
        <v>16</v>
      </c>
      <c r="G254" s="7">
        <v>57</v>
      </c>
      <c r="H254" s="7">
        <v>2</v>
      </c>
      <c r="I254" s="51">
        <v>145965.32999999999</v>
      </c>
      <c r="J254" s="7">
        <v>1</v>
      </c>
      <c r="K254" s="7">
        <v>1</v>
      </c>
      <c r="L254" s="7">
        <v>1</v>
      </c>
      <c r="M254" s="53">
        <v>64448.36</v>
      </c>
      <c r="N254" s="7">
        <v>0</v>
      </c>
      <c r="O254" s="68" t="s">
        <v>810</v>
      </c>
      <c r="P254" s="68" t="s">
        <v>901</v>
      </c>
      <c r="Q254" s="68" t="s">
        <v>888</v>
      </c>
      <c r="R254" s="69" t="s">
        <v>884</v>
      </c>
    </row>
    <row r="255" spans="1:18" ht="18" customHeight="1" x14ac:dyDescent="0.2">
      <c r="A255" s="6">
        <v>322</v>
      </c>
      <c r="B255" s="7">
        <v>15678910</v>
      </c>
      <c r="C255" s="6" t="s">
        <v>305</v>
      </c>
      <c r="D255" s="7">
        <v>680</v>
      </c>
      <c r="E255" s="6" t="s">
        <v>15</v>
      </c>
      <c r="F255" s="6" t="s">
        <v>16</v>
      </c>
      <c r="G255" s="7">
        <v>30</v>
      </c>
      <c r="H255" s="7">
        <v>8</v>
      </c>
      <c r="I255" s="51">
        <v>141441.75</v>
      </c>
      <c r="J255" s="7">
        <v>1</v>
      </c>
      <c r="K255" s="7">
        <v>1</v>
      </c>
      <c r="L255" s="7">
        <v>1</v>
      </c>
      <c r="M255" s="53">
        <v>16278.97</v>
      </c>
      <c r="N255" s="7">
        <v>0</v>
      </c>
      <c r="O255" s="68" t="s">
        <v>810</v>
      </c>
      <c r="P255" s="68" t="s">
        <v>902</v>
      </c>
      <c r="Q255" s="68" t="s">
        <v>888</v>
      </c>
      <c r="R255" s="69" t="s">
        <v>903</v>
      </c>
    </row>
    <row r="256" spans="1:18" ht="18" customHeight="1" x14ac:dyDescent="0.2">
      <c r="A256" s="6">
        <v>324</v>
      </c>
      <c r="B256" s="7">
        <v>15585215</v>
      </c>
      <c r="C256" s="6" t="s">
        <v>307</v>
      </c>
      <c r="D256" s="7">
        <v>763</v>
      </c>
      <c r="E256" s="6" t="s">
        <v>15</v>
      </c>
      <c r="F256" s="6" t="s">
        <v>16</v>
      </c>
      <c r="G256" s="7">
        <v>31</v>
      </c>
      <c r="H256" s="7">
        <v>4</v>
      </c>
      <c r="I256" s="51">
        <v>0</v>
      </c>
      <c r="J256" s="7">
        <v>2</v>
      </c>
      <c r="K256" s="7">
        <v>0</v>
      </c>
      <c r="L256" s="7">
        <v>0</v>
      </c>
      <c r="M256" s="53">
        <v>50404.72</v>
      </c>
      <c r="N256" s="7">
        <v>0</v>
      </c>
      <c r="O256" s="68" t="s">
        <v>809</v>
      </c>
      <c r="P256" s="68" t="s">
        <v>902</v>
      </c>
      <c r="Q256" s="68" t="s">
        <v>883</v>
      </c>
      <c r="R256" s="69" t="s">
        <v>903</v>
      </c>
    </row>
    <row r="257" spans="1:18" ht="18" customHeight="1" x14ac:dyDescent="0.2">
      <c r="A257" s="6">
        <v>325</v>
      </c>
      <c r="B257" s="7">
        <v>15682757</v>
      </c>
      <c r="C257" s="6" t="s">
        <v>308</v>
      </c>
      <c r="D257" s="7">
        <v>734</v>
      </c>
      <c r="E257" s="6" t="s">
        <v>15</v>
      </c>
      <c r="F257" s="6" t="s">
        <v>23</v>
      </c>
      <c r="G257" s="7">
        <v>30</v>
      </c>
      <c r="H257" s="7">
        <v>3</v>
      </c>
      <c r="I257" s="51">
        <v>0</v>
      </c>
      <c r="J257" s="7">
        <v>2</v>
      </c>
      <c r="K257" s="7">
        <v>1</v>
      </c>
      <c r="L257" s="7">
        <v>0</v>
      </c>
      <c r="M257" s="53">
        <v>107640.25</v>
      </c>
      <c r="N257" s="7">
        <v>0</v>
      </c>
      <c r="O257" s="68" t="s">
        <v>809</v>
      </c>
      <c r="P257" s="68" t="s">
        <v>902</v>
      </c>
      <c r="Q257" s="68" t="s">
        <v>883</v>
      </c>
      <c r="R257" s="69" t="s">
        <v>887</v>
      </c>
    </row>
    <row r="258" spans="1:18" ht="18" customHeight="1" x14ac:dyDescent="0.2">
      <c r="A258" s="6">
        <v>326</v>
      </c>
      <c r="B258" s="7">
        <v>15736601</v>
      </c>
      <c r="C258" s="6" t="s">
        <v>309</v>
      </c>
      <c r="D258" s="7">
        <v>716</v>
      </c>
      <c r="E258" s="6" t="s">
        <v>15</v>
      </c>
      <c r="F258" s="6" t="s">
        <v>23</v>
      </c>
      <c r="G258" s="7">
        <v>35</v>
      </c>
      <c r="H258" s="7">
        <v>4</v>
      </c>
      <c r="I258" s="51">
        <v>144428.87</v>
      </c>
      <c r="J258" s="7">
        <v>1</v>
      </c>
      <c r="K258" s="7">
        <v>1</v>
      </c>
      <c r="L258" s="7">
        <v>0</v>
      </c>
      <c r="M258" s="53">
        <v>134132.65</v>
      </c>
      <c r="N258" s="7">
        <v>0</v>
      </c>
      <c r="O258" s="68" t="s">
        <v>810</v>
      </c>
      <c r="P258" s="68" t="s">
        <v>902</v>
      </c>
      <c r="Q258" s="68" t="s">
        <v>888</v>
      </c>
      <c r="R258" s="69" t="s">
        <v>887</v>
      </c>
    </row>
    <row r="259" spans="1:18" ht="18" customHeight="1" x14ac:dyDescent="0.2">
      <c r="A259" s="6">
        <v>327</v>
      </c>
      <c r="B259" s="7">
        <v>15601848</v>
      </c>
      <c r="C259" s="6" t="s">
        <v>33</v>
      </c>
      <c r="D259" s="7">
        <v>594</v>
      </c>
      <c r="E259" s="6" t="s">
        <v>15</v>
      </c>
      <c r="F259" s="6" t="s">
        <v>23</v>
      </c>
      <c r="G259" s="7">
        <v>35</v>
      </c>
      <c r="H259" s="7">
        <v>2</v>
      </c>
      <c r="I259" s="51">
        <v>0</v>
      </c>
      <c r="J259" s="7">
        <v>2</v>
      </c>
      <c r="K259" s="7">
        <v>1</v>
      </c>
      <c r="L259" s="7">
        <v>0</v>
      </c>
      <c r="M259" s="53">
        <v>103480.69</v>
      </c>
      <c r="N259" s="7">
        <v>0</v>
      </c>
      <c r="O259" s="68" t="s">
        <v>810</v>
      </c>
      <c r="P259" s="68" t="s">
        <v>902</v>
      </c>
      <c r="Q259" s="68" t="s">
        <v>883</v>
      </c>
      <c r="R259" s="69" t="s">
        <v>887</v>
      </c>
    </row>
    <row r="260" spans="1:18" ht="18" customHeight="1" x14ac:dyDescent="0.2">
      <c r="A260" s="6">
        <v>329</v>
      </c>
      <c r="B260" s="7">
        <v>15669064</v>
      </c>
      <c r="C260" s="6" t="s">
        <v>310</v>
      </c>
      <c r="D260" s="7">
        <v>671</v>
      </c>
      <c r="E260" s="6" t="s">
        <v>26</v>
      </c>
      <c r="F260" s="6" t="s">
        <v>23</v>
      </c>
      <c r="G260" s="7">
        <v>35</v>
      </c>
      <c r="H260" s="7">
        <v>1</v>
      </c>
      <c r="I260" s="51">
        <v>144848.74</v>
      </c>
      <c r="J260" s="7">
        <v>1</v>
      </c>
      <c r="K260" s="7">
        <v>1</v>
      </c>
      <c r="L260" s="7">
        <v>1</v>
      </c>
      <c r="M260" s="53">
        <v>179012.3</v>
      </c>
      <c r="N260" s="7">
        <v>0</v>
      </c>
      <c r="O260" s="68" t="s">
        <v>810</v>
      </c>
      <c r="P260" s="68" t="s">
        <v>902</v>
      </c>
      <c r="Q260" s="68" t="s">
        <v>888</v>
      </c>
      <c r="R260" s="69" t="s">
        <v>904</v>
      </c>
    </row>
    <row r="261" spans="1:18" ht="18" customHeight="1" x14ac:dyDescent="0.2">
      <c r="A261" s="6">
        <v>330</v>
      </c>
      <c r="B261" s="7">
        <v>15624528</v>
      </c>
      <c r="C261" s="6" t="s">
        <v>859</v>
      </c>
      <c r="D261" s="7">
        <v>664</v>
      </c>
      <c r="E261" s="6" t="s">
        <v>26</v>
      </c>
      <c r="F261" s="6" t="s">
        <v>23</v>
      </c>
      <c r="G261" s="7">
        <v>26</v>
      </c>
      <c r="H261" s="7">
        <v>7</v>
      </c>
      <c r="I261" s="51">
        <v>116244.14</v>
      </c>
      <c r="J261" s="7">
        <v>2</v>
      </c>
      <c r="K261" s="7">
        <v>1</v>
      </c>
      <c r="L261" s="7">
        <v>1</v>
      </c>
      <c r="M261" s="53">
        <v>95145.14</v>
      </c>
      <c r="N261" s="7">
        <v>0</v>
      </c>
      <c r="O261" s="68" t="s">
        <v>810</v>
      </c>
      <c r="P261" s="68" t="s">
        <v>902</v>
      </c>
      <c r="Q261" s="68" t="s">
        <v>886</v>
      </c>
      <c r="R261" s="69" t="s">
        <v>884</v>
      </c>
    </row>
    <row r="262" spans="1:18" ht="18" customHeight="1" x14ac:dyDescent="0.2">
      <c r="A262" s="6">
        <v>331</v>
      </c>
      <c r="B262" s="7">
        <v>15598493</v>
      </c>
      <c r="C262" s="6" t="s">
        <v>312</v>
      </c>
      <c r="D262" s="7">
        <v>656</v>
      </c>
      <c r="E262" s="6" t="s">
        <v>15</v>
      </c>
      <c r="F262" s="6" t="s">
        <v>23</v>
      </c>
      <c r="G262" s="7">
        <v>50</v>
      </c>
      <c r="H262" s="7">
        <v>7</v>
      </c>
      <c r="I262" s="51">
        <v>0</v>
      </c>
      <c r="J262" s="7">
        <v>2</v>
      </c>
      <c r="K262" s="7">
        <v>0</v>
      </c>
      <c r="L262" s="7">
        <v>1</v>
      </c>
      <c r="M262" s="53">
        <v>72143.44</v>
      </c>
      <c r="N262" s="7">
        <v>0</v>
      </c>
      <c r="O262" s="68" t="s">
        <v>810</v>
      </c>
      <c r="P262" s="68" t="s">
        <v>901</v>
      </c>
      <c r="Q262" s="68" t="s">
        <v>883</v>
      </c>
      <c r="R262" s="69" t="s">
        <v>884</v>
      </c>
    </row>
    <row r="263" spans="1:18" ht="18" customHeight="1" x14ac:dyDescent="0.2">
      <c r="A263" s="6">
        <v>332</v>
      </c>
      <c r="B263" s="7">
        <v>15601274</v>
      </c>
      <c r="C263" s="6" t="s">
        <v>313</v>
      </c>
      <c r="D263" s="7">
        <v>667</v>
      </c>
      <c r="E263" s="6" t="s">
        <v>18</v>
      </c>
      <c r="F263" s="6" t="s">
        <v>16</v>
      </c>
      <c r="G263" s="7">
        <v>40</v>
      </c>
      <c r="H263" s="7">
        <v>1</v>
      </c>
      <c r="I263" s="51">
        <v>146502.07</v>
      </c>
      <c r="J263" s="7">
        <v>1</v>
      </c>
      <c r="K263" s="7">
        <v>1</v>
      </c>
      <c r="L263" s="7">
        <v>0</v>
      </c>
      <c r="M263" s="53">
        <v>19162.89</v>
      </c>
      <c r="N263" s="7">
        <v>0</v>
      </c>
      <c r="O263" s="68" t="s">
        <v>810</v>
      </c>
      <c r="P263" s="68" t="s">
        <v>901</v>
      </c>
      <c r="Q263" s="68" t="s">
        <v>888</v>
      </c>
      <c r="R263" s="69" t="s">
        <v>903</v>
      </c>
    </row>
    <row r="264" spans="1:18" ht="18" customHeight="1" x14ac:dyDescent="0.2">
      <c r="A264" s="6">
        <v>333</v>
      </c>
      <c r="B264" s="7">
        <v>15702669</v>
      </c>
      <c r="C264" s="6" t="s">
        <v>314</v>
      </c>
      <c r="D264" s="7">
        <v>663</v>
      </c>
      <c r="E264" s="6" t="s">
        <v>26</v>
      </c>
      <c r="F264" s="6" t="s">
        <v>23</v>
      </c>
      <c r="G264" s="7">
        <v>44</v>
      </c>
      <c r="H264" s="7">
        <v>2</v>
      </c>
      <c r="I264" s="51">
        <v>117028.6</v>
      </c>
      <c r="J264" s="7">
        <v>2</v>
      </c>
      <c r="K264" s="7">
        <v>0</v>
      </c>
      <c r="L264" s="7">
        <v>1</v>
      </c>
      <c r="M264" s="53">
        <v>144680.18</v>
      </c>
      <c r="N264" s="7">
        <v>0</v>
      </c>
      <c r="O264" s="68" t="s">
        <v>810</v>
      </c>
      <c r="P264" s="68" t="s">
        <v>901</v>
      </c>
      <c r="Q264" s="68" t="s">
        <v>886</v>
      </c>
      <c r="R264" s="69" t="s">
        <v>887</v>
      </c>
    </row>
    <row r="265" spans="1:18" ht="18" customHeight="1" x14ac:dyDescent="0.2">
      <c r="A265" s="6">
        <v>335</v>
      </c>
      <c r="B265" s="7">
        <v>15742668</v>
      </c>
      <c r="C265" s="6" t="s">
        <v>316</v>
      </c>
      <c r="D265" s="7">
        <v>626</v>
      </c>
      <c r="E265" s="6" t="s">
        <v>18</v>
      </c>
      <c r="F265" s="6" t="s">
        <v>16</v>
      </c>
      <c r="G265" s="7">
        <v>37</v>
      </c>
      <c r="H265" s="7">
        <v>6</v>
      </c>
      <c r="I265" s="51">
        <v>108269.37</v>
      </c>
      <c r="J265" s="7">
        <v>1</v>
      </c>
      <c r="K265" s="7">
        <v>1</v>
      </c>
      <c r="L265" s="7">
        <v>0</v>
      </c>
      <c r="M265" s="53">
        <v>5597.94</v>
      </c>
      <c r="N265" s="7">
        <v>0</v>
      </c>
      <c r="O265" s="68" t="s">
        <v>810</v>
      </c>
      <c r="P265" s="68" t="s">
        <v>902</v>
      </c>
      <c r="Q265" s="68" t="s">
        <v>886</v>
      </c>
      <c r="R265" s="69" t="s">
        <v>903</v>
      </c>
    </row>
    <row r="266" spans="1:18" ht="18" customHeight="1" x14ac:dyDescent="0.2">
      <c r="A266" s="6">
        <v>337</v>
      </c>
      <c r="B266" s="7">
        <v>15740476</v>
      </c>
      <c r="C266" s="6" t="s">
        <v>75</v>
      </c>
      <c r="D266" s="7">
        <v>659</v>
      </c>
      <c r="E266" s="6" t="s">
        <v>26</v>
      </c>
      <c r="F266" s="6" t="s">
        <v>16</v>
      </c>
      <c r="G266" s="7">
        <v>32</v>
      </c>
      <c r="H266" s="7">
        <v>3</v>
      </c>
      <c r="I266" s="51">
        <v>150923.74</v>
      </c>
      <c r="J266" s="7">
        <v>2</v>
      </c>
      <c r="K266" s="7">
        <v>0</v>
      </c>
      <c r="L266" s="7">
        <v>1</v>
      </c>
      <c r="M266" s="53">
        <v>174652.51</v>
      </c>
      <c r="N266" s="7">
        <v>0</v>
      </c>
      <c r="O266" s="68" t="s">
        <v>810</v>
      </c>
      <c r="P266" s="68" t="s">
        <v>902</v>
      </c>
      <c r="Q266" s="68" t="s">
        <v>888</v>
      </c>
      <c r="R266" s="69" t="s">
        <v>904</v>
      </c>
    </row>
    <row r="267" spans="1:18" ht="18" customHeight="1" x14ac:dyDescent="0.2">
      <c r="A267" s="6">
        <v>338</v>
      </c>
      <c r="B267" s="7">
        <v>15648064</v>
      </c>
      <c r="C267" s="6" t="s">
        <v>136</v>
      </c>
      <c r="D267" s="7">
        <v>649</v>
      </c>
      <c r="E267" s="6" t="s">
        <v>15</v>
      </c>
      <c r="F267" s="6" t="s">
        <v>23</v>
      </c>
      <c r="G267" s="7">
        <v>33</v>
      </c>
      <c r="H267" s="7">
        <v>2</v>
      </c>
      <c r="I267" s="51">
        <v>0</v>
      </c>
      <c r="J267" s="7">
        <v>2</v>
      </c>
      <c r="K267" s="7">
        <v>1</v>
      </c>
      <c r="L267" s="7">
        <v>0</v>
      </c>
      <c r="M267" s="53">
        <v>2010.98</v>
      </c>
      <c r="N267" s="7">
        <v>0</v>
      </c>
      <c r="O267" s="68" t="s">
        <v>810</v>
      </c>
      <c r="P267" s="68" t="s">
        <v>902</v>
      </c>
      <c r="Q267" s="68" t="s">
        <v>883</v>
      </c>
      <c r="R267" s="69" t="s">
        <v>903</v>
      </c>
    </row>
    <row r="268" spans="1:18" ht="18" customHeight="1" x14ac:dyDescent="0.2">
      <c r="A268" s="6">
        <v>342</v>
      </c>
      <c r="B268" s="7">
        <v>15786170</v>
      </c>
      <c r="C268" s="6" t="s">
        <v>153</v>
      </c>
      <c r="D268" s="7">
        <v>659</v>
      </c>
      <c r="E268" s="6" t="s">
        <v>15</v>
      </c>
      <c r="F268" s="6" t="s">
        <v>23</v>
      </c>
      <c r="G268" s="7">
        <v>31</v>
      </c>
      <c r="H268" s="7">
        <v>4</v>
      </c>
      <c r="I268" s="51">
        <v>118342.26</v>
      </c>
      <c r="J268" s="7">
        <v>1</v>
      </c>
      <c r="K268" s="7">
        <v>0</v>
      </c>
      <c r="L268" s="7">
        <v>0</v>
      </c>
      <c r="M268" s="53">
        <v>161574.19</v>
      </c>
      <c r="N268" s="7">
        <v>0</v>
      </c>
      <c r="O268" s="68" t="s">
        <v>810</v>
      </c>
      <c r="P268" s="68" t="s">
        <v>902</v>
      </c>
      <c r="Q268" s="68" t="s">
        <v>886</v>
      </c>
      <c r="R268" s="69" t="s">
        <v>904</v>
      </c>
    </row>
    <row r="269" spans="1:18" ht="18" customHeight="1" x14ac:dyDescent="0.2">
      <c r="A269" s="6">
        <v>343</v>
      </c>
      <c r="B269" s="7">
        <v>15681081</v>
      </c>
      <c r="C269" s="6" t="s">
        <v>320</v>
      </c>
      <c r="D269" s="7">
        <v>545</v>
      </c>
      <c r="E269" s="6" t="s">
        <v>18</v>
      </c>
      <c r="F269" s="6" t="s">
        <v>16</v>
      </c>
      <c r="G269" s="7">
        <v>47</v>
      </c>
      <c r="H269" s="7">
        <v>5</v>
      </c>
      <c r="I269" s="51">
        <v>0</v>
      </c>
      <c r="J269" s="7">
        <v>2</v>
      </c>
      <c r="K269" s="7">
        <v>1</v>
      </c>
      <c r="L269" s="7">
        <v>1</v>
      </c>
      <c r="M269" s="53">
        <v>38970.14</v>
      </c>
      <c r="N269" s="7">
        <v>0</v>
      </c>
      <c r="O269" s="68" t="s">
        <v>810</v>
      </c>
      <c r="P269" s="68" t="s">
        <v>901</v>
      </c>
      <c r="Q269" s="68" t="s">
        <v>883</v>
      </c>
      <c r="R269" s="69" t="s">
        <v>903</v>
      </c>
    </row>
    <row r="270" spans="1:18" ht="18" customHeight="1" x14ac:dyDescent="0.2">
      <c r="A270" s="6">
        <v>344</v>
      </c>
      <c r="B270" s="7">
        <v>15684484</v>
      </c>
      <c r="C270" s="6" t="s">
        <v>321</v>
      </c>
      <c r="D270" s="7">
        <v>543</v>
      </c>
      <c r="E270" s="6" t="s">
        <v>15</v>
      </c>
      <c r="F270" s="6" t="s">
        <v>23</v>
      </c>
      <c r="G270" s="7">
        <v>22</v>
      </c>
      <c r="H270" s="7">
        <v>8</v>
      </c>
      <c r="I270" s="51">
        <v>0</v>
      </c>
      <c r="J270" s="7">
        <v>2</v>
      </c>
      <c r="K270" s="7">
        <v>0</v>
      </c>
      <c r="L270" s="7">
        <v>0</v>
      </c>
      <c r="M270" s="53">
        <v>127587.22</v>
      </c>
      <c r="N270" s="7">
        <v>0</v>
      </c>
      <c r="O270" s="68" t="s">
        <v>810</v>
      </c>
      <c r="P270" s="68" t="s">
        <v>902</v>
      </c>
      <c r="Q270" s="68" t="s">
        <v>883</v>
      </c>
      <c r="R270" s="69" t="s">
        <v>887</v>
      </c>
    </row>
    <row r="271" spans="1:18" ht="18" customHeight="1" x14ac:dyDescent="0.2">
      <c r="A271" s="6">
        <v>345</v>
      </c>
      <c r="B271" s="7">
        <v>15785869</v>
      </c>
      <c r="C271" s="6" t="s">
        <v>88</v>
      </c>
      <c r="D271" s="7">
        <v>718</v>
      </c>
      <c r="E271" s="6" t="s">
        <v>15</v>
      </c>
      <c r="F271" s="6" t="s">
        <v>16</v>
      </c>
      <c r="G271" s="7">
        <v>25</v>
      </c>
      <c r="H271" s="7">
        <v>7</v>
      </c>
      <c r="I271" s="51">
        <v>0</v>
      </c>
      <c r="J271" s="7">
        <v>2</v>
      </c>
      <c r="K271" s="7">
        <v>1</v>
      </c>
      <c r="L271" s="7">
        <v>0</v>
      </c>
      <c r="M271" s="53">
        <v>30380.12</v>
      </c>
      <c r="N271" s="7">
        <v>0</v>
      </c>
      <c r="O271" s="68" t="s">
        <v>810</v>
      </c>
      <c r="P271" s="68" t="s">
        <v>902</v>
      </c>
      <c r="Q271" s="68" t="s">
        <v>883</v>
      </c>
      <c r="R271" s="69" t="s">
        <v>903</v>
      </c>
    </row>
    <row r="272" spans="1:18" ht="18" customHeight="1" x14ac:dyDescent="0.2">
      <c r="A272" s="6">
        <v>346</v>
      </c>
      <c r="B272" s="7">
        <v>15763859</v>
      </c>
      <c r="C272" s="6" t="s">
        <v>322</v>
      </c>
      <c r="D272" s="7">
        <v>840</v>
      </c>
      <c r="E272" s="6" t="s">
        <v>15</v>
      </c>
      <c r="F272" s="6" t="s">
        <v>16</v>
      </c>
      <c r="G272" s="7">
        <v>43</v>
      </c>
      <c r="H272" s="7">
        <v>7</v>
      </c>
      <c r="I272" s="51">
        <v>0</v>
      </c>
      <c r="J272" s="7">
        <v>2</v>
      </c>
      <c r="K272" s="7">
        <v>1</v>
      </c>
      <c r="L272" s="7">
        <v>0</v>
      </c>
      <c r="M272" s="53">
        <v>90908.95</v>
      </c>
      <c r="N272" s="7">
        <v>0</v>
      </c>
      <c r="O272" s="68" t="s">
        <v>809</v>
      </c>
      <c r="P272" s="68" t="s">
        <v>901</v>
      </c>
      <c r="Q272" s="68" t="s">
        <v>883</v>
      </c>
      <c r="R272" s="69" t="s">
        <v>884</v>
      </c>
    </row>
    <row r="273" spans="1:18" ht="18" customHeight="1" x14ac:dyDescent="0.2">
      <c r="A273" s="6">
        <v>347</v>
      </c>
      <c r="B273" s="7">
        <v>15658935</v>
      </c>
      <c r="C273" s="6" t="s">
        <v>231</v>
      </c>
      <c r="D273" s="7">
        <v>630</v>
      </c>
      <c r="E273" s="6" t="s">
        <v>26</v>
      </c>
      <c r="F273" s="6" t="s">
        <v>16</v>
      </c>
      <c r="G273" s="7">
        <v>34</v>
      </c>
      <c r="H273" s="7">
        <v>9</v>
      </c>
      <c r="I273" s="51">
        <v>106937.05</v>
      </c>
      <c r="J273" s="7">
        <v>2</v>
      </c>
      <c r="K273" s="7">
        <v>1</v>
      </c>
      <c r="L273" s="7">
        <v>0</v>
      </c>
      <c r="M273" s="53">
        <v>138275.01</v>
      </c>
      <c r="N273" s="7">
        <v>0</v>
      </c>
      <c r="O273" s="68" t="s">
        <v>810</v>
      </c>
      <c r="P273" s="68" t="s">
        <v>902</v>
      </c>
      <c r="Q273" s="68" t="s">
        <v>886</v>
      </c>
      <c r="R273" s="69" t="s">
        <v>887</v>
      </c>
    </row>
    <row r="274" spans="1:18" ht="18" customHeight="1" x14ac:dyDescent="0.2">
      <c r="A274" s="6">
        <v>348</v>
      </c>
      <c r="B274" s="7">
        <v>15747358</v>
      </c>
      <c r="C274" s="6" t="s">
        <v>323</v>
      </c>
      <c r="D274" s="7">
        <v>643</v>
      </c>
      <c r="E274" s="6" t="s">
        <v>26</v>
      </c>
      <c r="F274" s="6" t="s">
        <v>23</v>
      </c>
      <c r="G274" s="7">
        <v>59</v>
      </c>
      <c r="H274" s="7">
        <v>3</v>
      </c>
      <c r="I274" s="51">
        <v>170331.37</v>
      </c>
      <c r="J274" s="7">
        <v>1</v>
      </c>
      <c r="K274" s="7">
        <v>1</v>
      </c>
      <c r="L274" s="7">
        <v>1</v>
      </c>
      <c r="M274" s="53">
        <v>32171.79</v>
      </c>
      <c r="N274" s="7">
        <v>0</v>
      </c>
      <c r="O274" s="68" t="s">
        <v>810</v>
      </c>
      <c r="P274" s="68" t="s">
        <v>901</v>
      </c>
      <c r="Q274" s="68" t="s">
        <v>888</v>
      </c>
      <c r="R274" s="69" t="s">
        <v>903</v>
      </c>
    </row>
    <row r="275" spans="1:18" ht="18" customHeight="1" x14ac:dyDescent="0.2">
      <c r="A275" s="6">
        <v>349</v>
      </c>
      <c r="B275" s="7">
        <v>15735203</v>
      </c>
      <c r="C275" s="6" t="s">
        <v>324</v>
      </c>
      <c r="D275" s="7">
        <v>654</v>
      </c>
      <c r="E275" s="6" t="s">
        <v>26</v>
      </c>
      <c r="F275" s="6" t="s">
        <v>16</v>
      </c>
      <c r="G275" s="7">
        <v>32</v>
      </c>
      <c r="H275" s="7">
        <v>1</v>
      </c>
      <c r="I275" s="51">
        <v>114510.85</v>
      </c>
      <c r="J275" s="7">
        <v>1</v>
      </c>
      <c r="K275" s="7">
        <v>1</v>
      </c>
      <c r="L275" s="7">
        <v>1</v>
      </c>
      <c r="M275" s="53">
        <v>126143.23</v>
      </c>
      <c r="N275" s="7">
        <v>0</v>
      </c>
      <c r="O275" s="68" t="s">
        <v>810</v>
      </c>
      <c r="P275" s="68" t="s">
        <v>902</v>
      </c>
      <c r="Q275" s="68" t="s">
        <v>886</v>
      </c>
      <c r="R275" s="69" t="s">
        <v>887</v>
      </c>
    </row>
    <row r="276" spans="1:18" ht="18" customHeight="1" x14ac:dyDescent="0.2">
      <c r="A276" s="6">
        <v>350</v>
      </c>
      <c r="B276" s="7">
        <v>15576256</v>
      </c>
      <c r="C276" s="6" t="s">
        <v>325</v>
      </c>
      <c r="D276" s="7">
        <v>582</v>
      </c>
      <c r="E276" s="6" t="s">
        <v>15</v>
      </c>
      <c r="F276" s="6" t="s">
        <v>23</v>
      </c>
      <c r="G276" s="7">
        <v>39</v>
      </c>
      <c r="H276" s="7">
        <v>5</v>
      </c>
      <c r="I276" s="51">
        <v>0</v>
      </c>
      <c r="J276" s="7">
        <v>2</v>
      </c>
      <c r="K276" s="7">
        <v>1</v>
      </c>
      <c r="L276" s="7">
        <v>1</v>
      </c>
      <c r="M276" s="53">
        <v>129892.93</v>
      </c>
      <c r="N276" s="7">
        <v>0</v>
      </c>
      <c r="O276" s="68" t="s">
        <v>810</v>
      </c>
      <c r="P276" s="68" t="s">
        <v>902</v>
      </c>
      <c r="Q276" s="68" t="s">
        <v>883</v>
      </c>
      <c r="R276" s="69" t="s">
        <v>887</v>
      </c>
    </row>
    <row r="277" spans="1:18" ht="18" customHeight="1" x14ac:dyDescent="0.2">
      <c r="A277" s="6">
        <v>351</v>
      </c>
      <c r="B277" s="7">
        <v>15659420</v>
      </c>
      <c r="C277" s="6" t="s">
        <v>326</v>
      </c>
      <c r="D277" s="7">
        <v>659</v>
      </c>
      <c r="E277" s="6" t="s">
        <v>18</v>
      </c>
      <c r="F277" s="6" t="s">
        <v>23</v>
      </c>
      <c r="G277" s="7">
        <v>32</v>
      </c>
      <c r="H277" s="7">
        <v>3</v>
      </c>
      <c r="I277" s="51">
        <v>107594.11</v>
      </c>
      <c r="J277" s="7">
        <v>2</v>
      </c>
      <c r="K277" s="7">
        <v>1</v>
      </c>
      <c r="L277" s="7">
        <v>1</v>
      </c>
      <c r="M277" s="53">
        <v>102416.84</v>
      </c>
      <c r="N277" s="7">
        <v>0</v>
      </c>
      <c r="O277" s="68" t="s">
        <v>810</v>
      </c>
      <c r="P277" s="68" t="s">
        <v>902</v>
      </c>
      <c r="Q277" s="68" t="s">
        <v>886</v>
      </c>
      <c r="R277" s="69" t="s">
        <v>887</v>
      </c>
    </row>
    <row r="278" spans="1:18" ht="18" customHeight="1" x14ac:dyDescent="0.2">
      <c r="A278" s="6">
        <v>352</v>
      </c>
      <c r="B278" s="7">
        <v>15593365</v>
      </c>
      <c r="C278" s="6" t="s">
        <v>219</v>
      </c>
      <c r="D278" s="7">
        <v>762</v>
      </c>
      <c r="E278" s="6" t="s">
        <v>18</v>
      </c>
      <c r="F278" s="6" t="s">
        <v>23</v>
      </c>
      <c r="G278" s="7">
        <v>39</v>
      </c>
      <c r="H278" s="7">
        <v>2</v>
      </c>
      <c r="I278" s="51">
        <v>81273.13</v>
      </c>
      <c r="J278" s="7">
        <v>1</v>
      </c>
      <c r="K278" s="7">
        <v>1</v>
      </c>
      <c r="L278" s="7">
        <v>1</v>
      </c>
      <c r="M278" s="53">
        <v>18719.669999999998</v>
      </c>
      <c r="N278" s="7">
        <v>0</v>
      </c>
      <c r="O278" s="68" t="s">
        <v>809</v>
      </c>
      <c r="P278" s="68" t="s">
        <v>902</v>
      </c>
      <c r="Q278" s="68" t="s">
        <v>886</v>
      </c>
      <c r="R278" s="69" t="s">
        <v>903</v>
      </c>
    </row>
    <row r="279" spans="1:18" ht="18" customHeight="1" x14ac:dyDescent="0.2">
      <c r="A279" s="6">
        <v>353</v>
      </c>
      <c r="B279" s="7">
        <v>15777352</v>
      </c>
      <c r="C279" s="6" t="s">
        <v>327</v>
      </c>
      <c r="D279" s="7">
        <v>568</v>
      </c>
      <c r="E279" s="6" t="s">
        <v>18</v>
      </c>
      <c r="F279" s="6" t="s">
        <v>16</v>
      </c>
      <c r="G279" s="7">
        <v>32</v>
      </c>
      <c r="H279" s="7">
        <v>7</v>
      </c>
      <c r="I279" s="51">
        <v>169399.6</v>
      </c>
      <c r="J279" s="7">
        <v>1</v>
      </c>
      <c r="K279" s="7">
        <v>1</v>
      </c>
      <c r="L279" s="7">
        <v>0</v>
      </c>
      <c r="M279" s="53">
        <v>61936.22</v>
      </c>
      <c r="N279" s="7">
        <v>0</v>
      </c>
      <c r="O279" s="68" t="s">
        <v>810</v>
      </c>
      <c r="P279" s="68" t="s">
        <v>902</v>
      </c>
      <c r="Q279" s="68" t="s">
        <v>888</v>
      </c>
      <c r="R279" s="69" t="s">
        <v>884</v>
      </c>
    </row>
    <row r="280" spans="1:18" ht="18" customHeight="1" x14ac:dyDescent="0.2">
      <c r="A280" s="6">
        <v>354</v>
      </c>
      <c r="B280" s="7">
        <v>15812007</v>
      </c>
      <c r="C280" s="6" t="s">
        <v>328</v>
      </c>
      <c r="D280" s="7">
        <v>670</v>
      </c>
      <c r="E280" s="6" t="s">
        <v>18</v>
      </c>
      <c r="F280" s="6" t="s">
        <v>23</v>
      </c>
      <c r="G280" s="7">
        <v>25</v>
      </c>
      <c r="H280" s="7">
        <v>6</v>
      </c>
      <c r="I280" s="51">
        <v>0</v>
      </c>
      <c r="J280" s="7">
        <v>2</v>
      </c>
      <c r="K280" s="7">
        <v>1</v>
      </c>
      <c r="L280" s="7">
        <v>1</v>
      </c>
      <c r="M280" s="53">
        <v>78358.94</v>
      </c>
      <c r="N280" s="7">
        <v>0</v>
      </c>
      <c r="O280" s="68" t="s">
        <v>810</v>
      </c>
      <c r="P280" s="68" t="s">
        <v>902</v>
      </c>
      <c r="Q280" s="68" t="s">
        <v>883</v>
      </c>
      <c r="R280" s="69" t="s">
        <v>884</v>
      </c>
    </row>
    <row r="281" spans="1:18" ht="18" customHeight="1" x14ac:dyDescent="0.2">
      <c r="A281" s="6">
        <v>355</v>
      </c>
      <c r="B281" s="7">
        <v>15625461</v>
      </c>
      <c r="C281" s="6" t="s">
        <v>329</v>
      </c>
      <c r="D281" s="7">
        <v>613</v>
      </c>
      <c r="E281" s="6" t="s">
        <v>15</v>
      </c>
      <c r="F281" s="6" t="s">
        <v>16</v>
      </c>
      <c r="G281" s="7">
        <v>45</v>
      </c>
      <c r="H281" s="7">
        <v>1</v>
      </c>
      <c r="I281" s="51">
        <v>187841.99</v>
      </c>
      <c r="J281" s="7">
        <v>2</v>
      </c>
      <c r="K281" s="7">
        <v>1</v>
      </c>
      <c r="L281" s="7">
        <v>1</v>
      </c>
      <c r="M281" s="53">
        <v>147224.26999999999</v>
      </c>
      <c r="N281" s="7">
        <v>0</v>
      </c>
      <c r="O281" s="68" t="s">
        <v>810</v>
      </c>
      <c r="P281" s="68" t="s">
        <v>901</v>
      </c>
      <c r="Q281" s="68" t="s">
        <v>888</v>
      </c>
      <c r="R281" s="69" t="s">
        <v>887</v>
      </c>
    </row>
    <row r="282" spans="1:18" ht="18" customHeight="1" x14ac:dyDescent="0.2">
      <c r="A282" s="6">
        <v>356</v>
      </c>
      <c r="B282" s="7">
        <v>15739438</v>
      </c>
      <c r="C282" s="6" t="s">
        <v>330</v>
      </c>
      <c r="D282" s="7">
        <v>539</v>
      </c>
      <c r="E282" s="6" t="s">
        <v>15</v>
      </c>
      <c r="F282" s="6" t="s">
        <v>23</v>
      </c>
      <c r="G282" s="7">
        <v>30</v>
      </c>
      <c r="H282" s="7">
        <v>0</v>
      </c>
      <c r="I282" s="51">
        <v>0</v>
      </c>
      <c r="J282" s="7">
        <v>2</v>
      </c>
      <c r="K282" s="7">
        <v>1</v>
      </c>
      <c r="L282" s="7">
        <v>0</v>
      </c>
      <c r="M282" s="53">
        <v>160979.66</v>
      </c>
      <c r="N282" s="7">
        <v>0</v>
      </c>
      <c r="O282" s="68" t="s">
        <v>810</v>
      </c>
      <c r="P282" s="68" t="s">
        <v>902</v>
      </c>
      <c r="Q282" s="68" t="s">
        <v>883</v>
      </c>
      <c r="R282" s="69" t="s">
        <v>904</v>
      </c>
    </row>
    <row r="283" spans="1:18" ht="18" customHeight="1" x14ac:dyDescent="0.2">
      <c r="A283" s="6">
        <v>357</v>
      </c>
      <c r="B283" s="7">
        <v>15611759</v>
      </c>
      <c r="C283" s="6" t="s">
        <v>331</v>
      </c>
      <c r="D283" s="7">
        <v>850</v>
      </c>
      <c r="E283" s="6" t="s">
        <v>18</v>
      </c>
      <c r="F283" s="6" t="s">
        <v>16</v>
      </c>
      <c r="G283" s="7">
        <v>57</v>
      </c>
      <c r="H283" s="7">
        <v>8</v>
      </c>
      <c r="I283" s="51">
        <v>126776.3</v>
      </c>
      <c r="J283" s="7">
        <v>2</v>
      </c>
      <c r="K283" s="7">
        <v>1</v>
      </c>
      <c r="L283" s="7">
        <v>1</v>
      </c>
      <c r="M283" s="53">
        <v>132298.49</v>
      </c>
      <c r="N283" s="7">
        <v>0</v>
      </c>
      <c r="O283" s="68" t="s">
        <v>809</v>
      </c>
      <c r="P283" s="68" t="s">
        <v>901</v>
      </c>
      <c r="Q283" s="68" t="s">
        <v>888</v>
      </c>
      <c r="R283" s="69" t="s">
        <v>887</v>
      </c>
    </row>
    <row r="284" spans="1:18" ht="18" customHeight="1" x14ac:dyDescent="0.2">
      <c r="A284" s="6">
        <v>359</v>
      </c>
      <c r="B284" s="7">
        <v>15633950</v>
      </c>
      <c r="C284" s="6" t="s">
        <v>43</v>
      </c>
      <c r="D284" s="7">
        <v>737</v>
      </c>
      <c r="E284" s="6" t="s">
        <v>15</v>
      </c>
      <c r="F284" s="6" t="s">
        <v>23</v>
      </c>
      <c r="G284" s="7">
        <v>41</v>
      </c>
      <c r="H284" s="7">
        <v>1</v>
      </c>
      <c r="I284" s="51">
        <v>101960.74</v>
      </c>
      <c r="J284" s="7">
        <v>1</v>
      </c>
      <c r="K284" s="7">
        <v>1</v>
      </c>
      <c r="L284" s="7">
        <v>1</v>
      </c>
      <c r="M284" s="53">
        <v>123547.28</v>
      </c>
      <c r="N284" s="7">
        <v>0</v>
      </c>
      <c r="O284" s="68" t="s">
        <v>809</v>
      </c>
      <c r="P284" s="68" t="s">
        <v>901</v>
      </c>
      <c r="Q284" s="68" t="s">
        <v>886</v>
      </c>
      <c r="R284" s="69" t="s">
        <v>887</v>
      </c>
    </row>
    <row r="285" spans="1:18" ht="18" customHeight="1" x14ac:dyDescent="0.2">
      <c r="A285" s="6">
        <v>360</v>
      </c>
      <c r="B285" s="7">
        <v>15592386</v>
      </c>
      <c r="C285" s="6" t="s">
        <v>186</v>
      </c>
      <c r="D285" s="7">
        <v>520</v>
      </c>
      <c r="E285" s="6" t="s">
        <v>15</v>
      </c>
      <c r="F285" s="6" t="s">
        <v>23</v>
      </c>
      <c r="G285" s="7">
        <v>58</v>
      </c>
      <c r="H285" s="7">
        <v>3</v>
      </c>
      <c r="I285" s="51">
        <v>0</v>
      </c>
      <c r="J285" s="7">
        <v>2</v>
      </c>
      <c r="K285" s="7">
        <v>0</v>
      </c>
      <c r="L285" s="7">
        <v>1</v>
      </c>
      <c r="M285" s="53">
        <v>32790.019999999997</v>
      </c>
      <c r="N285" s="7">
        <v>0</v>
      </c>
      <c r="O285" s="68" t="s">
        <v>885</v>
      </c>
      <c r="P285" s="68" t="s">
        <v>901</v>
      </c>
      <c r="Q285" s="68" t="s">
        <v>883</v>
      </c>
      <c r="R285" s="69" t="s">
        <v>903</v>
      </c>
    </row>
    <row r="286" spans="1:18" ht="18" customHeight="1" x14ac:dyDescent="0.2">
      <c r="A286" s="6">
        <v>361</v>
      </c>
      <c r="B286" s="7">
        <v>15803716</v>
      </c>
      <c r="C286" s="6" t="s">
        <v>333</v>
      </c>
      <c r="D286" s="7">
        <v>706</v>
      </c>
      <c r="E286" s="6" t="s">
        <v>18</v>
      </c>
      <c r="F286" s="6" t="s">
        <v>23</v>
      </c>
      <c r="G286" s="7">
        <v>28</v>
      </c>
      <c r="H286" s="7">
        <v>3</v>
      </c>
      <c r="I286" s="51">
        <v>0</v>
      </c>
      <c r="J286" s="7">
        <v>2</v>
      </c>
      <c r="K286" s="7">
        <v>0</v>
      </c>
      <c r="L286" s="7">
        <v>1</v>
      </c>
      <c r="M286" s="53">
        <v>181543.67</v>
      </c>
      <c r="N286" s="7">
        <v>0</v>
      </c>
      <c r="O286" s="68" t="s">
        <v>810</v>
      </c>
      <c r="P286" s="68" t="s">
        <v>902</v>
      </c>
      <c r="Q286" s="68" t="s">
        <v>883</v>
      </c>
      <c r="R286" s="69" t="s">
        <v>904</v>
      </c>
    </row>
    <row r="287" spans="1:18" ht="18" customHeight="1" x14ac:dyDescent="0.2">
      <c r="A287" s="6">
        <v>363</v>
      </c>
      <c r="B287" s="7">
        <v>15706365</v>
      </c>
      <c r="C287" s="6" t="s">
        <v>63</v>
      </c>
      <c r="D287" s="7">
        <v>648</v>
      </c>
      <c r="E287" s="6" t="s">
        <v>15</v>
      </c>
      <c r="F287" s="6" t="s">
        <v>16</v>
      </c>
      <c r="G287" s="7">
        <v>50</v>
      </c>
      <c r="H287" s="7">
        <v>9</v>
      </c>
      <c r="I287" s="51">
        <v>102535.57</v>
      </c>
      <c r="J287" s="7">
        <v>1</v>
      </c>
      <c r="K287" s="7">
        <v>1</v>
      </c>
      <c r="L287" s="7">
        <v>1</v>
      </c>
      <c r="M287" s="53">
        <v>189543.19</v>
      </c>
      <c r="N287" s="7">
        <v>0</v>
      </c>
      <c r="O287" s="68" t="s">
        <v>810</v>
      </c>
      <c r="P287" s="68" t="s">
        <v>901</v>
      </c>
      <c r="Q287" s="68" t="s">
        <v>886</v>
      </c>
      <c r="R287" s="69" t="s">
        <v>904</v>
      </c>
    </row>
    <row r="288" spans="1:18" ht="18" customHeight="1" x14ac:dyDescent="0.2">
      <c r="A288" s="6">
        <v>364</v>
      </c>
      <c r="B288" s="7">
        <v>15745088</v>
      </c>
      <c r="C288" s="6" t="s">
        <v>334</v>
      </c>
      <c r="D288" s="7">
        <v>443</v>
      </c>
      <c r="E288" s="6" t="s">
        <v>26</v>
      </c>
      <c r="F288" s="6" t="s">
        <v>16</v>
      </c>
      <c r="G288" s="7">
        <v>29</v>
      </c>
      <c r="H288" s="7">
        <v>9</v>
      </c>
      <c r="I288" s="51">
        <v>99027.61</v>
      </c>
      <c r="J288" s="7">
        <v>2</v>
      </c>
      <c r="K288" s="7">
        <v>1</v>
      </c>
      <c r="L288" s="7">
        <v>0</v>
      </c>
      <c r="M288" s="53">
        <v>10940.4</v>
      </c>
      <c r="N288" s="7">
        <v>0</v>
      </c>
      <c r="O288" s="68" t="s">
        <v>885</v>
      </c>
      <c r="P288" s="68" t="s">
        <v>902</v>
      </c>
      <c r="Q288" s="68" t="s">
        <v>886</v>
      </c>
      <c r="R288" s="69" t="s">
        <v>903</v>
      </c>
    </row>
    <row r="289" spans="1:18" ht="18" customHeight="1" x14ac:dyDescent="0.2">
      <c r="A289" s="6">
        <v>365</v>
      </c>
      <c r="B289" s="7">
        <v>15676715</v>
      </c>
      <c r="C289" s="6" t="s">
        <v>335</v>
      </c>
      <c r="D289" s="7">
        <v>640</v>
      </c>
      <c r="E289" s="6" t="s">
        <v>15</v>
      </c>
      <c r="F289" s="6" t="s">
        <v>23</v>
      </c>
      <c r="G289" s="7">
        <v>68</v>
      </c>
      <c r="H289" s="7">
        <v>9</v>
      </c>
      <c r="I289" s="51">
        <v>0</v>
      </c>
      <c r="J289" s="7">
        <v>2</v>
      </c>
      <c r="K289" s="7">
        <v>1</v>
      </c>
      <c r="L289" s="7">
        <v>1</v>
      </c>
      <c r="M289" s="53">
        <v>199493.38</v>
      </c>
      <c r="N289" s="7">
        <v>0</v>
      </c>
      <c r="O289" s="68" t="s">
        <v>810</v>
      </c>
      <c r="P289" s="68" t="s">
        <v>905</v>
      </c>
      <c r="Q289" s="68" t="s">
        <v>883</v>
      </c>
      <c r="R289" s="69" t="s">
        <v>904</v>
      </c>
    </row>
    <row r="290" spans="1:18" ht="18" customHeight="1" x14ac:dyDescent="0.2">
      <c r="A290" s="6">
        <v>366</v>
      </c>
      <c r="B290" s="7">
        <v>15613085</v>
      </c>
      <c r="C290" s="6" t="s">
        <v>336</v>
      </c>
      <c r="D290" s="7">
        <v>628</v>
      </c>
      <c r="E290" s="6" t="s">
        <v>18</v>
      </c>
      <c r="F290" s="6" t="s">
        <v>16</v>
      </c>
      <c r="G290" s="7">
        <v>33</v>
      </c>
      <c r="H290" s="7">
        <v>3</v>
      </c>
      <c r="I290" s="51">
        <v>0</v>
      </c>
      <c r="J290" s="7">
        <v>1</v>
      </c>
      <c r="K290" s="7">
        <v>1</v>
      </c>
      <c r="L290" s="7">
        <v>1</v>
      </c>
      <c r="M290" s="53">
        <v>188193.25</v>
      </c>
      <c r="N290" s="7">
        <v>0</v>
      </c>
      <c r="O290" s="68" t="s">
        <v>810</v>
      </c>
      <c r="P290" s="68" t="s">
        <v>902</v>
      </c>
      <c r="Q290" s="68" t="s">
        <v>883</v>
      </c>
      <c r="R290" s="69" t="s">
        <v>904</v>
      </c>
    </row>
    <row r="291" spans="1:18" ht="18" customHeight="1" x14ac:dyDescent="0.2">
      <c r="A291" s="6">
        <v>367</v>
      </c>
      <c r="B291" s="7">
        <v>15633537</v>
      </c>
      <c r="C291" s="6" t="s">
        <v>337</v>
      </c>
      <c r="D291" s="7">
        <v>540</v>
      </c>
      <c r="E291" s="6" t="s">
        <v>26</v>
      </c>
      <c r="F291" s="6" t="s">
        <v>16</v>
      </c>
      <c r="G291" s="7">
        <v>42</v>
      </c>
      <c r="H291" s="7">
        <v>9</v>
      </c>
      <c r="I291" s="51">
        <v>87271.41</v>
      </c>
      <c r="J291" s="7">
        <v>2</v>
      </c>
      <c r="K291" s="7">
        <v>1</v>
      </c>
      <c r="L291" s="7">
        <v>0</v>
      </c>
      <c r="M291" s="53">
        <v>172572.64</v>
      </c>
      <c r="N291" s="7">
        <v>0</v>
      </c>
      <c r="O291" s="68" t="s">
        <v>810</v>
      </c>
      <c r="P291" s="68" t="s">
        <v>901</v>
      </c>
      <c r="Q291" s="68" t="s">
        <v>886</v>
      </c>
      <c r="R291" s="69" t="s">
        <v>904</v>
      </c>
    </row>
    <row r="292" spans="1:18" ht="18" customHeight="1" x14ac:dyDescent="0.2">
      <c r="A292" s="6">
        <v>368</v>
      </c>
      <c r="B292" s="7">
        <v>15594720</v>
      </c>
      <c r="C292" s="6" t="s">
        <v>33</v>
      </c>
      <c r="D292" s="7">
        <v>460</v>
      </c>
      <c r="E292" s="6" t="s">
        <v>26</v>
      </c>
      <c r="F292" s="6" t="s">
        <v>16</v>
      </c>
      <c r="G292" s="7">
        <v>35</v>
      </c>
      <c r="H292" s="7">
        <v>8</v>
      </c>
      <c r="I292" s="51">
        <v>102742.91</v>
      </c>
      <c r="J292" s="7">
        <v>2</v>
      </c>
      <c r="K292" s="7">
        <v>1</v>
      </c>
      <c r="L292" s="7">
        <v>1</v>
      </c>
      <c r="M292" s="53">
        <v>189339.6</v>
      </c>
      <c r="N292" s="7">
        <v>0</v>
      </c>
      <c r="O292" s="68" t="s">
        <v>885</v>
      </c>
      <c r="P292" s="68" t="s">
        <v>902</v>
      </c>
      <c r="Q292" s="68" t="s">
        <v>886</v>
      </c>
      <c r="R292" s="69" t="s">
        <v>904</v>
      </c>
    </row>
    <row r="293" spans="1:18" ht="18" customHeight="1" x14ac:dyDescent="0.2">
      <c r="A293" s="6">
        <v>369</v>
      </c>
      <c r="B293" s="7">
        <v>15684042</v>
      </c>
      <c r="C293" s="6" t="s">
        <v>338</v>
      </c>
      <c r="D293" s="7">
        <v>636</v>
      </c>
      <c r="E293" s="6" t="s">
        <v>26</v>
      </c>
      <c r="F293" s="6" t="s">
        <v>23</v>
      </c>
      <c r="G293" s="7">
        <v>34</v>
      </c>
      <c r="H293" s="7">
        <v>2</v>
      </c>
      <c r="I293" s="51">
        <v>40105.51</v>
      </c>
      <c r="J293" s="7">
        <v>2</v>
      </c>
      <c r="K293" s="7">
        <v>0</v>
      </c>
      <c r="L293" s="7">
        <v>1</v>
      </c>
      <c r="M293" s="53">
        <v>53512.160000000003</v>
      </c>
      <c r="N293" s="7">
        <v>0</v>
      </c>
      <c r="O293" s="68" t="s">
        <v>810</v>
      </c>
      <c r="P293" s="68" t="s">
        <v>902</v>
      </c>
      <c r="Q293" s="68" t="s">
        <v>883</v>
      </c>
      <c r="R293" s="69" t="s">
        <v>884</v>
      </c>
    </row>
    <row r="294" spans="1:18" ht="18" customHeight="1" x14ac:dyDescent="0.2">
      <c r="A294" s="6">
        <v>370</v>
      </c>
      <c r="B294" s="7">
        <v>15583303</v>
      </c>
      <c r="C294" s="6" t="s">
        <v>339</v>
      </c>
      <c r="D294" s="7">
        <v>593</v>
      </c>
      <c r="E294" s="6" t="s">
        <v>15</v>
      </c>
      <c r="F294" s="6" t="s">
        <v>16</v>
      </c>
      <c r="G294" s="7">
        <v>29</v>
      </c>
      <c r="H294" s="7">
        <v>2</v>
      </c>
      <c r="I294" s="51">
        <v>152265.43</v>
      </c>
      <c r="J294" s="7">
        <v>1</v>
      </c>
      <c r="K294" s="7">
        <v>1</v>
      </c>
      <c r="L294" s="7">
        <v>0</v>
      </c>
      <c r="M294" s="53">
        <v>34004.44</v>
      </c>
      <c r="N294" s="7">
        <v>0</v>
      </c>
      <c r="O294" s="68" t="s">
        <v>810</v>
      </c>
      <c r="P294" s="68" t="s">
        <v>902</v>
      </c>
      <c r="Q294" s="68" t="s">
        <v>888</v>
      </c>
      <c r="R294" s="69" t="s">
        <v>903</v>
      </c>
    </row>
    <row r="295" spans="1:18" ht="18" customHeight="1" x14ac:dyDescent="0.2">
      <c r="A295" s="6">
        <v>371</v>
      </c>
      <c r="B295" s="7">
        <v>15611579</v>
      </c>
      <c r="C295" s="6" t="s">
        <v>340</v>
      </c>
      <c r="D295" s="7">
        <v>801</v>
      </c>
      <c r="E295" s="6" t="s">
        <v>18</v>
      </c>
      <c r="F295" s="6" t="s">
        <v>23</v>
      </c>
      <c r="G295" s="7">
        <v>42</v>
      </c>
      <c r="H295" s="7">
        <v>4</v>
      </c>
      <c r="I295" s="51">
        <v>141947.67000000001</v>
      </c>
      <c r="J295" s="7">
        <v>1</v>
      </c>
      <c r="K295" s="7">
        <v>1</v>
      </c>
      <c r="L295" s="7">
        <v>1</v>
      </c>
      <c r="M295" s="53">
        <v>10598.29</v>
      </c>
      <c r="N295" s="7">
        <v>0</v>
      </c>
      <c r="O295" s="68" t="s">
        <v>809</v>
      </c>
      <c r="P295" s="68" t="s">
        <v>901</v>
      </c>
      <c r="Q295" s="68" t="s">
        <v>888</v>
      </c>
      <c r="R295" s="69" t="s">
        <v>903</v>
      </c>
    </row>
    <row r="296" spans="1:18" ht="18" customHeight="1" x14ac:dyDescent="0.2">
      <c r="A296" s="6">
        <v>372</v>
      </c>
      <c r="B296" s="7">
        <v>15774696</v>
      </c>
      <c r="C296" s="6" t="s">
        <v>110</v>
      </c>
      <c r="D296" s="7">
        <v>640</v>
      </c>
      <c r="E296" s="6" t="s">
        <v>26</v>
      </c>
      <c r="F296" s="6" t="s">
        <v>16</v>
      </c>
      <c r="G296" s="7">
        <v>75</v>
      </c>
      <c r="H296" s="7">
        <v>1</v>
      </c>
      <c r="I296" s="51">
        <v>106307.91</v>
      </c>
      <c r="J296" s="7">
        <v>2</v>
      </c>
      <c r="K296" s="7">
        <v>0</v>
      </c>
      <c r="L296" s="7">
        <v>1</v>
      </c>
      <c r="M296" s="53">
        <v>113428.77</v>
      </c>
      <c r="N296" s="7">
        <v>0</v>
      </c>
      <c r="O296" s="68" t="s">
        <v>810</v>
      </c>
      <c r="P296" s="68" t="s">
        <v>905</v>
      </c>
      <c r="Q296" s="68" t="s">
        <v>886</v>
      </c>
      <c r="R296" s="69" t="s">
        <v>887</v>
      </c>
    </row>
    <row r="297" spans="1:18" ht="18" customHeight="1" x14ac:dyDescent="0.2">
      <c r="A297" s="6">
        <v>373</v>
      </c>
      <c r="B297" s="7">
        <v>15694506</v>
      </c>
      <c r="C297" s="6" t="s">
        <v>341</v>
      </c>
      <c r="D297" s="7">
        <v>611</v>
      </c>
      <c r="E297" s="6" t="s">
        <v>26</v>
      </c>
      <c r="F297" s="6" t="s">
        <v>23</v>
      </c>
      <c r="G297" s="7">
        <v>31</v>
      </c>
      <c r="H297" s="7">
        <v>0</v>
      </c>
      <c r="I297" s="51">
        <v>107884.81</v>
      </c>
      <c r="J297" s="7">
        <v>2</v>
      </c>
      <c r="K297" s="7">
        <v>1</v>
      </c>
      <c r="L297" s="7">
        <v>1</v>
      </c>
      <c r="M297" s="53">
        <v>183487.98</v>
      </c>
      <c r="N297" s="7">
        <v>0</v>
      </c>
      <c r="O297" s="68" t="s">
        <v>810</v>
      </c>
      <c r="P297" s="68" t="s">
        <v>902</v>
      </c>
      <c r="Q297" s="68" t="s">
        <v>886</v>
      </c>
      <c r="R297" s="69" t="s">
        <v>904</v>
      </c>
    </row>
    <row r="298" spans="1:18" ht="18" customHeight="1" x14ac:dyDescent="0.2">
      <c r="A298" s="6">
        <v>374</v>
      </c>
      <c r="B298" s="7">
        <v>15688074</v>
      </c>
      <c r="C298" s="6" t="s">
        <v>342</v>
      </c>
      <c r="D298" s="7">
        <v>802</v>
      </c>
      <c r="E298" s="6" t="s">
        <v>26</v>
      </c>
      <c r="F298" s="6" t="s">
        <v>23</v>
      </c>
      <c r="G298" s="7">
        <v>31</v>
      </c>
      <c r="H298" s="7">
        <v>1</v>
      </c>
      <c r="I298" s="51">
        <v>125013.72</v>
      </c>
      <c r="J298" s="7">
        <v>1</v>
      </c>
      <c r="K298" s="7">
        <v>1</v>
      </c>
      <c r="L298" s="7">
        <v>1</v>
      </c>
      <c r="M298" s="53">
        <v>187658.09</v>
      </c>
      <c r="N298" s="7">
        <v>0</v>
      </c>
      <c r="O298" s="68" t="s">
        <v>809</v>
      </c>
      <c r="P298" s="68" t="s">
        <v>902</v>
      </c>
      <c r="Q298" s="68" t="s">
        <v>886</v>
      </c>
      <c r="R298" s="69" t="s">
        <v>904</v>
      </c>
    </row>
    <row r="299" spans="1:18" ht="18" customHeight="1" x14ac:dyDescent="0.2">
      <c r="A299" s="6">
        <v>375</v>
      </c>
      <c r="B299" s="7">
        <v>15759537</v>
      </c>
      <c r="C299" s="6" t="s">
        <v>63</v>
      </c>
      <c r="D299" s="7">
        <v>717</v>
      </c>
      <c r="E299" s="6" t="s">
        <v>26</v>
      </c>
      <c r="F299" s="6" t="s">
        <v>23</v>
      </c>
      <c r="G299" s="7">
        <v>35</v>
      </c>
      <c r="H299" s="7">
        <v>7</v>
      </c>
      <c r="I299" s="51">
        <v>58469.37</v>
      </c>
      <c r="J299" s="7">
        <v>2</v>
      </c>
      <c r="K299" s="7">
        <v>1</v>
      </c>
      <c r="L299" s="7">
        <v>1</v>
      </c>
      <c r="M299" s="53">
        <v>172459.39</v>
      </c>
      <c r="N299" s="7">
        <v>0</v>
      </c>
      <c r="O299" s="68" t="s">
        <v>810</v>
      </c>
      <c r="P299" s="68" t="s">
        <v>902</v>
      </c>
      <c r="Q299" s="68" t="s">
        <v>883</v>
      </c>
      <c r="R299" s="69" t="s">
        <v>904</v>
      </c>
    </row>
    <row r="300" spans="1:18" ht="18" customHeight="1" x14ac:dyDescent="0.2">
      <c r="A300" s="6">
        <v>376</v>
      </c>
      <c r="B300" s="7">
        <v>15758449</v>
      </c>
      <c r="C300" s="6" t="s">
        <v>343</v>
      </c>
      <c r="D300" s="7">
        <v>769</v>
      </c>
      <c r="E300" s="6" t="s">
        <v>15</v>
      </c>
      <c r="F300" s="6" t="s">
        <v>16</v>
      </c>
      <c r="G300" s="7">
        <v>39</v>
      </c>
      <c r="H300" s="7">
        <v>8</v>
      </c>
      <c r="I300" s="51">
        <v>0</v>
      </c>
      <c r="J300" s="7">
        <v>1</v>
      </c>
      <c r="K300" s="7">
        <v>0</v>
      </c>
      <c r="L300" s="7">
        <v>1</v>
      </c>
      <c r="M300" s="53">
        <v>21016</v>
      </c>
      <c r="N300" s="7">
        <v>0</v>
      </c>
      <c r="O300" s="68" t="s">
        <v>809</v>
      </c>
      <c r="P300" s="68" t="s">
        <v>902</v>
      </c>
      <c r="Q300" s="68" t="s">
        <v>883</v>
      </c>
      <c r="R300" s="69" t="s">
        <v>903</v>
      </c>
    </row>
    <row r="301" spans="1:18" ht="18" customHeight="1" x14ac:dyDescent="0.2">
      <c r="A301" s="6">
        <v>378</v>
      </c>
      <c r="B301" s="7">
        <v>15667871</v>
      </c>
      <c r="C301" s="6" t="s">
        <v>319</v>
      </c>
      <c r="D301" s="7">
        <v>572</v>
      </c>
      <c r="E301" s="6" t="s">
        <v>18</v>
      </c>
      <c r="F301" s="6" t="s">
        <v>23</v>
      </c>
      <c r="G301" s="7">
        <v>35</v>
      </c>
      <c r="H301" s="7">
        <v>4</v>
      </c>
      <c r="I301" s="51">
        <v>152390.26</v>
      </c>
      <c r="J301" s="7">
        <v>1</v>
      </c>
      <c r="K301" s="7">
        <v>1</v>
      </c>
      <c r="L301" s="7">
        <v>0</v>
      </c>
      <c r="M301" s="53">
        <v>128123.66</v>
      </c>
      <c r="N301" s="7">
        <v>0</v>
      </c>
      <c r="O301" s="68" t="s">
        <v>810</v>
      </c>
      <c r="P301" s="68" t="s">
        <v>902</v>
      </c>
      <c r="Q301" s="68" t="s">
        <v>888</v>
      </c>
      <c r="R301" s="69" t="s">
        <v>887</v>
      </c>
    </row>
    <row r="302" spans="1:18" ht="18" customHeight="1" x14ac:dyDescent="0.2">
      <c r="A302" s="6">
        <v>379</v>
      </c>
      <c r="B302" s="7">
        <v>15677371</v>
      </c>
      <c r="C302" s="6" t="s">
        <v>130</v>
      </c>
      <c r="D302" s="7">
        <v>629</v>
      </c>
      <c r="E302" s="6" t="s">
        <v>18</v>
      </c>
      <c r="F302" s="6" t="s">
        <v>16</v>
      </c>
      <c r="G302" s="7">
        <v>30</v>
      </c>
      <c r="H302" s="7">
        <v>2</v>
      </c>
      <c r="I302" s="51">
        <v>34013.629999999997</v>
      </c>
      <c r="J302" s="7">
        <v>1</v>
      </c>
      <c r="K302" s="7">
        <v>1</v>
      </c>
      <c r="L302" s="7">
        <v>0</v>
      </c>
      <c r="M302" s="53">
        <v>19570.63</v>
      </c>
      <c r="N302" s="7">
        <v>0</v>
      </c>
      <c r="O302" s="68" t="s">
        <v>810</v>
      </c>
      <c r="P302" s="68" t="s">
        <v>902</v>
      </c>
      <c r="Q302" s="68" t="s">
        <v>883</v>
      </c>
      <c r="R302" s="69" t="s">
        <v>903</v>
      </c>
    </row>
    <row r="303" spans="1:18" ht="18" customHeight="1" x14ac:dyDescent="0.2">
      <c r="A303" s="6">
        <v>381</v>
      </c>
      <c r="B303" s="7">
        <v>15713578</v>
      </c>
      <c r="C303" s="6" t="s">
        <v>346</v>
      </c>
      <c r="D303" s="7">
        <v>483</v>
      </c>
      <c r="E303" s="6" t="s">
        <v>15</v>
      </c>
      <c r="F303" s="6" t="s">
        <v>16</v>
      </c>
      <c r="G303" s="7">
        <v>50</v>
      </c>
      <c r="H303" s="7">
        <v>9</v>
      </c>
      <c r="I303" s="51">
        <v>0</v>
      </c>
      <c r="J303" s="7">
        <v>2</v>
      </c>
      <c r="K303" s="7">
        <v>1</v>
      </c>
      <c r="L303" s="7">
        <v>1</v>
      </c>
      <c r="M303" s="53">
        <v>111020.24</v>
      </c>
      <c r="N303" s="7">
        <v>0</v>
      </c>
      <c r="O303" s="68" t="s">
        <v>885</v>
      </c>
      <c r="P303" s="68" t="s">
        <v>901</v>
      </c>
      <c r="Q303" s="68" t="s">
        <v>883</v>
      </c>
      <c r="R303" s="69" t="s">
        <v>887</v>
      </c>
    </row>
    <row r="304" spans="1:18" ht="18" customHeight="1" x14ac:dyDescent="0.2">
      <c r="A304" s="6">
        <v>382</v>
      </c>
      <c r="B304" s="7">
        <v>15591509</v>
      </c>
      <c r="C304" s="6" t="s">
        <v>347</v>
      </c>
      <c r="D304" s="7">
        <v>690</v>
      </c>
      <c r="E304" s="6" t="s">
        <v>15</v>
      </c>
      <c r="F304" s="6" t="s">
        <v>23</v>
      </c>
      <c r="G304" s="7">
        <v>36</v>
      </c>
      <c r="H304" s="7">
        <v>7</v>
      </c>
      <c r="I304" s="51">
        <v>101583.11</v>
      </c>
      <c r="J304" s="7">
        <v>2</v>
      </c>
      <c r="K304" s="7">
        <v>1</v>
      </c>
      <c r="L304" s="7">
        <v>0</v>
      </c>
      <c r="M304" s="53">
        <v>123775.15</v>
      </c>
      <c r="N304" s="7">
        <v>0</v>
      </c>
      <c r="O304" s="68" t="s">
        <v>810</v>
      </c>
      <c r="P304" s="68" t="s">
        <v>902</v>
      </c>
      <c r="Q304" s="68" t="s">
        <v>886</v>
      </c>
      <c r="R304" s="69" t="s">
        <v>887</v>
      </c>
    </row>
    <row r="305" spans="1:18" ht="18" customHeight="1" x14ac:dyDescent="0.2">
      <c r="A305" s="6">
        <v>383</v>
      </c>
      <c r="B305" s="7">
        <v>15568240</v>
      </c>
      <c r="C305" s="6" t="s">
        <v>182</v>
      </c>
      <c r="D305" s="7">
        <v>492</v>
      </c>
      <c r="E305" s="6" t="s">
        <v>26</v>
      </c>
      <c r="F305" s="6" t="s">
        <v>16</v>
      </c>
      <c r="G305" s="7">
        <v>30</v>
      </c>
      <c r="H305" s="7">
        <v>10</v>
      </c>
      <c r="I305" s="51">
        <v>77168.87</v>
      </c>
      <c r="J305" s="7">
        <v>2</v>
      </c>
      <c r="K305" s="7">
        <v>0</v>
      </c>
      <c r="L305" s="7">
        <v>1</v>
      </c>
      <c r="M305" s="53">
        <v>146700.22</v>
      </c>
      <c r="N305" s="7">
        <v>0</v>
      </c>
      <c r="O305" s="68" t="s">
        <v>885</v>
      </c>
      <c r="P305" s="68" t="s">
        <v>902</v>
      </c>
      <c r="Q305" s="68" t="s">
        <v>886</v>
      </c>
      <c r="R305" s="69" t="s">
        <v>887</v>
      </c>
    </row>
    <row r="306" spans="1:18" ht="18" customHeight="1" x14ac:dyDescent="0.2">
      <c r="A306" s="6">
        <v>384</v>
      </c>
      <c r="B306" s="7">
        <v>15622993</v>
      </c>
      <c r="C306" s="6" t="s">
        <v>348</v>
      </c>
      <c r="D306" s="7">
        <v>709</v>
      </c>
      <c r="E306" s="6" t="s">
        <v>26</v>
      </c>
      <c r="F306" s="6" t="s">
        <v>23</v>
      </c>
      <c r="G306" s="7">
        <v>28</v>
      </c>
      <c r="H306" s="7">
        <v>8</v>
      </c>
      <c r="I306" s="51">
        <v>124695.72</v>
      </c>
      <c r="J306" s="7">
        <v>2</v>
      </c>
      <c r="K306" s="7">
        <v>1</v>
      </c>
      <c r="L306" s="7">
        <v>0</v>
      </c>
      <c r="M306" s="53">
        <v>145251.35</v>
      </c>
      <c r="N306" s="7">
        <v>0</v>
      </c>
      <c r="O306" s="68" t="s">
        <v>810</v>
      </c>
      <c r="P306" s="68" t="s">
        <v>902</v>
      </c>
      <c r="Q306" s="68" t="s">
        <v>886</v>
      </c>
      <c r="R306" s="69" t="s">
        <v>887</v>
      </c>
    </row>
    <row r="307" spans="1:18" ht="18" customHeight="1" x14ac:dyDescent="0.2">
      <c r="A307" s="6">
        <v>385</v>
      </c>
      <c r="B307" s="7">
        <v>15689294</v>
      </c>
      <c r="C307" s="6" t="s">
        <v>349</v>
      </c>
      <c r="D307" s="7">
        <v>705</v>
      </c>
      <c r="E307" s="6" t="s">
        <v>26</v>
      </c>
      <c r="F307" s="6" t="s">
        <v>23</v>
      </c>
      <c r="G307" s="7">
        <v>44</v>
      </c>
      <c r="H307" s="7">
        <v>3</v>
      </c>
      <c r="I307" s="51">
        <v>105934.96</v>
      </c>
      <c r="J307" s="7">
        <v>1</v>
      </c>
      <c r="K307" s="7">
        <v>1</v>
      </c>
      <c r="L307" s="7">
        <v>0</v>
      </c>
      <c r="M307" s="53">
        <v>82463.69</v>
      </c>
      <c r="N307" s="7">
        <v>0</v>
      </c>
      <c r="O307" s="68" t="s">
        <v>810</v>
      </c>
      <c r="P307" s="68" t="s">
        <v>901</v>
      </c>
      <c r="Q307" s="68" t="s">
        <v>886</v>
      </c>
      <c r="R307" s="69" t="s">
        <v>884</v>
      </c>
    </row>
    <row r="308" spans="1:18" ht="18" customHeight="1" x14ac:dyDescent="0.2">
      <c r="A308" s="6">
        <v>386</v>
      </c>
      <c r="B308" s="7">
        <v>15720910</v>
      </c>
      <c r="C308" s="6" t="s">
        <v>350</v>
      </c>
      <c r="D308" s="7">
        <v>560</v>
      </c>
      <c r="E308" s="6" t="s">
        <v>15</v>
      </c>
      <c r="F308" s="6" t="s">
        <v>16</v>
      </c>
      <c r="G308" s="7">
        <v>66</v>
      </c>
      <c r="H308" s="7">
        <v>9</v>
      </c>
      <c r="I308" s="51">
        <v>0</v>
      </c>
      <c r="J308" s="7">
        <v>1</v>
      </c>
      <c r="K308" s="7">
        <v>1</v>
      </c>
      <c r="L308" s="7">
        <v>1</v>
      </c>
      <c r="M308" s="53">
        <v>15928.49</v>
      </c>
      <c r="N308" s="7">
        <v>0</v>
      </c>
      <c r="O308" s="68" t="s">
        <v>810</v>
      </c>
      <c r="P308" s="68" t="s">
        <v>905</v>
      </c>
      <c r="Q308" s="68" t="s">
        <v>883</v>
      </c>
      <c r="R308" s="69" t="s">
        <v>903</v>
      </c>
    </row>
    <row r="309" spans="1:18" ht="18" customHeight="1" x14ac:dyDescent="0.2">
      <c r="A309" s="6">
        <v>387</v>
      </c>
      <c r="B309" s="7">
        <v>15721181</v>
      </c>
      <c r="C309" s="6" t="s">
        <v>351</v>
      </c>
      <c r="D309" s="7">
        <v>611</v>
      </c>
      <c r="E309" s="6" t="s">
        <v>18</v>
      </c>
      <c r="F309" s="6" t="s">
        <v>23</v>
      </c>
      <c r="G309" s="7">
        <v>46</v>
      </c>
      <c r="H309" s="7">
        <v>6</v>
      </c>
      <c r="I309" s="51">
        <v>0</v>
      </c>
      <c r="J309" s="7">
        <v>2</v>
      </c>
      <c r="K309" s="7">
        <v>1</v>
      </c>
      <c r="L309" s="7">
        <v>0</v>
      </c>
      <c r="M309" s="53">
        <v>45886.33</v>
      </c>
      <c r="N309" s="7">
        <v>0</v>
      </c>
      <c r="O309" s="68" t="s">
        <v>810</v>
      </c>
      <c r="P309" s="68" t="s">
        <v>901</v>
      </c>
      <c r="Q309" s="68" t="s">
        <v>883</v>
      </c>
      <c r="R309" s="69" t="s">
        <v>903</v>
      </c>
    </row>
    <row r="310" spans="1:18" ht="18" customHeight="1" x14ac:dyDescent="0.2">
      <c r="A310" s="6">
        <v>388</v>
      </c>
      <c r="B310" s="7">
        <v>15776433</v>
      </c>
      <c r="C310" s="6" t="s">
        <v>352</v>
      </c>
      <c r="D310" s="7">
        <v>730</v>
      </c>
      <c r="E310" s="6" t="s">
        <v>18</v>
      </c>
      <c r="F310" s="6" t="s">
        <v>23</v>
      </c>
      <c r="G310" s="7">
        <v>62</v>
      </c>
      <c r="H310" s="7">
        <v>2</v>
      </c>
      <c r="I310" s="51">
        <v>0</v>
      </c>
      <c r="J310" s="7">
        <v>2</v>
      </c>
      <c r="K310" s="7">
        <v>1</v>
      </c>
      <c r="L310" s="7">
        <v>1</v>
      </c>
      <c r="M310" s="53">
        <v>186489.95</v>
      </c>
      <c r="N310" s="7">
        <v>0</v>
      </c>
      <c r="O310" s="68" t="s">
        <v>809</v>
      </c>
      <c r="P310" s="68" t="s">
        <v>905</v>
      </c>
      <c r="Q310" s="68" t="s">
        <v>883</v>
      </c>
      <c r="R310" s="69" t="s">
        <v>904</v>
      </c>
    </row>
    <row r="311" spans="1:18" ht="18" customHeight="1" x14ac:dyDescent="0.2">
      <c r="A311" s="6">
        <v>389</v>
      </c>
      <c r="B311" s="7">
        <v>15748936</v>
      </c>
      <c r="C311" s="6" t="s">
        <v>353</v>
      </c>
      <c r="D311" s="7">
        <v>709</v>
      </c>
      <c r="E311" s="6" t="s">
        <v>18</v>
      </c>
      <c r="F311" s="6" t="s">
        <v>16</v>
      </c>
      <c r="G311" s="7">
        <v>45</v>
      </c>
      <c r="H311" s="7">
        <v>2</v>
      </c>
      <c r="I311" s="51">
        <v>0</v>
      </c>
      <c r="J311" s="7">
        <v>2</v>
      </c>
      <c r="K311" s="7">
        <v>0</v>
      </c>
      <c r="L311" s="7">
        <v>1</v>
      </c>
      <c r="M311" s="53">
        <v>162922.65</v>
      </c>
      <c r="N311" s="7">
        <v>0</v>
      </c>
      <c r="O311" s="68" t="s">
        <v>810</v>
      </c>
      <c r="P311" s="68" t="s">
        <v>901</v>
      </c>
      <c r="Q311" s="68" t="s">
        <v>883</v>
      </c>
      <c r="R311" s="69" t="s">
        <v>904</v>
      </c>
    </row>
    <row r="312" spans="1:18" ht="18" customHeight="1" x14ac:dyDescent="0.2">
      <c r="A312" s="6">
        <v>390</v>
      </c>
      <c r="B312" s="7">
        <v>15717225</v>
      </c>
      <c r="C312" s="6" t="s">
        <v>354</v>
      </c>
      <c r="D312" s="7">
        <v>544</v>
      </c>
      <c r="E312" s="6" t="s">
        <v>15</v>
      </c>
      <c r="F312" s="6" t="s">
        <v>16</v>
      </c>
      <c r="G312" s="7">
        <v>21</v>
      </c>
      <c r="H312" s="7">
        <v>10</v>
      </c>
      <c r="I312" s="51">
        <v>161525.96</v>
      </c>
      <c r="J312" s="7">
        <v>2</v>
      </c>
      <c r="K312" s="7">
        <v>1</v>
      </c>
      <c r="L312" s="7">
        <v>0</v>
      </c>
      <c r="M312" s="53">
        <v>9262.77</v>
      </c>
      <c r="N312" s="7">
        <v>0</v>
      </c>
      <c r="O312" s="68" t="s">
        <v>810</v>
      </c>
      <c r="P312" s="68" t="s">
        <v>902</v>
      </c>
      <c r="Q312" s="68" t="s">
        <v>888</v>
      </c>
      <c r="R312" s="69" t="s">
        <v>903</v>
      </c>
    </row>
    <row r="313" spans="1:18" ht="18" customHeight="1" x14ac:dyDescent="0.2">
      <c r="A313" s="6">
        <v>391</v>
      </c>
      <c r="B313" s="7">
        <v>15685226</v>
      </c>
      <c r="C313" s="6" t="s">
        <v>250</v>
      </c>
      <c r="D313" s="7">
        <v>712</v>
      </c>
      <c r="E313" s="6" t="s">
        <v>26</v>
      </c>
      <c r="F313" s="6" t="s">
        <v>16</v>
      </c>
      <c r="G313" s="7">
        <v>29</v>
      </c>
      <c r="H313" s="7">
        <v>7</v>
      </c>
      <c r="I313" s="51">
        <v>147199.07</v>
      </c>
      <c r="J313" s="7">
        <v>1</v>
      </c>
      <c r="K313" s="7">
        <v>1</v>
      </c>
      <c r="L313" s="7">
        <v>1</v>
      </c>
      <c r="M313" s="53">
        <v>84932.4</v>
      </c>
      <c r="N313" s="7">
        <v>0</v>
      </c>
      <c r="O313" s="68" t="s">
        <v>810</v>
      </c>
      <c r="P313" s="68" t="s">
        <v>902</v>
      </c>
      <c r="Q313" s="68" t="s">
        <v>888</v>
      </c>
      <c r="R313" s="69" t="s">
        <v>884</v>
      </c>
    </row>
    <row r="314" spans="1:18" ht="18" customHeight="1" x14ac:dyDescent="0.2">
      <c r="A314" s="6">
        <v>392</v>
      </c>
      <c r="B314" s="7">
        <v>15785611</v>
      </c>
      <c r="C314" s="6" t="s">
        <v>355</v>
      </c>
      <c r="D314" s="7">
        <v>752</v>
      </c>
      <c r="E314" s="6" t="s">
        <v>26</v>
      </c>
      <c r="F314" s="6" t="s">
        <v>23</v>
      </c>
      <c r="G314" s="7">
        <v>38</v>
      </c>
      <c r="H314" s="7">
        <v>3</v>
      </c>
      <c r="I314" s="51">
        <v>183102.29</v>
      </c>
      <c r="J314" s="7">
        <v>1</v>
      </c>
      <c r="K314" s="7">
        <v>1</v>
      </c>
      <c r="L314" s="7">
        <v>1</v>
      </c>
      <c r="M314" s="53">
        <v>71557.119999999995</v>
      </c>
      <c r="N314" s="7">
        <v>0</v>
      </c>
      <c r="O314" s="68" t="s">
        <v>809</v>
      </c>
      <c r="P314" s="68" t="s">
        <v>902</v>
      </c>
      <c r="Q314" s="68" t="s">
        <v>888</v>
      </c>
      <c r="R314" s="69" t="s">
        <v>884</v>
      </c>
    </row>
    <row r="315" spans="1:18" ht="18" customHeight="1" x14ac:dyDescent="0.2">
      <c r="A315" s="6">
        <v>395</v>
      </c>
      <c r="B315" s="7">
        <v>15620505</v>
      </c>
      <c r="C315" s="6" t="s">
        <v>358</v>
      </c>
      <c r="D315" s="7">
        <v>594</v>
      </c>
      <c r="E315" s="6" t="s">
        <v>18</v>
      </c>
      <c r="F315" s="6" t="s">
        <v>16</v>
      </c>
      <c r="G315" s="7">
        <v>24</v>
      </c>
      <c r="H315" s="7">
        <v>0</v>
      </c>
      <c r="I315" s="51">
        <v>97378.54</v>
      </c>
      <c r="J315" s="7">
        <v>1</v>
      </c>
      <c r="K315" s="7">
        <v>1</v>
      </c>
      <c r="L315" s="7">
        <v>1</v>
      </c>
      <c r="M315" s="53">
        <v>71405.17</v>
      </c>
      <c r="N315" s="7">
        <v>0</v>
      </c>
      <c r="O315" s="68" t="s">
        <v>810</v>
      </c>
      <c r="P315" s="68" t="s">
        <v>902</v>
      </c>
      <c r="Q315" s="68" t="s">
        <v>886</v>
      </c>
      <c r="R315" s="69" t="s">
        <v>884</v>
      </c>
    </row>
    <row r="316" spans="1:18" ht="18" customHeight="1" x14ac:dyDescent="0.2">
      <c r="A316" s="6">
        <v>396</v>
      </c>
      <c r="B316" s="7">
        <v>15807432</v>
      </c>
      <c r="C316" s="6" t="s">
        <v>359</v>
      </c>
      <c r="D316" s="7">
        <v>645</v>
      </c>
      <c r="E316" s="6" t="s">
        <v>26</v>
      </c>
      <c r="F316" s="6" t="s">
        <v>16</v>
      </c>
      <c r="G316" s="7">
        <v>37</v>
      </c>
      <c r="H316" s="7">
        <v>2</v>
      </c>
      <c r="I316" s="51">
        <v>136925.09</v>
      </c>
      <c r="J316" s="7">
        <v>2</v>
      </c>
      <c r="K316" s="7">
        <v>0</v>
      </c>
      <c r="L316" s="7">
        <v>1</v>
      </c>
      <c r="M316" s="53">
        <v>153400.24</v>
      </c>
      <c r="N316" s="7">
        <v>0</v>
      </c>
      <c r="O316" s="68" t="s">
        <v>810</v>
      </c>
      <c r="P316" s="68" t="s">
        <v>902</v>
      </c>
      <c r="Q316" s="68" t="s">
        <v>888</v>
      </c>
      <c r="R316" s="69" t="s">
        <v>904</v>
      </c>
    </row>
    <row r="317" spans="1:18" ht="18" customHeight="1" x14ac:dyDescent="0.2">
      <c r="A317" s="6">
        <v>397</v>
      </c>
      <c r="B317" s="7">
        <v>15584766</v>
      </c>
      <c r="C317" s="6" t="s">
        <v>360</v>
      </c>
      <c r="D317" s="7">
        <v>557</v>
      </c>
      <c r="E317" s="6" t="s">
        <v>15</v>
      </c>
      <c r="F317" s="6" t="s">
        <v>23</v>
      </c>
      <c r="G317" s="7">
        <v>33</v>
      </c>
      <c r="H317" s="7">
        <v>3</v>
      </c>
      <c r="I317" s="51">
        <v>54503.55</v>
      </c>
      <c r="J317" s="7">
        <v>1</v>
      </c>
      <c r="K317" s="7">
        <v>1</v>
      </c>
      <c r="L317" s="7">
        <v>1</v>
      </c>
      <c r="M317" s="53">
        <v>371.05</v>
      </c>
      <c r="N317" s="7">
        <v>0</v>
      </c>
      <c r="O317" s="68" t="s">
        <v>810</v>
      </c>
      <c r="P317" s="68" t="s">
        <v>902</v>
      </c>
      <c r="Q317" s="68" t="s">
        <v>883</v>
      </c>
      <c r="R317" s="69" t="s">
        <v>903</v>
      </c>
    </row>
    <row r="318" spans="1:18" ht="18" customHeight="1" x14ac:dyDescent="0.2">
      <c r="A318" s="6">
        <v>398</v>
      </c>
      <c r="B318" s="7">
        <v>15612187</v>
      </c>
      <c r="C318" s="6" t="s">
        <v>361</v>
      </c>
      <c r="D318" s="7">
        <v>547</v>
      </c>
      <c r="E318" s="6" t="s">
        <v>26</v>
      </c>
      <c r="F318" s="6" t="s">
        <v>23</v>
      </c>
      <c r="G318" s="7">
        <v>32</v>
      </c>
      <c r="H318" s="7">
        <v>8</v>
      </c>
      <c r="I318" s="51">
        <v>155726.85</v>
      </c>
      <c r="J318" s="7">
        <v>1</v>
      </c>
      <c r="K318" s="7">
        <v>1</v>
      </c>
      <c r="L318" s="7">
        <v>0</v>
      </c>
      <c r="M318" s="53">
        <v>67789.990000000005</v>
      </c>
      <c r="N318" s="7">
        <v>0</v>
      </c>
      <c r="O318" s="68" t="s">
        <v>810</v>
      </c>
      <c r="P318" s="68" t="s">
        <v>902</v>
      </c>
      <c r="Q318" s="68" t="s">
        <v>888</v>
      </c>
      <c r="R318" s="69" t="s">
        <v>884</v>
      </c>
    </row>
    <row r="319" spans="1:18" ht="18" customHeight="1" x14ac:dyDescent="0.2">
      <c r="A319" s="6">
        <v>399</v>
      </c>
      <c r="B319" s="7">
        <v>15762218</v>
      </c>
      <c r="C319" s="6" t="s">
        <v>101</v>
      </c>
      <c r="D319" s="7">
        <v>701</v>
      </c>
      <c r="E319" s="6" t="s">
        <v>15</v>
      </c>
      <c r="F319" s="6" t="s">
        <v>16</v>
      </c>
      <c r="G319" s="7">
        <v>39</v>
      </c>
      <c r="H319" s="7">
        <v>9</v>
      </c>
      <c r="I319" s="51">
        <v>0</v>
      </c>
      <c r="J319" s="7">
        <v>2</v>
      </c>
      <c r="K319" s="7">
        <v>0</v>
      </c>
      <c r="L319" s="7">
        <v>1</v>
      </c>
      <c r="M319" s="53">
        <v>145894.9</v>
      </c>
      <c r="N319" s="7">
        <v>0</v>
      </c>
      <c r="O319" s="68" t="s">
        <v>810</v>
      </c>
      <c r="P319" s="68" t="s">
        <v>902</v>
      </c>
      <c r="Q319" s="68" t="s">
        <v>883</v>
      </c>
      <c r="R319" s="69" t="s">
        <v>887</v>
      </c>
    </row>
    <row r="320" spans="1:18" ht="18" customHeight="1" x14ac:dyDescent="0.2">
      <c r="A320" s="6">
        <v>401</v>
      </c>
      <c r="B320" s="7">
        <v>15690452</v>
      </c>
      <c r="C320" s="6" t="s">
        <v>363</v>
      </c>
      <c r="D320" s="7">
        <v>605</v>
      </c>
      <c r="E320" s="6" t="s">
        <v>15</v>
      </c>
      <c r="F320" s="6" t="s">
        <v>23</v>
      </c>
      <c r="G320" s="7">
        <v>52</v>
      </c>
      <c r="H320" s="7">
        <v>1</v>
      </c>
      <c r="I320" s="51">
        <v>63349.75</v>
      </c>
      <c r="J320" s="7">
        <v>1</v>
      </c>
      <c r="K320" s="7">
        <v>1</v>
      </c>
      <c r="L320" s="7">
        <v>0</v>
      </c>
      <c r="M320" s="53">
        <v>108887.44</v>
      </c>
      <c r="N320" s="7">
        <v>0</v>
      </c>
      <c r="O320" s="68" t="s">
        <v>810</v>
      </c>
      <c r="P320" s="68" t="s">
        <v>901</v>
      </c>
      <c r="Q320" s="68" t="s">
        <v>883</v>
      </c>
      <c r="R320" s="69" t="s">
        <v>887</v>
      </c>
    </row>
    <row r="321" spans="1:18" ht="18" customHeight="1" x14ac:dyDescent="0.2">
      <c r="A321" s="6">
        <v>402</v>
      </c>
      <c r="B321" s="7">
        <v>15747795</v>
      </c>
      <c r="C321" s="6" t="s">
        <v>364</v>
      </c>
      <c r="D321" s="7">
        <v>593</v>
      </c>
      <c r="E321" s="6" t="s">
        <v>26</v>
      </c>
      <c r="F321" s="6" t="s">
        <v>16</v>
      </c>
      <c r="G321" s="7">
        <v>38</v>
      </c>
      <c r="H321" s="7">
        <v>4</v>
      </c>
      <c r="I321" s="51">
        <v>129499.42</v>
      </c>
      <c r="J321" s="7">
        <v>1</v>
      </c>
      <c r="K321" s="7">
        <v>1</v>
      </c>
      <c r="L321" s="7">
        <v>1</v>
      </c>
      <c r="M321" s="53">
        <v>154071.26999999999</v>
      </c>
      <c r="N321" s="7">
        <v>0</v>
      </c>
      <c r="O321" s="68" t="s">
        <v>810</v>
      </c>
      <c r="P321" s="68" t="s">
        <v>902</v>
      </c>
      <c r="Q321" s="68" t="s">
        <v>888</v>
      </c>
      <c r="R321" s="69" t="s">
        <v>904</v>
      </c>
    </row>
    <row r="322" spans="1:18" ht="18" customHeight="1" x14ac:dyDescent="0.2">
      <c r="A322" s="6">
        <v>403</v>
      </c>
      <c r="B322" s="7">
        <v>15781589</v>
      </c>
      <c r="C322" s="6" t="s">
        <v>365</v>
      </c>
      <c r="D322" s="7">
        <v>751</v>
      </c>
      <c r="E322" s="6" t="s">
        <v>18</v>
      </c>
      <c r="F322" s="6" t="s">
        <v>23</v>
      </c>
      <c r="G322" s="7">
        <v>52</v>
      </c>
      <c r="H322" s="7">
        <v>8</v>
      </c>
      <c r="I322" s="51">
        <v>0</v>
      </c>
      <c r="J322" s="7">
        <v>2</v>
      </c>
      <c r="K322" s="7">
        <v>0</v>
      </c>
      <c r="L322" s="7">
        <v>1</v>
      </c>
      <c r="M322" s="53">
        <v>179291.85</v>
      </c>
      <c r="N322" s="7">
        <v>0</v>
      </c>
      <c r="O322" s="68" t="s">
        <v>809</v>
      </c>
      <c r="P322" s="68" t="s">
        <v>901</v>
      </c>
      <c r="Q322" s="68" t="s">
        <v>883</v>
      </c>
      <c r="R322" s="69" t="s">
        <v>904</v>
      </c>
    </row>
    <row r="323" spans="1:18" ht="18" customHeight="1" x14ac:dyDescent="0.2">
      <c r="A323" s="6">
        <v>404</v>
      </c>
      <c r="B323" s="7">
        <v>15732674</v>
      </c>
      <c r="C323" s="6" t="s">
        <v>366</v>
      </c>
      <c r="D323" s="7">
        <v>443</v>
      </c>
      <c r="E323" s="6" t="s">
        <v>18</v>
      </c>
      <c r="F323" s="6" t="s">
        <v>23</v>
      </c>
      <c r="G323" s="7">
        <v>36</v>
      </c>
      <c r="H323" s="7">
        <v>6</v>
      </c>
      <c r="I323" s="51">
        <v>70438.009999999995</v>
      </c>
      <c r="J323" s="7">
        <v>2</v>
      </c>
      <c r="K323" s="7">
        <v>0</v>
      </c>
      <c r="L323" s="7">
        <v>1</v>
      </c>
      <c r="M323" s="53">
        <v>56937.43</v>
      </c>
      <c r="N323" s="7">
        <v>0</v>
      </c>
      <c r="O323" s="68" t="s">
        <v>885</v>
      </c>
      <c r="P323" s="68" t="s">
        <v>902</v>
      </c>
      <c r="Q323" s="68" t="s">
        <v>883</v>
      </c>
      <c r="R323" s="69" t="s">
        <v>884</v>
      </c>
    </row>
    <row r="324" spans="1:18" ht="18" customHeight="1" x14ac:dyDescent="0.2">
      <c r="A324" s="6">
        <v>405</v>
      </c>
      <c r="B324" s="7">
        <v>15642291</v>
      </c>
      <c r="C324" s="6" t="s">
        <v>367</v>
      </c>
      <c r="D324" s="7">
        <v>685</v>
      </c>
      <c r="E324" s="6" t="s">
        <v>15</v>
      </c>
      <c r="F324" s="6" t="s">
        <v>23</v>
      </c>
      <c r="G324" s="7">
        <v>23</v>
      </c>
      <c r="H324" s="7">
        <v>8</v>
      </c>
      <c r="I324" s="51">
        <v>0</v>
      </c>
      <c r="J324" s="7">
        <v>2</v>
      </c>
      <c r="K324" s="7">
        <v>1</v>
      </c>
      <c r="L324" s="7">
        <v>1</v>
      </c>
      <c r="M324" s="53">
        <v>112239.03</v>
      </c>
      <c r="N324" s="7">
        <v>0</v>
      </c>
      <c r="O324" s="68" t="s">
        <v>810</v>
      </c>
      <c r="P324" s="68" t="s">
        <v>902</v>
      </c>
      <c r="Q324" s="68" t="s">
        <v>883</v>
      </c>
      <c r="R324" s="69" t="s">
        <v>887</v>
      </c>
    </row>
    <row r="325" spans="1:18" ht="18" customHeight="1" x14ac:dyDescent="0.2">
      <c r="A325" s="6">
        <v>406</v>
      </c>
      <c r="B325" s="7">
        <v>15692761</v>
      </c>
      <c r="C325" s="6" t="s">
        <v>368</v>
      </c>
      <c r="D325" s="7">
        <v>718</v>
      </c>
      <c r="E325" s="6" t="s">
        <v>15</v>
      </c>
      <c r="F325" s="6" t="s">
        <v>23</v>
      </c>
      <c r="G325" s="7">
        <v>36</v>
      </c>
      <c r="H325" s="7">
        <v>9</v>
      </c>
      <c r="I325" s="51">
        <v>0</v>
      </c>
      <c r="J325" s="7">
        <v>1</v>
      </c>
      <c r="K325" s="7">
        <v>1</v>
      </c>
      <c r="L325" s="7">
        <v>0</v>
      </c>
      <c r="M325" s="53">
        <v>45909.87</v>
      </c>
      <c r="N325" s="7">
        <v>0</v>
      </c>
      <c r="O325" s="68" t="s">
        <v>810</v>
      </c>
      <c r="P325" s="68" t="s">
        <v>902</v>
      </c>
      <c r="Q325" s="68" t="s">
        <v>883</v>
      </c>
      <c r="R325" s="69" t="s">
        <v>903</v>
      </c>
    </row>
    <row r="326" spans="1:18" ht="18" customHeight="1" x14ac:dyDescent="0.2">
      <c r="A326" s="6">
        <v>408</v>
      </c>
      <c r="B326" s="7">
        <v>15745354</v>
      </c>
      <c r="C326" s="6" t="s">
        <v>369</v>
      </c>
      <c r="D326" s="7">
        <v>611</v>
      </c>
      <c r="E326" s="6" t="s">
        <v>18</v>
      </c>
      <c r="F326" s="6" t="s">
        <v>16</v>
      </c>
      <c r="G326" s="7">
        <v>37</v>
      </c>
      <c r="H326" s="7">
        <v>4</v>
      </c>
      <c r="I326" s="51">
        <v>0</v>
      </c>
      <c r="J326" s="7">
        <v>2</v>
      </c>
      <c r="K326" s="7">
        <v>1</v>
      </c>
      <c r="L326" s="7">
        <v>0</v>
      </c>
      <c r="M326" s="53">
        <v>125696.26</v>
      </c>
      <c r="N326" s="7">
        <v>0</v>
      </c>
      <c r="O326" s="68" t="s">
        <v>810</v>
      </c>
      <c r="P326" s="68" t="s">
        <v>902</v>
      </c>
      <c r="Q326" s="68" t="s">
        <v>883</v>
      </c>
      <c r="R326" s="69" t="s">
        <v>887</v>
      </c>
    </row>
    <row r="327" spans="1:18" ht="18" customHeight="1" x14ac:dyDescent="0.2">
      <c r="A327" s="6">
        <v>409</v>
      </c>
      <c r="B327" s="7">
        <v>15701376</v>
      </c>
      <c r="C327" s="6" t="s">
        <v>274</v>
      </c>
      <c r="D327" s="7">
        <v>668</v>
      </c>
      <c r="E327" s="6" t="s">
        <v>26</v>
      </c>
      <c r="F327" s="6" t="s">
        <v>23</v>
      </c>
      <c r="G327" s="7">
        <v>37</v>
      </c>
      <c r="H327" s="7">
        <v>10</v>
      </c>
      <c r="I327" s="51">
        <v>152958.29</v>
      </c>
      <c r="J327" s="7">
        <v>2</v>
      </c>
      <c r="K327" s="7">
        <v>1</v>
      </c>
      <c r="L327" s="7">
        <v>1</v>
      </c>
      <c r="M327" s="53">
        <v>159585.60999999999</v>
      </c>
      <c r="N327" s="7">
        <v>0</v>
      </c>
      <c r="O327" s="68" t="s">
        <v>810</v>
      </c>
      <c r="P327" s="68" t="s">
        <v>902</v>
      </c>
      <c r="Q327" s="68" t="s">
        <v>888</v>
      </c>
      <c r="R327" s="69" t="s">
        <v>904</v>
      </c>
    </row>
    <row r="328" spans="1:18" ht="18" customHeight="1" x14ac:dyDescent="0.2">
      <c r="A328" s="6">
        <v>410</v>
      </c>
      <c r="B328" s="7">
        <v>15691625</v>
      </c>
      <c r="C328" s="6" t="s">
        <v>130</v>
      </c>
      <c r="D328" s="7">
        <v>537</v>
      </c>
      <c r="E328" s="6" t="s">
        <v>26</v>
      </c>
      <c r="F328" s="6" t="s">
        <v>16</v>
      </c>
      <c r="G328" s="7">
        <v>41</v>
      </c>
      <c r="H328" s="7">
        <v>3</v>
      </c>
      <c r="I328" s="51">
        <v>138306.34</v>
      </c>
      <c r="J328" s="7">
        <v>1</v>
      </c>
      <c r="K328" s="7">
        <v>1</v>
      </c>
      <c r="L328" s="7">
        <v>0</v>
      </c>
      <c r="M328" s="53">
        <v>106761.47</v>
      </c>
      <c r="N328" s="7">
        <v>0</v>
      </c>
      <c r="O328" s="68" t="s">
        <v>810</v>
      </c>
      <c r="P328" s="68" t="s">
        <v>901</v>
      </c>
      <c r="Q328" s="68" t="s">
        <v>888</v>
      </c>
      <c r="R328" s="69" t="s">
        <v>887</v>
      </c>
    </row>
    <row r="329" spans="1:18" ht="18" customHeight="1" x14ac:dyDescent="0.2">
      <c r="A329" s="6">
        <v>411</v>
      </c>
      <c r="B329" s="7">
        <v>15566594</v>
      </c>
      <c r="C329" s="6" t="s">
        <v>370</v>
      </c>
      <c r="D329" s="7">
        <v>709</v>
      </c>
      <c r="E329" s="6" t="s">
        <v>18</v>
      </c>
      <c r="F329" s="6" t="s">
        <v>23</v>
      </c>
      <c r="G329" s="7">
        <v>23</v>
      </c>
      <c r="H329" s="7">
        <v>10</v>
      </c>
      <c r="I329" s="51">
        <v>0</v>
      </c>
      <c r="J329" s="7">
        <v>2</v>
      </c>
      <c r="K329" s="7">
        <v>0</v>
      </c>
      <c r="L329" s="7">
        <v>0</v>
      </c>
      <c r="M329" s="53">
        <v>129590.18</v>
      </c>
      <c r="N329" s="7">
        <v>0</v>
      </c>
      <c r="O329" s="68" t="s">
        <v>810</v>
      </c>
      <c r="P329" s="68" t="s">
        <v>902</v>
      </c>
      <c r="Q329" s="68" t="s">
        <v>883</v>
      </c>
      <c r="R329" s="69" t="s">
        <v>887</v>
      </c>
    </row>
    <row r="330" spans="1:18" ht="18" customHeight="1" x14ac:dyDescent="0.2">
      <c r="A330" s="6">
        <v>412</v>
      </c>
      <c r="B330" s="7">
        <v>15760431</v>
      </c>
      <c r="C330" s="6" t="s">
        <v>371</v>
      </c>
      <c r="D330" s="7">
        <v>850</v>
      </c>
      <c r="E330" s="6" t="s">
        <v>15</v>
      </c>
      <c r="F330" s="6" t="s">
        <v>23</v>
      </c>
      <c r="G330" s="7">
        <v>38</v>
      </c>
      <c r="H330" s="7">
        <v>1</v>
      </c>
      <c r="I330" s="51">
        <v>0</v>
      </c>
      <c r="J330" s="7">
        <v>2</v>
      </c>
      <c r="K330" s="7">
        <v>1</v>
      </c>
      <c r="L330" s="7">
        <v>1</v>
      </c>
      <c r="M330" s="53">
        <v>80006.649999999994</v>
      </c>
      <c r="N330" s="7">
        <v>0</v>
      </c>
      <c r="O330" s="68" t="s">
        <v>809</v>
      </c>
      <c r="P330" s="68" t="s">
        <v>902</v>
      </c>
      <c r="Q330" s="68" t="s">
        <v>883</v>
      </c>
      <c r="R330" s="69" t="s">
        <v>884</v>
      </c>
    </row>
    <row r="331" spans="1:18" ht="18" customHeight="1" x14ac:dyDescent="0.2">
      <c r="A331" s="6">
        <v>413</v>
      </c>
      <c r="B331" s="7">
        <v>15686302</v>
      </c>
      <c r="C331" s="6" t="s">
        <v>372</v>
      </c>
      <c r="D331" s="7">
        <v>745</v>
      </c>
      <c r="E331" s="6" t="s">
        <v>18</v>
      </c>
      <c r="F331" s="6" t="s">
        <v>16</v>
      </c>
      <c r="G331" s="7">
        <v>31</v>
      </c>
      <c r="H331" s="7">
        <v>3</v>
      </c>
      <c r="I331" s="51">
        <v>124328.84</v>
      </c>
      <c r="J331" s="7">
        <v>1</v>
      </c>
      <c r="K331" s="7">
        <v>1</v>
      </c>
      <c r="L331" s="7">
        <v>1</v>
      </c>
      <c r="M331" s="53">
        <v>140451.51999999999</v>
      </c>
      <c r="N331" s="7">
        <v>0</v>
      </c>
      <c r="O331" s="68" t="s">
        <v>809</v>
      </c>
      <c r="P331" s="68" t="s">
        <v>902</v>
      </c>
      <c r="Q331" s="68" t="s">
        <v>886</v>
      </c>
      <c r="R331" s="69" t="s">
        <v>887</v>
      </c>
    </row>
    <row r="332" spans="1:18" ht="18" customHeight="1" x14ac:dyDescent="0.2">
      <c r="A332" s="6">
        <v>415</v>
      </c>
      <c r="B332" s="7">
        <v>15810432</v>
      </c>
      <c r="C332" s="6" t="s">
        <v>374</v>
      </c>
      <c r="D332" s="7">
        <v>795</v>
      </c>
      <c r="E332" s="6" t="s">
        <v>18</v>
      </c>
      <c r="F332" s="6" t="s">
        <v>23</v>
      </c>
      <c r="G332" s="7">
        <v>35</v>
      </c>
      <c r="H332" s="7">
        <v>8</v>
      </c>
      <c r="I332" s="51">
        <v>0</v>
      </c>
      <c r="J332" s="7">
        <v>2</v>
      </c>
      <c r="K332" s="7">
        <v>1</v>
      </c>
      <c r="L332" s="7">
        <v>0</v>
      </c>
      <c r="M332" s="53">
        <v>167155.35999999999</v>
      </c>
      <c r="N332" s="7">
        <v>0</v>
      </c>
      <c r="O332" s="68" t="s">
        <v>809</v>
      </c>
      <c r="P332" s="68" t="s">
        <v>902</v>
      </c>
      <c r="Q332" s="68" t="s">
        <v>883</v>
      </c>
      <c r="R332" s="69" t="s">
        <v>904</v>
      </c>
    </row>
    <row r="333" spans="1:18" ht="18" customHeight="1" x14ac:dyDescent="0.2">
      <c r="A333" s="6">
        <v>416</v>
      </c>
      <c r="B333" s="7">
        <v>15809616</v>
      </c>
      <c r="C333" s="6" t="s">
        <v>375</v>
      </c>
      <c r="D333" s="7">
        <v>626</v>
      </c>
      <c r="E333" s="6" t="s">
        <v>18</v>
      </c>
      <c r="F333" s="6" t="s">
        <v>23</v>
      </c>
      <c r="G333" s="7">
        <v>26</v>
      </c>
      <c r="H333" s="7">
        <v>8</v>
      </c>
      <c r="I333" s="51">
        <v>0</v>
      </c>
      <c r="J333" s="7">
        <v>2</v>
      </c>
      <c r="K333" s="7">
        <v>0</v>
      </c>
      <c r="L333" s="7">
        <v>0</v>
      </c>
      <c r="M333" s="53">
        <v>191420.71</v>
      </c>
      <c r="N333" s="7">
        <v>0</v>
      </c>
      <c r="O333" s="68" t="s">
        <v>810</v>
      </c>
      <c r="P333" s="68" t="s">
        <v>902</v>
      </c>
      <c r="Q333" s="68" t="s">
        <v>883</v>
      </c>
      <c r="R333" s="69" t="s">
        <v>904</v>
      </c>
    </row>
    <row r="334" spans="1:18" ht="18" customHeight="1" x14ac:dyDescent="0.2">
      <c r="A334" s="6">
        <v>418</v>
      </c>
      <c r="B334" s="7">
        <v>15695632</v>
      </c>
      <c r="C334" s="6" t="s">
        <v>40</v>
      </c>
      <c r="D334" s="7">
        <v>556</v>
      </c>
      <c r="E334" s="6" t="s">
        <v>15</v>
      </c>
      <c r="F334" s="6" t="s">
        <v>16</v>
      </c>
      <c r="G334" s="7">
        <v>39</v>
      </c>
      <c r="H334" s="7">
        <v>9</v>
      </c>
      <c r="I334" s="51">
        <v>89588.35</v>
      </c>
      <c r="J334" s="7">
        <v>1</v>
      </c>
      <c r="K334" s="7">
        <v>1</v>
      </c>
      <c r="L334" s="7">
        <v>1</v>
      </c>
      <c r="M334" s="53">
        <v>94898.1</v>
      </c>
      <c r="N334" s="7">
        <v>0</v>
      </c>
      <c r="O334" s="68" t="s">
        <v>810</v>
      </c>
      <c r="P334" s="68" t="s">
        <v>902</v>
      </c>
      <c r="Q334" s="68" t="s">
        <v>886</v>
      </c>
      <c r="R334" s="69" t="s">
        <v>884</v>
      </c>
    </row>
    <row r="335" spans="1:18" ht="18" customHeight="1" x14ac:dyDescent="0.2">
      <c r="A335" s="6">
        <v>419</v>
      </c>
      <c r="B335" s="7">
        <v>15659843</v>
      </c>
      <c r="C335" s="6" t="s">
        <v>148</v>
      </c>
      <c r="D335" s="7">
        <v>643</v>
      </c>
      <c r="E335" s="6" t="s">
        <v>15</v>
      </c>
      <c r="F335" s="6" t="s">
        <v>16</v>
      </c>
      <c r="G335" s="7">
        <v>46</v>
      </c>
      <c r="H335" s="7">
        <v>6</v>
      </c>
      <c r="I335" s="51">
        <v>0</v>
      </c>
      <c r="J335" s="7">
        <v>2</v>
      </c>
      <c r="K335" s="7">
        <v>0</v>
      </c>
      <c r="L335" s="7">
        <v>0</v>
      </c>
      <c r="M335" s="53">
        <v>106781.59</v>
      </c>
      <c r="N335" s="7">
        <v>0</v>
      </c>
      <c r="O335" s="68" t="s">
        <v>810</v>
      </c>
      <c r="P335" s="68" t="s">
        <v>901</v>
      </c>
      <c r="Q335" s="68" t="s">
        <v>883</v>
      </c>
      <c r="R335" s="69" t="s">
        <v>887</v>
      </c>
    </row>
    <row r="336" spans="1:18" ht="18" customHeight="1" x14ac:dyDescent="0.2">
      <c r="A336" s="6">
        <v>420</v>
      </c>
      <c r="B336" s="7">
        <v>15615624</v>
      </c>
      <c r="C336" s="6" t="s">
        <v>377</v>
      </c>
      <c r="D336" s="7">
        <v>605</v>
      </c>
      <c r="E336" s="6" t="s">
        <v>15</v>
      </c>
      <c r="F336" s="6" t="s">
        <v>16</v>
      </c>
      <c r="G336" s="7">
        <v>28</v>
      </c>
      <c r="H336" s="7">
        <v>6</v>
      </c>
      <c r="I336" s="51">
        <v>0</v>
      </c>
      <c r="J336" s="7">
        <v>2</v>
      </c>
      <c r="K336" s="7">
        <v>0</v>
      </c>
      <c r="L336" s="7">
        <v>0</v>
      </c>
      <c r="M336" s="53">
        <v>159508.51999999999</v>
      </c>
      <c r="N336" s="7">
        <v>0</v>
      </c>
      <c r="O336" s="68" t="s">
        <v>810</v>
      </c>
      <c r="P336" s="68" t="s">
        <v>902</v>
      </c>
      <c r="Q336" s="68" t="s">
        <v>883</v>
      </c>
      <c r="R336" s="69" t="s">
        <v>904</v>
      </c>
    </row>
    <row r="337" spans="1:18" ht="18" customHeight="1" x14ac:dyDescent="0.2">
      <c r="A337" s="6">
        <v>422</v>
      </c>
      <c r="B337" s="7">
        <v>15716186</v>
      </c>
      <c r="C337" s="6" t="s">
        <v>378</v>
      </c>
      <c r="D337" s="7">
        <v>586</v>
      </c>
      <c r="E337" s="6" t="s">
        <v>15</v>
      </c>
      <c r="F337" s="6" t="s">
        <v>16</v>
      </c>
      <c r="G337" s="7">
        <v>38</v>
      </c>
      <c r="H337" s="7">
        <v>2</v>
      </c>
      <c r="I337" s="51">
        <v>0</v>
      </c>
      <c r="J337" s="7">
        <v>2</v>
      </c>
      <c r="K337" s="7">
        <v>1</v>
      </c>
      <c r="L337" s="7">
        <v>0</v>
      </c>
      <c r="M337" s="53">
        <v>87168.46</v>
      </c>
      <c r="N337" s="7">
        <v>0</v>
      </c>
      <c r="O337" s="68" t="s">
        <v>810</v>
      </c>
      <c r="P337" s="68" t="s">
        <v>902</v>
      </c>
      <c r="Q337" s="68" t="s">
        <v>883</v>
      </c>
      <c r="R337" s="69" t="s">
        <v>884</v>
      </c>
    </row>
    <row r="338" spans="1:18" ht="18" customHeight="1" x14ac:dyDescent="0.2">
      <c r="A338" s="6">
        <v>424</v>
      </c>
      <c r="B338" s="7">
        <v>15622834</v>
      </c>
      <c r="C338" s="6" t="s">
        <v>223</v>
      </c>
      <c r="D338" s="7">
        <v>678</v>
      </c>
      <c r="E338" s="6" t="s">
        <v>15</v>
      </c>
      <c r="F338" s="6" t="s">
        <v>16</v>
      </c>
      <c r="G338" s="7">
        <v>35</v>
      </c>
      <c r="H338" s="7">
        <v>4</v>
      </c>
      <c r="I338" s="51">
        <v>0</v>
      </c>
      <c r="J338" s="7">
        <v>1</v>
      </c>
      <c r="K338" s="7">
        <v>1</v>
      </c>
      <c r="L338" s="7">
        <v>0</v>
      </c>
      <c r="M338" s="53">
        <v>125518.32</v>
      </c>
      <c r="N338" s="7">
        <v>0</v>
      </c>
      <c r="O338" s="68" t="s">
        <v>810</v>
      </c>
      <c r="P338" s="68" t="s">
        <v>902</v>
      </c>
      <c r="Q338" s="68" t="s">
        <v>883</v>
      </c>
      <c r="R338" s="69" t="s">
        <v>887</v>
      </c>
    </row>
    <row r="339" spans="1:18" ht="18" customHeight="1" x14ac:dyDescent="0.2">
      <c r="A339" s="6">
        <v>425</v>
      </c>
      <c r="B339" s="7">
        <v>15566111</v>
      </c>
      <c r="C339" s="6" t="s">
        <v>380</v>
      </c>
      <c r="D339" s="7">
        <v>596</v>
      </c>
      <c r="E339" s="6" t="s">
        <v>15</v>
      </c>
      <c r="F339" s="6" t="s">
        <v>23</v>
      </c>
      <c r="G339" s="7">
        <v>39</v>
      </c>
      <c r="H339" s="7">
        <v>9</v>
      </c>
      <c r="I339" s="51">
        <v>0</v>
      </c>
      <c r="J339" s="7">
        <v>1</v>
      </c>
      <c r="K339" s="7">
        <v>1</v>
      </c>
      <c r="L339" s="7">
        <v>0</v>
      </c>
      <c r="M339" s="53">
        <v>48963.59</v>
      </c>
      <c r="N339" s="7">
        <v>0</v>
      </c>
      <c r="O339" s="68" t="s">
        <v>810</v>
      </c>
      <c r="P339" s="68" t="s">
        <v>902</v>
      </c>
      <c r="Q339" s="68" t="s">
        <v>883</v>
      </c>
      <c r="R339" s="69" t="s">
        <v>903</v>
      </c>
    </row>
    <row r="340" spans="1:18" ht="18" customHeight="1" x14ac:dyDescent="0.2">
      <c r="A340" s="6">
        <v>426</v>
      </c>
      <c r="B340" s="7">
        <v>15784597</v>
      </c>
      <c r="C340" s="6" t="s">
        <v>381</v>
      </c>
      <c r="D340" s="7">
        <v>648</v>
      </c>
      <c r="E340" s="6" t="s">
        <v>15</v>
      </c>
      <c r="F340" s="6" t="s">
        <v>23</v>
      </c>
      <c r="G340" s="7">
        <v>26</v>
      </c>
      <c r="H340" s="7">
        <v>9</v>
      </c>
      <c r="I340" s="51">
        <v>162923.85</v>
      </c>
      <c r="J340" s="7">
        <v>1</v>
      </c>
      <c r="K340" s="7">
        <v>1</v>
      </c>
      <c r="L340" s="7">
        <v>0</v>
      </c>
      <c r="M340" s="53">
        <v>98368.24</v>
      </c>
      <c r="N340" s="7">
        <v>0</v>
      </c>
      <c r="O340" s="68" t="s">
        <v>810</v>
      </c>
      <c r="P340" s="68" t="s">
        <v>902</v>
      </c>
      <c r="Q340" s="68" t="s">
        <v>888</v>
      </c>
      <c r="R340" s="69" t="s">
        <v>884</v>
      </c>
    </row>
    <row r="341" spans="1:18" ht="18" customHeight="1" x14ac:dyDescent="0.2">
      <c r="A341" s="6">
        <v>427</v>
      </c>
      <c r="B341" s="7">
        <v>15652883</v>
      </c>
      <c r="C341" s="6" t="s">
        <v>382</v>
      </c>
      <c r="D341" s="7">
        <v>492</v>
      </c>
      <c r="E341" s="6" t="s">
        <v>26</v>
      </c>
      <c r="F341" s="6" t="s">
        <v>23</v>
      </c>
      <c r="G341" s="7">
        <v>39</v>
      </c>
      <c r="H341" s="7">
        <v>10</v>
      </c>
      <c r="I341" s="51">
        <v>124576.65</v>
      </c>
      <c r="J341" s="7">
        <v>2</v>
      </c>
      <c r="K341" s="7">
        <v>1</v>
      </c>
      <c r="L341" s="7">
        <v>0</v>
      </c>
      <c r="M341" s="53">
        <v>148584.60999999999</v>
      </c>
      <c r="N341" s="7">
        <v>0</v>
      </c>
      <c r="O341" s="68" t="s">
        <v>885</v>
      </c>
      <c r="P341" s="68" t="s">
        <v>902</v>
      </c>
      <c r="Q341" s="68" t="s">
        <v>886</v>
      </c>
      <c r="R341" s="69" t="s">
        <v>887</v>
      </c>
    </row>
    <row r="342" spans="1:18" ht="18" customHeight="1" x14ac:dyDescent="0.2">
      <c r="A342" s="6">
        <v>428</v>
      </c>
      <c r="B342" s="7">
        <v>15806964</v>
      </c>
      <c r="C342" s="6" t="s">
        <v>383</v>
      </c>
      <c r="D342" s="7">
        <v>702</v>
      </c>
      <c r="E342" s="6" t="s">
        <v>15</v>
      </c>
      <c r="F342" s="6" t="s">
        <v>23</v>
      </c>
      <c r="G342" s="7">
        <v>45</v>
      </c>
      <c r="H342" s="7">
        <v>0</v>
      </c>
      <c r="I342" s="51">
        <v>80793.58</v>
      </c>
      <c r="J342" s="7">
        <v>1</v>
      </c>
      <c r="K342" s="7">
        <v>1</v>
      </c>
      <c r="L342" s="7">
        <v>1</v>
      </c>
      <c r="M342" s="53">
        <v>27474.81</v>
      </c>
      <c r="N342" s="7">
        <v>0</v>
      </c>
      <c r="O342" s="68" t="s">
        <v>810</v>
      </c>
      <c r="P342" s="68" t="s">
        <v>901</v>
      </c>
      <c r="Q342" s="68" t="s">
        <v>886</v>
      </c>
      <c r="R342" s="69" t="s">
        <v>903</v>
      </c>
    </row>
    <row r="343" spans="1:18" ht="18" customHeight="1" x14ac:dyDescent="0.2">
      <c r="A343" s="6">
        <v>429</v>
      </c>
      <c r="B343" s="7">
        <v>15576313</v>
      </c>
      <c r="C343" s="6" t="s">
        <v>171</v>
      </c>
      <c r="D343" s="7">
        <v>486</v>
      </c>
      <c r="E343" s="6" t="s">
        <v>26</v>
      </c>
      <c r="F343" s="6" t="s">
        <v>16</v>
      </c>
      <c r="G343" s="7">
        <v>40</v>
      </c>
      <c r="H343" s="7">
        <v>9</v>
      </c>
      <c r="I343" s="51">
        <v>71340.09</v>
      </c>
      <c r="J343" s="7">
        <v>1</v>
      </c>
      <c r="K343" s="7">
        <v>1</v>
      </c>
      <c r="L343" s="7">
        <v>0</v>
      </c>
      <c r="M343" s="53">
        <v>76192.210000000006</v>
      </c>
      <c r="N343" s="7">
        <v>0</v>
      </c>
      <c r="O343" s="68" t="s">
        <v>885</v>
      </c>
      <c r="P343" s="68" t="s">
        <v>901</v>
      </c>
      <c r="Q343" s="68" t="s">
        <v>883</v>
      </c>
      <c r="R343" s="69" t="s">
        <v>884</v>
      </c>
    </row>
    <row r="344" spans="1:18" ht="18" customHeight="1" x14ac:dyDescent="0.2">
      <c r="A344" s="6">
        <v>432</v>
      </c>
      <c r="B344" s="7">
        <v>15743040</v>
      </c>
      <c r="C344" s="6" t="s">
        <v>385</v>
      </c>
      <c r="D344" s="7">
        <v>724</v>
      </c>
      <c r="E344" s="6" t="s">
        <v>26</v>
      </c>
      <c r="F344" s="6" t="s">
        <v>23</v>
      </c>
      <c r="G344" s="7">
        <v>41</v>
      </c>
      <c r="H344" s="7">
        <v>2</v>
      </c>
      <c r="I344" s="51">
        <v>127892.57</v>
      </c>
      <c r="J344" s="7">
        <v>2</v>
      </c>
      <c r="K344" s="7">
        <v>0</v>
      </c>
      <c r="L344" s="7">
        <v>1</v>
      </c>
      <c r="M344" s="53">
        <v>199645.45</v>
      </c>
      <c r="N344" s="7">
        <v>0</v>
      </c>
      <c r="O344" s="68" t="s">
        <v>809</v>
      </c>
      <c r="P344" s="68" t="s">
        <v>901</v>
      </c>
      <c r="Q344" s="68" t="s">
        <v>888</v>
      </c>
      <c r="R344" s="69" t="s">
        <v>904</v>
      </c>
    </row>
    <row r="345" spans="1:18" ht="18" customHeight="1" x14ac:dyDescent="0.2">
      <c r="A345" s="6">
        <v>433</v>
      </c>
      <c r="B345" s="7">
        <v>15705521</v>
      </c>
      <c r="C345" s="6" t="s">
        <v>386</v>
      </c>
      <c r="D345" s="7">
        <v>548</v>
      </c>
      <c r="E345" s="6" t="s">
        <v>26</v>
      </c>
      <c r="F345" s="6" t="s">
        <v>16</v>
      </c>
      <c r="G345" s="7">
        <v>33</v>
      </c>
      <c r="H345" s="7">
        <v>0</v>
      </c>
      <c r="I345" s="51">
        <v>101084.36</v>
      </c>
      <c r="J345" s="7">
        <v>1</v>
      </c>
      <c r="K345" s="7">
        <v>1</v>
      </c>
      <c r="L345" s="7">
        <v>0</v>
      </c>
      <c r="M345" s="53">
        <v>42749.85</v>
      </c>
      <c r="N345" s="7">
        <v>0</v>
      </c>
      <c r="O345" s="68" t="s">
        <v>810</v>
      </c>
      <c r="P345" s="68" t="s">
        <v>902</v>
      </c>
      <c r="Q345" s="68" t="s">
        <v>886</v>
      </c>
      <c r="R345" s="69" t="s">
        <v>903</v>
      </c>
    </row>
    <row r="346" spans="1:18" ht="18" customHeight="1" x14ac:dyDescent="0.2">
      <c r="A346" s="6">
        <v>435</v>
      </c>
      <c r="B346" s="7">
        <v>15799384</v>
      </c>
      <c r="C346" s="6" t="s">
        <v>388</v>
      </c>
      <c r="D346" s="7">
        <v>683</v>
      </c>
      <c r="E346" s="6" t="s">
        <v>15</v>
      </c>
      <c r="F346" s="6" t="s">
        <v>23</v>
      </c>
      <c r="G346" s="7">
        <v>33</v>
      </c>
      <c r="H346" s="7">
        <v>8</v>
      </c>
      <c r="I346" s="51">
        <v>0</v>
      </c>
      <c r="J346" s="7">
        <v>1</v>
      </c>
      <c r="K346" s="7">
        <v>0</v>
      </c>
      <c r="L346" s="7">
        <v>0</v>
      </c>
      <c r="M346" s="53">
        <v>73564.44</v>
      </c>
      <c r="N346" s="7">
        <v>0</v>
      </c>
      <c r="O346" s="68" t="s">
        <v>810</v>
      </c>
      <c r="P346" s="68" t="s">
        <v>902</v>
      </c>
      <c r="Q346" s="68" t="s">
        <v>883</v>
      </c>
      <c r="R346" s="69" t="s">
        <v>884</v>
      </c>
    </row>
    <row r="347" spans="1:18" ht="18" customHeight="1" x14ac:dyDescent="0.2">
      <c r="A347" s="6">
        <v>436</v>
      </c>
      <c r="B347" s="7">
        <v>15581197</v>
      </c>
      <c r="C347" s="6" t="s">
        <v>332</v>
      </c>
      <c r="D347" s="7">
        <v>762</v>
      </c>
      <c r="E347" s="6" t="s">
        <v>15</v>
      </c>
      <c r="F347" s="6" t="s">
        <v>16</v>
      </c>
      <c r="G347" s="7">
        <v>51</v>
      </c>
      <c r="H347" s="7">
        <v>3</v>
      </c>
      <c r="I347" s="51">
        <v>99286.98</v>
      </c>
      <c r="J347" s="7">
        <v>1</v>
      </c>
      <c r="K347" s="7">
        <v>0</v>
      </c>
      <c r="L347" s="7">
        <v>1</v>
      </c>
      <c r="M347" s="53">
        <v>85578.63</v>
      </c>
      <c r="N347" s="7">
        <v>0</v>
      </c>
      <c r="O347" s="68" t="s">
        <v>809</v>
      </c>
      <c r="P347" s="68" t="s">
        <v>901</v>
      </c>
      <c r="Q347" s="68" t="s">
        <v>886</v>
      </c>
      <c r="R347" s="69" t="s">
        <v>884</v>
      </c>
    </row>
    <row r="348" spans="1:18" ht="18" customHeight="1" x14ac:dyDescent="0.2">
      <c r="A348" s="6">
        <v>437</v>
      </c>
      <c r="B348" s="7">
        <v>15693737</v>
      </c>
      <c r="C348" s="6" t="s">
        <v>389</v>
      </c>
      <c r="D348" s="7">
        <v>627</v>
      </c>
      <c r="E348" s="6" t="s">
        <v>26</v>
      </c>
      <c r="F348" s="6" t="s">
        <v>16</v>
      </c>
      <c r="G348" s="7">
        <v>30</v>
      </c>
      <c r="H348" s="7">
        <v>4</v>
      </c>
      <c r="I348" s="51">
        <v>79871.02</v>
      </c>
      <c r="J348" s="7">
        <v>2</v>
      </c>
      <c r="K348" s="7">
        <v>1</v>
      </c>
      <c r="L348" s="7">
        <v>0</v>
      </c>
      <c r="M348" s="53">
        <v>129826.89</v>
      </c>
      <c r="N348" s="7">
        <v>0</v>
      </c>
      <c r="O348" s="68" t="s">
        <v>810</v>
      </c>
      <c r="P348" s="68" t="s">
        <v>902</v>
      </c>
      <c r="Q348" s="68" t="s">
        <v>886</v>
      </c>
      <c r="R348" s="69" t="s">
        <v>887</v>
      </c>
    </row>
    <row r="349" spans="1:18" ht="18" customHeight="1" x14ac:dyDescent="0.2">
      <c r="A349" s="6">
        <v>438</v>
      </c>
      <c r="B349" s="7">
        <v>15624623</v>
      </c>
      <c r="C349" s="6" t="s">
        <v>859</v>
      </c>
      <c r="D349" s="7">
        <v>516</v>
      </c>
      <c r="E349" s="6" t="s">
        <v>15</v>
      </c>
      <c r="F349" s="6" t="s">
        <v>23</v>
      </c>
      <c r="G349" s="7">
        <v>35</v>
      </c>
      <c r="H349" s="7">
        <v>10</v>
      </c>
      <c r="I349" s="51">
        <v>104088.59</v>
      </c>
      <c r="J349" s="7">
        <v>2</v>
      </c>
      <c r="K349" s="7">
        <v>0</v>
      </c>
      <c r="L349" s="7">
        <v>0</v>
      </c>
      <c r="M349" s="53">
        <v>119666</v>
      </c>
      <c r="N349" s="7">
        <v>0</v>
      </c>
      <c r="O349" s="68" t="s">
        <v>885</v>
      </c>
      <c r="P349" s="68" t="s">
        <v>902</v>
      </c>
      <c r="Q349" s="68" t="s">
        <v>886</v>
      </c>
      <c r="R349" s="69" t="s">
        <v>887</v>
      </c>
    </row>
    <row r="350" spans="1:18" ht="18" customHeight="1" x14ac:dyDescent="0.2">
      <c r="A350" s="6">
        <v>439</v>
      </c>
      <c r="B350" s="7">
        <v>15783501</v>
      </c>
      <c r="C350" s="6" t="s">
        <v>391</v>
      </c>
      <c r="D350" s="7">
        <v>800</v>
      </c>
      <c r="E350" s="6" t="s">
        <v>15</v>
      </c>
      <c r="F350" s="6" t="s">
        <v>16</v>
      </c>
      <c r="G350" s="7">
        <v>38</v>
      </c>
      <c r="H350" s="7">
        <v>2</v>
      </c>
      <c r="I350" s="51">
        <v>168190.33</v>
      </c>
      <c r="J350" s="7">
        <v>2</v>
      </c>
      <c r="K350" s="7">
        <v>1</v>
      </c>
      <c r="L350" s="7">
        <v>0</v>
      </c>
      <c r="M350" s="53">
        <v>68052.08</v>
      </c>
      <c r="N350" s="7">
        <v>0</v>
      </c>
      <c r="O350" s="68" t="s">
        <v>809</v>
      </c>
      <c r="P350" s="68" t="s">
        <v>902</v>
      </c>
      <c r="Q350" s="68" t="s">
        <v>888</v>
      </c>
      <c r="R350" s="69" t="s">
        <v>884</v>
      </c>
    </row>
    <row r="351" spans="1:18" ht="18" customHeight="1" x14ac:dyDescent="0.2">
      <c r="A351" s="6">
        <v>440</v>
      </c>
      <c r="B351" s="7">
        <v>15690134</v>
      </c>
      <c r="C351" s="6" t="s">
        <v>249</v>
      </c>
      <c r="D351" s="7">
        <v>464</v>
      </c>
      <c r="E351" s="6" t="s">
        <v>26</v>
      </c>
      <c r="F351" s="6" t="s">
        <v>16</v>
      </c>
      <c r="G351" s="7">
        <v>42</v>
      </c>
      <c r="H351" s="7">
        <v>3</v>
      </c>
      <c r="I351" s="51">
        <v>85679.25</v>
      </c>
      <c r="J351" s="7">
        <v>1</v>
      </c>
      <c r="K351" s="7">
        <v>1</v>
      </c>
      <c r="L351" s="7">
        <v>1</v>
      </c>
      <c r="M351" s="53">
        <v>164104.74</v>
      </c>
      <c r="N351" s="7">
        <v>0</v>
      </c>
      <c r="O351" s="68" t="s">
        <v>885</v>
      </c>
      <c r="P351" s="68" t="s">
        <v>901</v>
      </c>
      <c r="Q351" s="68" t="s">
        <v>886</v>
      </c>
      <c r="R351" s="69" t="s">
        <v>904</v>
      </c>
    </row>
    <row r="352" spans="1:18" ht="18" customHeight="1" x14ac:dyDescent="0.2">
      <c r="A352" s="6">
        <v>441</v>
      </c>
      <c r="B352" s="7">
        <v>15782735</v>
      </c>
      <c r="C352" s="6" t="s">
        <v>392</v>
      </c>
      <c r="D352" s="7">
        <v>626</v>
      </c>
      <c r="E352" s="6" t="s">
        <v>15</v>
      </c>
      <c r="F352" s="6" t="s">
        <v>16</v>
      </c>
      <c r="G352" s="7">
        <v>35</v>
      </c>
      <c r="H352" s="7">
        <v>3</v>
      </c>
      <c r="I352" s="51">
        <v>0</v>
      </c>
      <c r="J352" s="7">
        <v>1</v>
      </c>
      <c r="K352" s="7">
        <v>0</v>
      </c>
      <c r="L352" s="7">
        <v>0</v>
      </c>
      <c r="M352" s="53">
        <v>80190.36</v>
      </c>
      <c r="N352" s="7">
        <v>0</v>
      </c>
      <c r="O352" s="68" t="s">
        <v>810</v>
      </c>
      <c r="P352" s="68" t="s">
        <v>902</v>
      </c>
      <c r="Q352" s="68" t="s">
        <v>883</v>
      </c>
      <c r="R352" s="69" t="s">
        <v>884</v>
      </c>
    </row>
    <row r="353" spans="1:18" ht="18" customHeight="1" x14ac:dyDescent="0.2">
      <c r="A353" s="6">
        <v>442</v>
      </c>
      <c r="B353" s="7">
        <v>15611088</v>
      </c>
      <c r="C353" s="6" t="s">
        <v>393</v>
      </c>
      <c r="D353" s="7">
        <v>790</v>
      </c>
      <c r="E353" s="6" t="s">
        <v>15</v>
      </c>
      <c r="F353" s="6" t="s">
        <v>16</v>
      </c>
      <c r="G353" s="7">
        <v>31</v>
      </c>
      <c r="H353" s="7">
        <v>9</v>
      </c>
      <c r="I353" s="51">
        <v>0</v>
      </c>
      <c r="J353" s="7">
        <v>2</v>
      </c>
      <c r="K353" s="7">
        <v>1</v>
      </c>
      <c r="L353" s="7">
        <v>0</v>
      </c>
      <c r="M353" s="53">
        <v>84126.75</v>
      </c>
      <c r="N353" s="7">
        <v>0</v>
      </c>
      <c r="O353" s="68" t="s">
        <v>809</v>
      </c>
      <c r="P353" s="68" t="s">
        <v>902</v>
      </c>
      <c r="Q353" s="68" t="s">
        <v>883</v>
      </c>
      <c r="R353" s="69" t="s">
        <v>884</v>
      </c>
    </row>
    <row r="354" spans="1:18" ht="18" customHeight="1" x14ac:dyDescent="0.2">
      <c r="A354" s="6">
        <v>443</v>
      </c>
      <c r="B354" s="7">
        <v>15672145</v>
      </c>
      <c r="C354" s="6" t="s">
        <v>394</v>
      </c>
      <c r="D354" s="7">
        <v>534</v>
      </c>
      <c r="E354" s="6" t="s">
        <v>15</v>
      </c>
      <c r="F354" s="6" t="s">
        <v>16</v>
      </c>
      <c r="G354" s="7">
        <v>34</v>
      </c>
      <c r="H354" s="7">
        <v>7</v>
      </c>
      <c r="I354" s="51">
        <v>121551.58</v>
      </c>
      <c r="J354" s="7">
        <v>2</v>
      </c>
      <c r="K354" s="7">
        <v>1</v>
      </c>
      <c r="L354" s="7">
        <v>1</v>
      </c>
      <c r="M354" s="53">
        <v>70179</v>
      </c>
      <c r="N354" s="7">
        <v>0</v>
      </c>
      <c r="O354" s="68" t="s">
        <v>810</v>
      </c>
      <c r="P354" s="68" t="s">
        <v>902</v>
      </c>
      <c r="Q354" s="68" t="s">
        <v>886</v>
      </c>
      <c r="R354" s="69" t="s">
        <v>884</v>
      </c>
    </row>
    <row r="355" spans="1:18" ht="18" customHeight="1" x14ac:dyDescent="0.2">
      <c r="A355" s="6">
        <v>444</v>
      </c>
      <c r="B355" s="7">
        <v>15732628</v>
      </c>
      <c r="C355" s="6" t="s">
        <v>395</v>
      </c>
      <c r="D355" s="7">
        <v>745</v>
      </c>
      <c r="E355" s="6" t="s">
        <v>15</v>
      </c>
      <c r="F355" s="6" t="s">
        <v>23</v>
      </c>
      <c r="G355" s="7">
        <v>46</v>
      </c>
      <c r="H355" s="7">
        <v>2</v>
      </c>
      <c r="I355" s="51">
        <v>122220.19</v>
      </c>
      <c r="J355" s="7">
        <v>1</v>
      </c>
      <c r="K355" s="7">
        <v>1</v>
      </c>
      <c r="L355" s="7">
        <v>1</v>
      </c>
      <c r="M355" s="53">
        <v>118024.1</v>
      </c>
      <c r="N355" s="7">
        <v>0</v>
      </c>
      <c r="O355" s="68" t="s">
        <v>809</v>
      </c>
      <c r="P355" s="68" t="s">
        <v>901</v>
      </c>
      <c r="Q355" s="68" t="s">
        <v>886</v>
      </c>
      <c r="R355" s="69" t="s">
        <v>887</v>
      </c>
    </row>
    <row r="356" spans="1:18" ht="18" customHeight="1" x14ac:dyDescent="0.2">
      <c r="A356" s="6">
        <v>446</v>
      </c>
      <c r="B356" s="7">
        <v>15803406</v>
      </c>
      <c r="C356" s="6" t="s">
        <v>397</v>
      </c>
      <c r="D356" s="7">
        <v>748</v>
      </c>
      <c r="E356" s="6" t="s">
        <v>15</v>
      </c>
      <c r="F356" s="6" t="s">
        <v>16</v>
      </c>
      <c r="G356" s="7">
        <v>26</v>
      </c>
      <c r="H356" s="7">
        <v>1</v>
      </c>
      <c r="I356" s="51">
        <v>77780.289999999994</v>
      </c>
      <c r="J356" s="7">
        <v>1</v>
      </c>
      <c r="K356" s="7">
        <v>0</v>
      </c>
      <c r="L356" s="7">
        <v>1</v>
      </c>
      <c r="M356" s="53">
        <v>183049.41</v>
      </c>
      <c r="N356" s="7">
        <v>0</v>
      </c>
      <c r="O356" s="68" t="s">
        <v>809</v>
      </c>
      <c r="P356" s="68" t="s">
        <v>902</v>
      </c>
      <c r="Q356" s="68" t="s">
        <v>886</v>
      </c>
      <c r="R356" s="69" t="s">
        <v>904</v>
      </c>
    </row>
    <row r="357" spans="1:18" ht="18" customHeight="1" x14ac:dyDescent="0.2">
      <c r="A357" s="6">
        <v>447</v>
      </c>
      <c r="B357" s="7">
        <v>15730460</v>
      </c>
      <c r="C357" s="6" t="s">
        <v>398</v>
      </c>
      <c r="D357" s="7">
        <v>722</v>
      </c>
      <c r="E357" s="6" t="s">
        <v>15</v>
      </c>
      <c r="F357" s="6" t="s">
        <v>23</v>
      </c>
      <c r="G357" s="7">
        <v>37</v>
      </c>
      <c r="H357" s="7">
        <v>2</v>
      </c>
      <c r="I357" s="51">
        <v>0</v>
      </c>
      <c r="J357" s="7">
        <v>1</v>
      </c>
      <c r="K357" s="7">
        <v>0</v>
      </c>
      <c r="L357" s="7">
        <v>0</v>
      </c>
      <c r="M357" s="53">
        <v>120906.83</v>
      </c>
      <c r="N357" s="7">
        <v>0</v>
      </c>
      <c r="O357" s="68" t="s">
        <v>809</v>
      </c>
      <c r="P357" s="68" t="s">
        <v>902</v>
      </c>
      <c r="Q357" s="68" t="s">
        <v>883</v>
      </c>
      <c r="R357" s="69" t="s">
        <v>887</v>
      </c>
    </row>
    <row r="358" spans="1:18" ht="18" customHeight="1" x14ac:dyDescent="0.2">
      <c r="A358" s="6">
        <v>448</v>
      </c>
      <c r="B358" s="7">
        <v>15644572</v>
      </c>
      <c r="C358" s="6" t="s">
        <v>399</v>
      </c>
      <c r="D358" s="7">
        <v>501</v>
      </c>
      <c r="E358" s="6" t="s">
        <v>15</v>
      </c>
      <c r="F358" s="6" t="s">
        <v>23</v>
      </c>
      <c r="G358" s="7">
        <v>40</v>
      </c>
      <c r="H358" s="7">
        <v>4</v>
      </c>
      <c r="I358" s="51">
        <v>125832.2</v>
      </c>
      <c r="J358" s="7">
        <v>1</v>
      </c>
      <c r="K358" s="7">
        <v>1</v>
      </c>
      <c r="L358" s="7">
        <v>1</v>
      </c>
      <c r="M358" s="53">
        <v>100433.83</v>
      </c>
      <c r="N358" s="7">
        <v>0</v>
      </c>
      <c r="O358" s="68" t="s">
        <v>885</v>
      </c>
      <c r="P358" s="68" t="s">
        <v>901</v>
      </c>
      <c r="Q358" s="68" t="s">
        <v>886</v>
      </c>
      <c r="R358" s="69" t="s">
        <v>884</v>
      </c>
    </row>
    <row r="359" spans="1:18" ht="18" customHeight="1" x14ac:dyDescent="0.2">
      <c r="A359" s="6">
        <v>450</v>
      </c>
      <c r="B359" s="7">
        <v>15658169</v>
      </c>
      <c r="C359" s="6" t="s">
        <v>401</v>
      </c>
      <c r="D359" s="7">
        <v>778</v>
      </c>
      <c r="E359" s="6" t="s">
        <v>18</v>
      </c>
      <c r="F359" s="6" t="s">
        <v>16</v>
      </c>
      <c r="G359" s="7">
        <v>47</v>
      </c>
      <c r="H359" s="7">
        <v>6</v>
      </c>
      <c r="I359" s="51">
        <v>127299.34</v>
      </c>
      <c r="J359" s="7">
        <v>2</v>
      </c>
      <c r="K359" s="7">
        <v>1</v>
      </c>
      <c r="L359" s="7">
        <v>0</v>
      </c>
      <c r="M359" s="53">
        <v>124694.99</v>
      </c>
      <c r="N359" s="7">
        <v>0</v>
      </c>
      <c r="O359" s="68" t="s">
        <v>809</v>
      </c>
      <c r="P359" s="68" t="s">
        <v>901</v>
      </c>
      <c r="Q359" s="68" t="s">
        <v>888</v>
      </c>
      <c r="R359" s="69" t="s">
        <v>887</v>
      </c>
    </row>
    <row r="360" spans="1:18" ht="18" customHeight="1" x14ac:dyDescent="0.2">
      <c r="A360" s="6">
        <v>451</v>
      </c>
      <c r="B360" s="7">
        <v>15794396</v>
      </c>
      <c r="C360" s="6" t="s">
        <v>402</v>
      </c>
      <c r="D360" s="7">
        <v>494</v>
      </c>
      <c r="E360" s="6" t="s">
        <v>26</v>
      </c>
      <c r="F360" s="6" t="s">
        <v>16</v>
      </c>
      <c r="G360" s="7">
        <v>38</v>
      </c>
      <c r="H360" s="7">
        <v>7</v>
      </c>
      <c r="I360" s="51">
        <v>174937.64</v>
      </c>
      <c r="J360" s="7">
        <v>1</v>
      </c>
      <c r="K360" s="7">
        <v>1</v>
      </c>
      <c r="L360" s="7">
        <v>0</v>
      </c>
      <c r="M360" s="53">
        <v>40084.32</v>
      </c>
      <c r="N360" s="7">
        <v>0</v>
      </c>
      <c r="O360" s="68" t="s">
        <v>885</v>
      </c>
      <c r="P360" s="68" t="s">
        <v>902</v>
      </c>
      <c r="Q360" s="68" t="s">
        <v>888</v>
      </c>
      <c r="R360" s="69" t="s">
        <v>903</v>
      </c>
    </row>
    <row r="361" spans="1:18" ht="18" customHeight="1" x14ac:dyDescent="0.2">
      <c r="A361" s="6">
        <v>452</v>
      </c>
      <c r="B361" s="7">
        <v>15785798</v>
      </c>
      <c r="C361" s="6" t="s">
        <v>403</v>
      </c>
      <c r="D361" s="7">
        <v>850</v>
      </c>
      <c r="E361" s="6" t="s">
        <v>15</v>
      </c>
      <c r="F361" s="6" t="s">
        <v>23</v>
      </c>
      <c r="G361" s="7">
        <v>40</v>
      </c>
      <c r="H361" s="7">
        <v>9</v>
      </c>
      <c r="I361" s="51">
        <v>0</v>
      </c>
      <c r="J361" s="7">
        <v>2</v>
      </c>
      <c r="K361" s="7">
        <v>0</v>
      </c>
      <c r="L361" s="7">
        <v>1</v>
      </c>
      <c r="M361" s="53">
        <v>119232.33</v>
      </c>
      <c r="N361" s="7">
        <v>0</v>
      </c>
      <c r="O361" s="68" t="s">
        <v>809</v>
      </c>
      <c r="P361" s="68" t="s">
        <v>901</v>
      </c>
      <c r="Q361" s="68" t="s">
        <v>883</v>
      </c>
      <c r="R361" s="69" t="s">
        <v>887</v>
      </c>
    </row>
    <row r="362" spans="1:18" ht="18" customHeight="1" x14ac:dyDescent="0.2">
      <c r="A362" s="6">
        <v>453</v>
      </c>
      <c r="B362" s="7">
        <v>15710825</v>
      </c>
      <c r="C362" s="6" t="s">
        <v>404</v>
      </c>
      <c r="D362" s="7">
        <v>592</v>
      </c>
      <c r="E362" s="6" t="s">
        <v>18</v>
      </c>
      <c r="F362" s="6" t="s">
        <v>23</v>
      </c>
      <c r="G362" s="7">
        <v>31</v>
      </c>
      <c r="H362" s="7">
        <v>7</v>
      </c>
      <c r="I362" s="51">
        <v>110071.1</v>
      </c>
      <c r="J362" s="7">
        <v>1</v>
      </c>
      <c r="K362" s="7">
        <v>0</v>
      </c>
      <c r="L362" s="7">
        <v>0</v>
      </c>
      <c r="M362" s="53">
        <v>43921.36</v>
      </c>
      <c r="N362" s="7">
        <v>0</v>
      </c>
      <c r="O362" s="68" t="s">
        <v>810</v>
      </c>
      <c r="P362" s="68" t="s">
        <v>902</v>
      </c>
      <c r="Q362" s="68" t="s">
        <v>886</v>
      </c>
      <c r="R362" s="69" t="s">
        <v>903</v>
      </c>
    </row>
    <row r="363" spans="1:18" ht="18" customHeight="1" x14ac:dyDescent="0.2">
      <c r="A363" s="6">
        <v>454</v>
      </c>
      <c r="B363" s="7">
        <v>15668444</v>
      </c>
      <c r="C363" s="6" t="s">
        <v>27</v>
      </c>
      <c r="D363" s="7">
        <v>590</v>
      </c>
      <c r="E363" s="6" t="s">
        <v>18</v>
      </c>
      <c r="F363" s="6" t="s">
        <v>16</v>
      </c>
      <c r="G363" s="7">
        <v>44</v>
      </c>
      <c r="H363" s="7">
        <v>3</v>
      </c>
      <c r="I363" s="51">
        <v>139432.37</v>
      </c>
      <c r="J363" s="7">
        <v>1</v>
      </c>
      <c r="K363" s="7">
        <v>1</v>
      </c>
      <c r="L363" s="7">
        <v>0</v>
      </c>
      <c r="M363" s="53">
        <v>62222.81</v>
      </c>
      <c r="N363" s="7">
        <v>0</v>
      </c>
      <c r="O363" s="68" t="s">
        <v>810</v>
      </c>
      <c r="P363" s="68" t="s">
        <v>901</v>
      </c>
      <c r="Q363" s="68" t="s">
        <v>888</v>
      </c>
      <c r="R363" s="69" t="s">
        <v>884</v>
      </c>
    </row>
    <row r="364" spans="1:18" ht="18" customHeight="1" x14ac:dyDescent="0.2">
      <c r="A364" s="6">
        <v>455</v>
      </c>
      <c r="B364" s="7">
        <v>15726631</v>
      </c>
      <c r="C364" s="6" t="s">
        <v>405</v>
      </c>
      <c r="D364" s="7">
        <v>758</v>
      </c>
      <c r="E364" s="6" t="s">
        <v>15</v>
      </c>
      <c r="F364" s="6" t="s">
        <v>16</v>
      </c>
      <c r="G364" s="7">
        <v>39</v>
      </c>
      <c r="H364" s="7">
        <v>6</v>
      </c>
      <c r="I364" s="51">
        <v>127357.75999999999</v>
      </c>
      <c r="J364" s="7">
        <v>1</v>
      </c>
      <c r="K364" s="7">
        <v>0</v>
      </c>
      <c r="L364" s="7">
        <v>1</v>
      </c>
      <c r="M364" s="53">
        <v>56577</v>
      </c>
      <c r="N364" s="7">
        <v>0</v>
      </c>
      <c r="O364" s="68" t="s">
        <v>809</v>
      </c>
      <c r="P364" s="68" t="s">
        <v>902</v>
      </c>
      <c r="Q364" s="68" t="s">
        <v>888</v>
      </c>
      <c r="R364" s="69" t="s">
        <v>884</v>
      </c>
    </row>
    <row r="365" spans="1:18" ht="18" customHeight="1" x14ac:dyDescent="0.2">
      <c r="A365" s="6">
        <v>456</v>
      </c>
      <c r="B365" s="7">
        <v>15733797</v>
      </c>
      <c r="C365" s="6" t="s">
        <v>406</v>
      </c>
      <c r="D365" s="7">
        <v>506</v>
      </c>
      <c r="E365" s="6" t="s">
        <v>15</v>
      </c>
      <c r="F365" s="6" t="s">
        <v>23</v>
      </c>
      <c r="G365" s="7">
        <v>36</v>
      </c>
      <c r="H365" s="7">
        <v>5</v>
      </c>
      <c r="I365" s="51">
        <v>0</v>
      </c>
      <c r="J365" s="7">
        <v>2</v>
      </c>
      <c r="K365" s="7">
        <v>1</v>
      </c>
      <c r="L365" s="7">
        <v>0</v>
      </c>
      <c r="M365" s="53">
        <v>164253.35</v>
      </c>
      <c r="N365" s="7">
        <v>0</v>
      </c>
      <c r="O365" s="68" t="s">
        <v>885</v>
      </c>
      <c r="P365" s="68" t="s">
        <v>902</v>
      </c>
      <c r="Q365" s="68" t="s">
        <v>883</v>
      </c>
      <c r="R365" s="69" t="s">
        <v>904</v>
      </c>
    </row>
    <row r="366" spans="1:18" ht="18" customHeight="1" x14ac:dyDescent="0.2">
      <c r="A366" s="6">
        <v>457</v>
      </c>
      <c r="B366" s="7">
        <v>15747960</v>
      </c>
      <c r="C366" s="6" t="s">
        <v>407</v>
      </c>
      <c r="D366" s="7">
        <v>733</v>
      </c>
      <c r="E366" s="6" t="s">
        <v>15</v>
      </c>
      <c r="F366" s="6" t="s">
        <v>23</v>
      </c>
      <c r="G366" s="7">
        <v>33</v>
      </c>
      <c r="H366" s="7">
        <v>3</v>
      </c>
      <c r="I366" s="51">
        <v>0</v>
      </c>
      <c r="J366" s="7">
        <v>1</v>
      </c>
      <c r="K366" s="7">
        <v>1</v>
      </c>
      <c r="L366" s="7">
        <v>1</v>
      </c>
      <c r="M366" s="53">
        <v>7666.73</v>
      </c>
      <c r="N366" s="7">
        <v>0</v>
      </c>
      <c r="O366" s="68" t="s">
        <v>809</v>
      </c>
      <c r="P366" s="68" t="s">
        <v>902</v>
      </c>
      <c r="Q366" s="68" t="s">
        <v>883</v>
      </c>
      <c r="R366" s="69" t="s">
        <v>903</v>
      </c>
    </row>
    <row r="367" spans="1:18" ht="18" customHeight="1" x14ac:dyDescent="0.2">
      <c r="A367" s="6">
        <v>458</v>
      </c>
      <c r="B367" s="7">
        <v>15634632</v>
      </c>
      <c r="C367" s="6" t="s">
        <v>408</v>
      </c>
      <c r="D367" s="7">
        <v>711</v>
      </c>
      <c r="E367" s="6" t="s">
        <v>15</v>
      </c>
      <c r="F367" s="6" t="s">
        <v>23</v>
      </c>
      <c r="G367" s="7">
        <v>38</v>
      </c>
      <c r="H367" s="7">
        <v>3</v>
      </c>
      <c r="I367" s="51">
        <v>0</v>
      </c>
      <c r="J367" s="7">
        <v>2</v>
      </c>
      <c r="K367" s="7">
        <v>1</v>
      </c>
      <c r="L367" s="7">
        <v>0</v>
      </c>
      <c r="M367" s="53">
        <v>68487.509999999995</v>
      </c>
      <c r="N367" s="7">
        <v>0</v>
      </c>
      <c r="O367" s="68" t="s">
        <v>810</v>
      </c>
      <c r="P367" s="68" t="s">
        <v>902</v>
      </c>
      <c r="Q367" s="68" t="s">
        <v>883</v>
      </c>
      <c r="R367" s="69" t="s">
        <v>884</v>
      </c>
    </row>
    <row r="368" spans="1:18" ht="18" customHeight="1" x14ac:dyDescent="0.2">
      <c r="A368" s="6">
        <v>460</v>
      </c>
      <c r="B368" s="7">
        <v>15662976</v>
      </c>
      <c r="C368" s="6" t="s">
        <v>409</v>
      </c>
      <c r="D368" s="7">
        <v>637</v>
      </c>
      <c r="E368" s="6" t="s">
        <v>18</v>
      </c>
      <c r="F368" s="6" t="s">
        <v>23</v>
      </c>
      <c r="G368" s="7">
        <v>37</v>
      </c>
      <c r="H368" s="7">
        <v>8</v>
      </c>
      <c r="I368" s="51">
        <v>0</v>
      </c>
      <c r="J368" s="7">
        <v>1</v>
      </c>
      <c r="K368" s="7">
        <v>1</v>
      </c>
      <c r="L368" s="7">
        <v>1</v>
      </c>
      <c r="M368" s="53">
        <v>186062.36</v>
      </c>
      <c r="N368" s="7">
        <v>0</v>
      </c>
      <c r="O368" s="68" t="s">
        <v>810</v>
      </c>
      <c r="P368" s="68" t="s">
        <v>902</v>
      </c>
      <c r="Q368" s="68" t="s">
        <v>883</v>
      </c>
      <c r="R368" s="69" t="s">
        <v>904</v>
      </c>
    </row>
    <row r="369" spans="1:18" ht="18" customHeight="1" x14ac:dyDescent="0.2">
      <c r="A369" s="6">
        <v>461</v>
      </c>
      <c r="B369" s="7">
        <v>15732778</v>
      </c>
      <c r="C369" s="6" t="s">
        <v>410</v>
      </c>
      <c r="D369" s="7">
        <v>468</v>
      </c>
      <c r="E369" s="6" t="s">
        <v>26</v>
      </c>
      <c r="F369" s="6" t="s">
        <v>23</v>
      </c>
      <c r="G369" s="7">
        <v>29</v>
      </c>
      <c r="H369" s="7">
        <v>1</v>
      </c>
      <c r="I369" s="51">
        <v>111681.98</v>
      </c>
      <c r="J369" s="7">
        <v>2</v>
      </c>
      <c r="K369" s="7">
        <v>1</v>
      </c>
      <c r="L369" s="7">
        <v>1</v>
      </c>
      <c r="M369" s="53">
        <v>195711.16</v>
      </c>
      <c r="N369" s="7">
        <v>0</v>
      </c>
      <c r="O369" s="68" t="s">
        <v>885</v>
      </c>
      <c r="P369" s="68" t="s">
        <v>902</v>
      </c>
      <c r="Q369" s="68" t="s">
        <v>886</v>
      </c>
      <c r="R369" s="69" t="s">
        <v>904</v>
      </c>
    </row>
    <row r="370" spans="1:18" ht="18" customHeight="1" x14ac:dyDescent="0.2">
      <c r="A370" s="6">
        <v>462</v>
      </c>
      <c r="B370" s="7">
        <v>15718443</v>
      </c>
      <c r="C370" s="6" t="s">
        <v>411</v>
      </c>
      <c r="D370" s="7">
        <v>539</v>
      </c>
      <c r="E370" s="6" t="s">
        <v>15</v>
      </c>
      <c r="F370" s="6" t="s">
        <v>23</v>
      </c>
      <c r="G370" s="7">
        <v>39</v>
      </c>
      <c r="H370" s="7">
        <v>3</v>
      </c>
      <c r="I370" s="51">
        <v>0</v>
      </c>
      <c r="J370" s="7">
        <v>2</v>
      </c>
      <c r="K370" s="7">
        <v>1</v>
      </c>
      <c r="L370" s="7">
        <v>0</v>
      </c>
      <c r="M370" s="53">
        <v>36692.17</v>
      </c>
      <c r="N370" s="7">
        <v>0</v>
      </c>
      <c r="O370" s="68" t="s">
        <v>810</v>
      </c>
      <c r="P370" s="68" t="s">
        <v>902</v>
      </c>
      <c r="Q370" s="68" t="s">
        <v>883</v>
      </c>
      <c r="R370" s="69" t="s">
        <v>903</v>
      </c>
    </row>
    <row r="371" spans="1:18" ht="18" customHeight="1" x14ac:dyDescent="0.2">
      <c r="A371" s="6">
        <v>463</v>
      </c>
      <c r="B371" s="7">
        <v>15670039</v>
      </c>
      <c r="C371" s="6" t="s">
        <v>180</v>
      </c>
      <c r="D371" s="7">
        <v>509</v>
      </c>
      <c r="E371" s="6" t="s">
        <v>18</v>
      </c>
      <c r="F371" s="6" t="s">
        <v>16</v>
      </c>
      <c r="G371" s="7">
        <v>25</v>
      </c>
      <c r="H371" s="7">
        <v>3</v>
      </c>
      <c r="I371" s="51">
        <v>108738.71</v>
      </c>
      <c r="J371" s="7">
        <v>2</v>
      </c>
      <c r="K371" s="7">
        <v>1</v>
      </c>
      <c r="L371" s="7">
        <v>0</v>
      </c>
      <c r="M371" s="53">
        <v>106920.57</v>
      </c>
      <c r="N371" s="7">
        <v>0</v>
      </c>
      <c r="O371" s="68" t="s">
        <v>885</v>
      </c>
      <c r="P371" s="68" t="s">
        <v>902</v>
      </c>
      <c r="Q371" s="68" t="s">
        <v>886</v>
      </c>
      <c r="R371" s="69" t="s">
        <v>887</v>
      </c>
    </row>
    <row r="372" spans="1:18" ht="18" customHeight="1" x14ac:dyDescent="0.2">
      <c r="A372" s="6">
        <v>465</v>
      </c>
      <c r="B372" s="7">
        <v>15613786</v>
      </c>
      <c r="C372" s="6" t="s">
        <v>190</v>
      </c>
      <c r="D372" s="7">
        <v>818</v>
      </c>
      <c r="E372" s="6" t="s">
        <v>18</v>
      </c>
      <c r="F372" s="6" t="s">
        <v>23</v>
      </c>
      <c r="G372" s="7">
        <v>26</v>
      </c>
      <c r="H372" s="7">
        <v>4</v>
      </c>
      <c r="I372" s="51">
        <v>0</v>
      </c>
      <c r="J372" s="7">
        <v>2</v>
      </c>
      <c r="K372" s="7">
        <v>1</v>
      </c>
      <c r="L372" s="7">
        <v>1</v>
      </c>
      <c r="M372" s="53">
        <v>167036.94</v>
      </c>
      <c r="N372" s="7">
        <v>0</v>
      </c>
      <c r="O372" s="68" t="s">
        <v>809</v>
      </c>
      <c r="P372" s="68" t="s">
        <v>902</v>
      </c>
      <c r="Q372" s="68" t="s">
        <v>883</v>
      </c>
      <c r="R372" s="69" t="s">
        <v>904</v>
      </c>
    </row>
    <row r="373" spans="1:18" ht="18" customHeight="1" x14ac:dyDescent="0.2">
      <c r="A373" s="6">
        <v>466</v>
      </c>
      <c r="B373" s="7">
        <v>15726032</v>
      </c>
      <c r="C373" s="6" t="s">
        <v>413</v>
      </c>
      <c r="D373" s="7">
        <v>608</v>
      </c>
      <c r="E373" s="6" t="s">
        <v>15</v>
      </c>
      <c r="F373" s="6" t="s">
        <v>23</v>
      </c>
      <c r="G373" s="7">
        <v>33</v>
      </c>
      <c r="H373" s="7">
        <v>9</v>
      </c>
      <c r="I373" s="51">
        <v>89968.69</v>
      </c>
      <c r="J373" s="7">
        <v>1</v>
      </c>
      <c r="K373" s="7">
        <v>1</v>
      </c>
      <c r="L373" s="7">
        <v>0</v>
      </c>
      <c r="M373" s="53">
        <v>68777.259999999995</v>
      </c>
      <c r="N373" s="7">
        <v>0</v>
      </c>
      <c r="O373" s="68" t="s">
        <v>810</v>
      </c>
      <c r="P373" s="68" t="s">
        <v>902</v>
      </c>
      <c r="Q373" s="68" t="s">
        <v>886</v>
      </c>
      <c r="R373" s="69" t="s">
        <v>884</v>
      </c>
    </row>
    <row r="374" spans="1:18" ht="18" customHeight="1" x14ac:dyDescent="0.2">
      <c r="A374" s="6">
        <v>467</v>
      </c>
      <c r="B374" s="7">
        <v>15663252</v>
      </c>
      <c r="C374" s="6" t="s">
        <v>159</v>
      </c>
      <c r="D374" s="7">
        <v>850</v>
      </c>
      <c r="E374" s="6" t="s">
        <v>18</v>
      </c>
      <c r="F374" s="6" t="s">
        <v>16</v>
      </c>
      <c r="G374" s="7">
        <v>32</v>
      </c>
      <c r="H374" s="7">
        <v>9</v>
      </c>
      <c r="I374" s="51">
        <v>0</v>
      </c>
      <c r="J374" s="7">
        <v>2</v>
      </c>
      <c r="K374" s="7">
        <v>1</v>
      </c>
      <c r="L374" s="7">
        <v>1</v>
      </c>
      <c r="M374" s="53">
        <v>18924.919999999998</v>
      </c>
      <c r="N374" s="7">
        <v>0</v>
      </c>
      <c r="O374" s="68" t="s">
        <v>809</v>
      </c>
      <c r="P374" s="68" t="s">
        <v>902</v>
      </c>
      <c r="Q374" s="68" t="s">
        <v>883</v>
      </c>
      <c r="R374" s="69" t="s">
        <v>903</v>
      </c>
    </row>
    <row r="375" spans="1:18" ht="18" customHeight="1" x14ac:dyDescent="0.2">
      <c r="A375" s="6">
        <v>469</v>
      </c>
      <c r="B375" s="7">
        <v>15633283</v>
      </c>
      <c r="C375" s="6" t="s">
        <v>415</v>
      </c>
      <c r="D375" s="7">
        <v>536</v>
      </c>
      <c r="E375" s="6" t="s">
        <v>15</v>
      </c>
      <c r="F375" s="6" t="s">
        <v>23</v>
      </c>
      <c r="G375" s="7">
        <v>35</v>
      </c>
      <c r="H375" s="7">
        <v>8</v>
      </c>
      <c r="I375" s="51">
        <v>0</v>
      </c>
      <c r="J375" s="7">
        <v>2</v>
      </c>
      <c r="K375" s="7">
        <v>1</v>
      </c>
      <c r="L375" s="7">
        <v>0</v>
      </c>
      <c r="M375" s="53">
        <v>64833.279999999999</v>
      </c>
      <c r="N375" s="7">
        <v>0</v>
      </c>
      <c r="O375" s="68" t="s">
        <v>810</v>
      </c>
      <c r="P375" s="68" t="s">
        <v>902</v>
      </c>
      <c r="Q375" s="68" t="s">
        <v>883</v>
      </c>
      <c r="R375" s="69" t="s">
        <v>884</v>
      </c>
    </row>
    <row r="376" spans="1:18" ht="18" customHeight="1" x14ac:dyDescent="0.2">
      <c r="A376" s="6">
        <v>470</v>
      </c>
      <c r="B376" s="7">
        <v>15749167</v>
      </c>
      <c r="C376" s="6" t="s">
        <v>372</v>
      </c>
      <c r="D376" s="7">
        <v>753</v>
      </c>
      <c r="E376" s="6" t="s">
        <v>15</v>
      </c>
      <c r="F376" s="6" t="s">
        <v>23</v>
      </c>
      <c r="G376" s="7">
        <v>35</v>
      </c>
      <c r="H376" s="7">
        <v>3</v>
      </c>
      <c r="I376" s="51">
        <v>0</v>
      </c>
      <c r="J376" s="7">
        <v>2</v>
      </c>
      <c r="K376" s="7">
        <v>1</v>
      </c>
      <c r="L376" s="7">
        <v>1</v>
      </c>
      <c r="M376" s="53">
        <v>184843.77</v>
      </c>
      <c r="N376" s="7">
        <v>0</v>
      </c>
      <c r="O376" s="68" t="s">
        <v>809</v>
      </c>
      <c r="P376" s="68" t="s">
        <v>902</v>
      </c>
      <c r="Q376" s="68" t="s">
        <v>883</v>
      </c>
      <c r="R376" s="69" t="s">
        <v>904</v>
      </c>
    </row>
    <row r="377" spans="1:18" ht="18" customHeight="1" x14ac:dyDescent="0.2">
      <c r="A377" s="6">
        <v>471</v>
      </c>
      <c r="B377" s="7">
        <v>15759298</v>
      </c>
      <c r="C377" s="6" t="s">
        <v>219</v>
      </c>
      <c r="D377" s="7">
        <v>631</v>
      </c>
      <c r="E377" s="6" t="s">
        <v>18</v>
      </c>
      <c r="F377" s="6" t="s">
        <v>23</v>
      </c>
      <c r="G377" s="7">
        <v>27</v>
      </c>
      <c r="H377" s="7">
        <v>10</v>
      </c>
      <c r="I377" s="51">
        <v>134169.62</v>
      </c>
      <c r="J377" s="7">
        <v>1</v>
      </c>
      <c r="K377" s="7">
        <v>1</v>
      </c>
      <c r="L377" s="7">
        <v>1</v>
      </c>
      <c r="M377" s="53">
        <v>176730.02</v>
      </c>
      <c r="N377" s="7">
        <v>0</v>
      </c>
      <c r="O377" s="68" t="s">
        <v>810</v>
      </c>
      <c r="P377" s="68" t="s">
        <v>902</v>
      </c>
      <c r="Q377" s="68" t="s">
        <v>888</v>
      </c>
      <c r="R377" s="69" t="s">
        <v>904</v>
      </c>
    </row>
    <row r="378" spans="1:18" ht="18" customHeight="1" x14ac:dyDescent="0.2">
      <c r="A378" s="6">
        <v>473</v>
      </c>
      <c r="B378" s="7">
        <v>15635367</v>
      </c>
      <c r="C378" s="6" t="s">
        <v>417</v>
      </c>
      <c r="D378" s="7">
        <v>774</v>
      </c>
      <c r="E378" s="6" t="s">
        <v>15</v>
      </c>
      <c r="F378" s="6" t="s">
        <v>23</v>
      </c>
      <c r="G378" s="7">
        <v>26</v>
      </c>
      <c r="H378" s="7">
        <v>2</v>
      </c>
      <c r="I378" s="51">
        <v>93844.69</v>
      </c>
      <c r="J378" s="7">
        <v>1</v>
      </c>
      <c r="K378" s="7">
        <v>1</v>
      </c>
      <c r="L378" s="7">
        <v>0</v>
      </c>
      <c r="M378" s="53">
        <v>28415.360000000001</v>
      </c>
      <c r="N378" s="7">
        <v>0</v>
      </c>
      <c r="O378" s="68" t="s">
        <v>809</v>
      </c>
      <c r="P378" s="68" t="s">
        <v>902</v>
      </c>
      <c r="Q378" s="68" t="s">
        <v>886</v>
      </c>
      <c r="R378" s="69" t="s">
        <v>903</v>
      </c>
    </row>
    <row r="379" spans="1:18" ht="18" customHeight="1" x14ac:dyDescent="0.2">
      <c r="A379" s="6">
        <v>474</v>
      </c>
      <c r="B379" s="7">
        <v>15681705</v>
      </c>
      <c r="C379" s="6" t="s">
        <v>116</v>
      </c>
      <c r="D379" s="7">
        <v>785</v>
      </c>
      <c r="E379" s="6" t="s">
        <v>15</v>
      </c>
      <c r="F379" s="6" t="s">
        <v>23</v>
      </c>
      <c r="G379" s="7">
        <v>28</v>
      </c>
      <c r="H379" s="7">
        <v>8</v>
      </c>
      <c r="I379" s="51">
        <v>0</v>
      </c>
      <c r="J379" s="7">
        <v>2</v>
      </c>
      <c r="K379" s="7">
        <v>1</v>
      </c>
      <c r="L379" s="7">
        <v>0</v>
      </c>
      <c r="M379" s="53">
        <v>77231.27</v>
      </c>
      <c r="N379" s="7">
        <v>0</v>
      </c>
      <c r="O379" s="68" t="s">
        <v>809</v>
      </c>
      <c r="P379" s="68" t="s">
        <v>902</v>
      </c>
      <c r="Q379" s="68" t="s">
        <v>883</v>
      </c>
      <c r="R379" s="69" t="s">
        <v>884</v>
      </c>
    </row>
    <row r="380" spans="1:18" ht="18" customHeight="1" x14ac:dyDescent="0.2">
      <c r="A380" s="6">
        <v>475</v>
      </c>
      <c r="B380" s="7">
        <v>15603156</v>
      </c>
      <c r="C380" s="6" t="s">
        <v>418</v>
      </c>
      <c r="D380" s="7">
        <v>571</v>
      </c>
      <c r="E380" s="6" t="s">
        <v>15</v>
      </c>
      <c r="F380" s="6" t="s">
        <v>16</v>
      </c>
      <c r="G380" s="7">
        <v>33</v>
      </c>
      <c r="H380" s="7">
        <v>1</v>
      </c>
      <c r="I380" s="51">
        <v>0</v>
      </c>
      <c r="J380" s="7">
        <v>2</v>
      </c>
      <c r="K380" s="7">
        <v>1</v>
      </c>
      <c r="L380" s="7">
        <v>0</v>
      </c>
      <c r="M380" s="53">
        <v>102750.7</v>
      </c>
      <c r="N380" s="7">
        <v>0</v>
      </c>
      <c r="O380" s="68" t="s">
        <v>810</v>
      </c>
      <c r="P380" s="68" t="s">
        <v>902</v>
      </c>
      <c r="Q380" s="68" t="s">
        <v>883</v>
      </c>
      <c r="R380" s="69" t="s">
        <v>887</v>
      </c>
    </row>
    <row r="381" spans="1:18" ht="18" customHeight="1" x14ac:dyDescent="0.2">
      <c r="A381" s="6">
        <v>477</v>
      </c>
      <c r="B381" s="7">
        <v>15798888</v>
      </c>
      <c r="C381" s="6" t="s">
        <v>88</v>
      </c>
      <c r="D381" s="7">
        <v>605</v>
      </c>
      <c r="E381" s="6" t="s">
        <v>26</v>
      </c>
      <c r="F381" s="6" t="s">
        <v>16</v>
      </c>
      <c r="G381" s="7">
        <v>31</v>
      </c>
      <c r="H381" s="7">
        <v>1</v>
      </c>
      <c r="I381" s="51">
        <v>117992.59</v>
      </c>
      <c r="J381" s="7">
        <v>1</v>
      </c>
      <c r="K381" s="7">
        <v>1</v>
      </c>
      <c r="L381" s="7">
        <v>1</v>
      </c>
      <c r="M381" s="53">
        <v>183598.77</v>
      </c>
      <c r="N381" s="7">
        <v>0</v>
      </c>
      <c r="O381" s="68" t="s">
        <v>810</v>
      </c>
      <c r="P381" s="68" t="s">
        <v>902</v>
      </c>
      <c r="Q381" s="68" t="s">
        <v>886</v>
      </c>
      <c r="R381" s="69" t="s">
        <v>904</v>
      </c>
    </row>
    <row r="382" spans="1:18" ht="18" customHeight="1" x14ac:dyDescent="0.2">
      <c r="A382" s="6">
        <v>478</v>
      </c>
      <c r="B382" s="7">
        <v>15809722</v>
      </c>
      <c r="C382" s="6" t="s">
        <v>419</v>
      </c>
      <c r="D382" s="7">
        <v>611</v>
      </c>
      <c r="E382" s="6" t="s">
        <v>15</v>
      </c>
      <c r="F382" s="6" t="s">
        <v>16</v>
      </c>
      <c r="G382" s="7">
        <v>40</v>
      </c>
      <c r="H382" s="7">
        <v>8</v>
      </c>
      <c r="I382" s="51">
        <v>100812.33</v>
      </c>
      <c r="J382" s="7">
        <v>2</v>
      </c>
      <c r="K382" s="7">
        <v>1</v>
      </c>
      <c r="L382" s="7">
        <v>0</v>
      </c>
      <c r="M382" s="53">
        <v>147358.26999999999</v>
      </c>
      <c r="N382" s="7">
        <v>0</v>
      </c>
      <c r="O382" s="68" t="s">
        <v>810</v>
      </c>
      <c r="P382" s="68" t="s">
        <v>901</v>
      </c>
      <c r="Q382" s="68" t="s">
        <v>886</v>
      </c>
      <c r="R382" s="69" t="s">
        <v>887</v>
      </c>
    </row>
    <row r="383" spans="1:18" ht="18" customHeight="1" x14ac:dyDescent="0.2">
      <c r="A383" s="6">
        <v>479</v>
      </c>
      <c r="B383" s="7">
        <v>15677538</v>
      </c>
      <c r="C383" s="6" t="s">
        <v>420</v>
      </c>
      <c r="D383" s="7">
        <v>569</v>
      </c>
      <c r="E383" s="6" t="s">
        <v>15</v>
      </c>
      <c r="F383" s="6" t="s">
        <v>23</v>
      </c>
      <c r="G383" s="7">
        <v>38</v>
      </c>
      <c r="H383" s="7">
        <v>7</v>
      </c>
      <c r="I383" s="51">
        <v>0</v>
      </c>
      <c r="J383" s="7">
        <v>1</v>
      </c>
      <c r="K383" s="7">
        <v>1</v>
      </c>
      <c r="L383" s="7">
        <v>1</v>
      </c>
      <c r="M383" s="53">
        <v>108469.2</v>
      </c>
      <c r="N383" s="7">
        <v>0</v>
      </c>
      <c r="O383" s="68" t="s">
        <v>810</v>
      </c>
      <c r="P383" s="68" t="s">
        <v>902</v>
      </c>
      <c r="Q383" s="68" t="s">
        <v>883</v>
      </c>
      <c r="R383" s="69" t="s">
        <v>887</v>
      </c>
    </row>
    <row r="384" spans="1:18" ht="18" customHeight="1" x14ac:dyDescent="0.2">
      <c r="A384" s="6">
        <v>480</v>
      </c>
      <c r="B384" s="7">
        <v>15797736</v>
      </c>
      <c r="C384" s="6" t="s">
        <v>234</v>
      </c>
      <c r="D384" s="7">
        <v>658</v>
      </c>
      <c r="E384" s="6" t="s">
        <v>15</v>
      </c>
      <c r="F384" s="6" t="s">
        <v>23</v>
      </c>
      <c r="G384" s="7">
        <v>29</v>
      </c>
      <c r="H384" s="7">
        <v>4</v>
      </c>
      <c r="I384" s="51">
        <v>80262.600000000006</v>
      </c>
      <c r="J384" s="7">
        <v>1</v>
      </c>
      <c r="K384" s="7">
        <v>1</v>
      </c>
      <c r="L384" s="7">
        <v>1</v>
      </c>
      <c r="M384" s="53">
        <v>20612.82</v>
      </c>
      <c r="N384" s="7">
        <v>0</v>
      </c>
      <c r="O384" s="68" t="s">
        <v>810</v>
      </c>
      <c r="P384" s="68" t="s">
        <v>902</v>
      </c>
      <c r="Q384" s="68" t="s">
        <v>886</v>
      </c>
      <c r="R384" s="69" t="s">
        <v>903</v>
      </c>
    </row>
    <row r="385" spans="1:18" ht="18" customHeight="1" x14ac:dyDescent="0.2">
      <c r="A385" s="6">
        <v>481</v>
      </c>
      <c r="B385" s="7">
        <v>15695585</v>
      </c>
      <c r="C385" s="6" t="s">
        <v>421</v>
      </c>
      <c r="D385" s="7">
        <v>788</v>
      </c>
      <c r="E385" s="6" t="s">
        <v>18</v>
      </c>
      <c r="F385" s="6" t="s">
        <v>23</v>
      </c>
      <c r="G385" s="7">
        <v>34</v>
      </c>
      <c r="H385" s="7">
        <v>6</v>
      </c>
      <c r="I385" s="51">
        <v>156478.62</v>
      </c>
      <c r="J385" s="7">
        <v>1</v>
      </c>
      <c r="K385" s="7">
        <v>0</v>
      </c>
      <c r="L385" s="7">
        <v>1</v>
      </c>
      <c r="M385" s="53">
        <v>181196.76</v>
      </c>
      <c r="N385" s="7">
        <v>0</v>
      </c>
      <c r="O385" s="68" t="s">
        <v>809</v>
      </c>
      <c r="P385" s="68" t="s">
        <v>902</v>
      </c>
      <c r="Q385" s="68" t="s">
        <v>888</v>
      </c>
      <c r="R385" s="69" t="s">
        <v>904</v>
      </c>
    </row>
    <row r="386" spans="1:18" ht="18" customHeight="1" x14ac:dyDescent="0.2">
      <c r="A386" s="6">
        <v>482</v>
      </c>
      <c r="B386" s="7">
        <v>15744398</v>
      </c>
      <c r="C386" s="6" t="s">
        <v>422</v>
      </c>
      <c r="D386" s="7">
        <v>525</v>
      </c>
      <c r="E386" s="6" t="s">
        <v>15</v>
      </c>
      <c r="F386" s="6" t="s">
        <v>16</v>
      </c>
      <c r="G386" s="7">
        <v>23</v>
      </c>
      <c r="H386" s="7">
        <v>5</v>
      </c>
      <c r="I386" s="51">
        <v>0</v>
      </c>
      <c r="J386" s="7">
        <v>2</v>
      </c>
      <c r="K386" s="7">
        <v>1</v>
      </c>
      <c r="L386" s="7">
        <v>0</v>
      </c>
      <c r="M386" s="53">
        <v>160249.1</v>
      </c>
      <c r="N386" s="7">
        <v>0</v>
      </c>
      <c r="O386" s="68" t="s">
        <v>810</v>
      </c>
      <c r="P386" s="68" t="s">
        <v>902</v>
      </c>
      <c r="Q386" s="68" t="s">
        <v>883</v>
      </c>
      <c r="R386" s="69" t="s">
        <v>904</v>
      </c>
    </row>
    <row r="387" spans="1:18" ht="18" customHeight="1" x14ac:dyDescent="0.2">
      <c r="A387" s="6">
        <v>483</v>
      </c>
      <c r="B387" s="7">
        <v>15750658</v>
      </c>
      <c r="C387" s="6" t="s">
        <v>423</v>
      </c>
      <c r="D387" s="7">
        <v>798</v>
      </c>
      <c r="E387" s="6" t="s">
        <v>15</v>
      </c>
      <c r="F387" s="6" t="s">
        <v>23</v>
      </c>
      <c r="G387" s="7">
        <v>37</v>
      </c>
      <c r="H387" s="7">
        <v>8</v>
      </c>
      <c r="I387" s="51">
        <v>0</v>
      </c>
      <c r="J387" s="7">
        <v>3</v>
      </c>
      <c r="K387" s="7">
        <v>0</v>
      </c>
      <c r="L387" s="7">
        <v>0</v>
      </c>
      <c r="M387" s="53">
        <v>110783.28</v>
      </c>
      <c r="N387" s="7">
        <v>0</v>
      </c>
      <c r="O387" s="68" t="s">
        <v>809</v>
      </c>
      <c r="P387" s="68" t="s">
        <v>902</v>
      </c>
      <c r="Q387" s="68" t="s">
        <v>883</v>
      </c>
      <c r="R387" s="69" t="s">
        <v>887</v>
      </c>
    </row>
    <row r="388" spans="1:18" ht="18" customHeight="1" x14ac:dyDescent="0.2">
      <c r="A388" s="6">
        <v>484</v>
      </c>
      <c r="B388" s="7">
        <v>15578186</v>
      </c>
      <c r="C388" s="6" t="s">
        <v>82</v>
      </c>
      <c r="D388" s="7">
        <v>486</v>
      </c>
      <c r="E388" s="6" t="s">
        <v>26</v>
      </c>
      <c r="F388" s="6" t="s">
        <v>23</v>
      </c>
      <c r="G388" s="7">
        <v>37</v>
      </c>
      <c r="H388" s="7">
        <v>9</v>
      </c>
      <c r="I388" s="51">
        <v>115217.99</v>
      </c>
      <c r="J388" s="7">
        <v>2</v>
      </c>
      <c r="K388" s="7">
        <v>1</v>
      </c>
      <c r="L388" s="7">
        <v>0</v>
      </c>
      <c r="M388" s="53">
        <v>144995.32999999999</v>
      </c>
      <c r="N388" s="7">
        <v>0</v>
      </c>
      <c r="O388" s="68" t="s">
        <v>885</v>
      </c>
      <c r="P388" s="68" t="s">
        <v>902</v>
      </c>
      <c r="Q388" s="68" t="s">
        <v>886</v>
      </c>
      <c r="R388" s="69" t="s">
        <v>887</v>
      </c>
    </row>
    <row r="389" spans="1:18" ht="18" customHeight="1" x14ac:dyDescent="0.2">
      <c r="A389" s="6">
        <v>486</v>
      </c>
      <c r="B389" s="7">
        <v>15637954</v>
      </c>
      <c r="C389" s="6" t="s">
        <v>425</v>
      </c>
      <c r="D389" s="7">
        <v>730</v>
      </c>
      <c r="E389" s="6" t="s">
        <v>15</v>
      </c>
      <c r="F389" s="6" t="s">
        <v>16</v>
      </c>
      <c r="G389" s="7">
        <v>35</v>
      </c>
      <c r="H389" s="7">
        <v>0</v>
      </c>
      <c r="I389" s="51">
        <v>155470.54999999999</v>
      </c>
      <c r="J389" s="7">
        <v>1</v>
      </c>
      <c r="K389" s="7">
        <v>1</v>
      </c>
      <c r="L389" s="7">
        <v>1</v>
      </c>
      <c r="M389" s="53">
        <v>53718.28</v>
      </c>
      <c r="N389" s="7">
        <v>0</v>
      </c>
      <c r="O389" s="68" t="s">
        <v>809</v>
      </c>
      <c r="P389" s="68" t="s">
        <v>902</v>
      </c>
      <c r="Q389" s="68" t="s">
        <v>888</v>
      </c>
      <c r="R389" s="69" t="s">
        <v>884</v>
      </c>
    </row>
    <row r="390" spans="1:18" ht="18" customHeight="1" x14ac:dyDescent="0.2">
      <c r="A390" s="6">
        <v>487</v>
      </c>
      <c r="B390" s="7">
        <v>15758639</v>
      </c>
      <c r="C390" s="6" t="s">
        <v>201</v>
      </c>
      <c r="D390" s="7">
        <v>641</v>
      </c>
      <c r="E390" s="6" t="s">
        <v>15</v>
      </c>
      <c r="F390" s="6" t="s">
        <v>23</v>
      </c>
      <c r="G390" s="7">
        <v>37</v>
      </c>
      <c r="H390" s="7">
        <v>7</v>
      </c>
      <c r="I390" s="51">
        <v>0</v>
      </c>
      <c r="J390" s="7">
        <v>2</v>
      </c>
      <c r="K390" s="7">
        <v>1</v>
      </c>
      <c r="L390" s="7">
        <v>0</v>
      </c>
      <c r="M390" s="53">
        <v>75248.3</v>
      </c>
      <c r="N390" s="7">
        <v>0</v>
      </c>
      <c r="O390" s="68" t="s">
        <v>810</v>
      </c>
      <c r="P390" s="68" t="s">
        <v>902</v>
      </c>
      <c r="Q390" s="68" t="s">
        <v>883</v>
      </c>
      <c r="R390" s="69" t="s">
        <v>884</v>
      </c>
    </row>
    <row r="391" spans="1:18" ht="18" customHeight="1" x14ac:dyDescent="0.2">
      <c r="A391" s="6">
        <v>489</v>
      </c>
      <c r="B391" s="7">
        <v>15731744</v>
      </c>
      <c r="C391" s="6" t="s">
        <v>427</v>
      </c>
      <c r="D391" s="7">
        <v>692</v>
      </c>
      <c r="E391" s="6" t="s">
        <v>15</v>
      </c>
      <c r="F391" s="6" t="s">
        <v>23</v>
      </c>
      <c r="G391" s="7">
        <v>30</v>
      </c>
      <c r="H391" s="7">
        <v>2</v>
      </c>
      <c r="I391" s="51">
        <v>0</v>
      </c>
      <c r="J391" s="7">
        <v>2</v>
      </c>
      <c r="K391" s="7">
        <v>0</v>
      </c>
      <c r="L391" s="7">
        <v>1</v>
      </c>
      <c r="M391" s="53">
        <v>130486.57</v>
      </c>
      <c r="N391" s="7">
        <v>0</v>
      </c>
      <c r="O391" s="68" t="s">
        <v>810</v>
      </c>
      <c r="P391" s="68" t="s">
        <v>902</v>
      </c>
      <c r="Q391" s="68" t="s">
        <v>883</v>
      </c>
      <c r="R391" s="69" t="s">
        <v>887</v>
      </c>
    </row>
    <row r="392" spans="1:18" ht="18" customHeight="1" x14ac:dyDescent="0.2">
      <c r="A392" s="6">
        <v>490</v>
      </c>
      <c r="B392" s="7">
        <v>15807709</v>
      </c>
      <c r="C392" s="6" t="s">
        <v>428</v>
      </c>
      <c r="D392" s="7">
        <v>714</v>
      </c>
      <c r="E392" s="6" t="s">
        <v>26</v>
      </c>
      <c r="F392" s="6" t="s">
        <v>16</v>
      </c>
      <c r="G392" s="7">
        <v>55</v>
      </c>
      <c r="H392" s="7">
        <v>9</v>
      </c>
      <c r="I392" s="51">
        <v>180075.22</v>
      </c>
      <c r="J392" s="7">
        <v>1</v>
      </c>
      <c r="K392" s="7">
        <v>1</v>
      </c>
      <c r="L392" s="7">
        <v>1</v>
      </c>
      <c r="M392" s="53">
        <v>100127.71</v>
      </c>
      <c r="N392" s="7">
        <v>0</v>
      </c>
      <c r="O392" s="68" t="s">
        <v>810</v>
      </c>
      <c r="P392" s="68" t="s">
        <v>901</v>
      </c>
      <c r="Q392" s="68" t="s">
        <v>888</v>
      </c>
      <c r="R392" s="69" t="s">
        <v>884</v>
      </c>
    </row>
    <row r="393" spans="1:18" ht="18" customHeight="1" x14ac:dyDescent="0.2">
      <c r="A393" s="6">
        <v>491</v>
      </c>
      <c r="B393" s="7">
        <v>15714689</v>
      </c>
      <c r="C393" s="6" t="s">
        <v>429</v>
      </c>
      <c r="D393" s="7">
        <v>591</v>
      </c>
      <c r="E393" s="6" t="s">
        <v>18</v>
      </c>
      <c r="F393" s="6" t="s">
        <v>23</v>
      </c>
      <c r="G393" s="7">
        <v>29</v>
      </c>
      <c r="H393" s="7">
        <v>1</v>
      </c>
      <c r="I393" s="51">
        <v>97541.24</v>
      </c>
      <c r="J393" s="7">
        <v>1</v>
      </c>
      <c r="K393" s="7">
        <v>1</v>
      </c>
      <c r="L393" s="7">
        <v>1</v>
      </c>
      <c r="M393" s="53">
        <v>196356.17</v>
      </c>
      <c r="N393" s="7">
        <v>0</v>
      </c>
      <c r="O393" s="68" t="s">
        <v>810</v>
      </c>
      <c r="P393" s="68" t="s">
        <v>902</v>
      </c>
      <c r="Q393" s="68" t="s">
        <v>886</v>
      </c>
      <c r="R393" s="69" t="s">
        <v>904</v>
      </c>
    </row>
    <row r="394" spans="1:18" ht="18" customHeight="1" x14ac:dyDescent="0.2">
      <c r="A394" s="6">
        <v>492</v>
      </c>
      <c r="B394" s="7">
        <v>15699005</v>
      </c>
      <c r="C394" s="6" t="s">
        <v>65</v>
      </c>
      <c r="D394" s="7">
        <v>710</v>
      </c>
      <c r="E394" s="6" t="s">
        <v>15</v>
      </c>
      <c r="F394" s="6" t="s">
        <v>16</v>
      </c>
      <c r="G394" s="7">
        <v>41</v>
      </c>
      <c r="H394" s="7">
        <v>2</v>
      </c>
      <c r="I394" s="51">
        <v>156067.04999999999</v>
      </c>
      <c r="J394" s="7">
        <v>1</v>
      </c>
      <c r="K394" s="7">
        <v>1</v>
      </c>
      <c r="L394" s="7">
        <v>1</v>
      </c>
      <c r="M394" s="53">
        <v>9983.8799999999992</v>
      </c>
      <c r="N394" s="7">
        <v>0</v>
      </c>
      <c r="O394" s="68" t="s">
        <v>810</v>
      </c>
      <c r="P394" s="68" t="s">
        <v>901</v>
      </c>
      <c r="Q394" s="68" t="s">
        <v>888</v>
      </c>
      <c r="R394" s="69" t="s">
        <v>903</v>
      </c>
    </row>
    <row r="395" spans="1:18" ht="18" customHeight="1" x14ac:dyDescent="0.2">
      <c r="A395" s="6">
        <v>493</v>
      </c>
      <c r="B395" s="7">
        <v>15624170</v>
      </c>
      <c r="C395" s="6" t="s">
        <v>213</v>
      </c>
      <c r="D395" s="7">
        <v>639</v>
      </c>
      <c r="E395" s="6" t="s">
        <v>15</v>
      </c>
      <c r="F395" s="6" t="s">
        <v>16</v>
      </c>
      <c r="G395" s="7">
        <v>38</v>
      </c>
      <c r="H395" s="7">
        <v>4</v>
      </c>
      <c r="I395" s="51">
        <v>81550.94</v>
      </c>
      <c r="J395" s="7">
        <v>2</v>
      </c>
      <c r="K395" s="7">
        <v>0</v>
      </c>
      <c r="L395" s="7">
        <v>1</v>
      </c>
      <c r="M395" s="53">
        <v>118974.77</v>
      </c>
      <c r="N395" s="7">
        <v>0</v>
      </c>
      <c r="O395" s="68" t="s">
        <v>810</v>
      </c>
      <c r="P395" s="68" t="s">
        <v>902</v>
      </c>
      <c r="Q395" s="68" t="s">
        <v>886</v>
      </c>
      <c r="R395" s="69" t="s">
        <v>887</v>
      </c>
    </row>
    <row r="396" spans="1:18" ht="18" customHeight="1" x14ac:dyDescent="0.2">
      <c r="A396" s="6">
        <v>496</v>
      </c>
      <c r="B396" s="7">
        <v>15804256</v>
      </c>
      <c r="C396" s="6" t="s">
        <v>431</v>
      </c>
      <c r="D396" s="7">
        <v>765</v>
      </c>
      <c r="E396" s="6" t="s">
        <v>26</v>
      </c>
      <c r="F396" s="6" t="s">
        <v>23</v>
      </c>
      <c r="G396" s="7">
        <v>36</v>
      </c>
      <c r="H396" s="7">
        <v>8</v>
      </c>
      <c r="I396" s="51">
        <v>92310.54</v>
      </c>
      <c r="J396" s="7">
        <v>2</v>
      </c>
      <c r="K396" s="7">
        <v>1</v>
      </c>
      <c r="L396" s="7">
        <v>1</v>
      </c>
      <c r="M396" s="53">
        <v>72924.56</v>
      </c>
      <c r="N396" s="7">
        <v>0</v>
      </c>
      <c r="O396" s="68" t="s">
        <v>809</v>
      </c>
      <c r="P396" s="68" t="s">
        <v>902</v>
      </c>
      <c r="Q396" s="68" t="s">
        <v>886</v>
      </c>
      <c r="R396" s="69" t="s">
        <v>884</v>
      </c>
    </row>
    <row r="397" spans="1:18" ht="18" customHeight="1" x14ac:dyDescent="0.2">
      <c r="A397" s="6">
        <v>497</v>
      </c>
      <c r="B397" s="7">
        <v>15662403</v>
      </c>
      <c r="C397" s="6" t="s">
        <v>432</v>
      </c>
      <c r="D397" s="7">
        <v>622</v>
      </c>
      <c r="E397" s="6" t="s">
        <v>15</v>
      </c>
      <c r="F397" s="6" t="s">
        <v>16</v>
      </c>
      <c r="G397" s="7">
        <v>32</v>
      </c>
      <c r="H397" s="7">
        <v>6</v>
      </c>
      <c r="I397" s="51">
        <v>169089.38</v>
      </c>
      <c r="J397" s="7">
        <v>2</v>
      </c>
      <c r="K397" s="7">
        <v>1</v>
      </c>
      <c r="L397" s="7">
        <v>0</v>
      </c>
      <c r="M397" s="53">
        <v>101057.95</v>
      </c>
      <c r="N397" s="7">
        <v>0</v>
      </c>
      <c r="O397" s="68" t="s">
        <v>810</v>
      </c>
      <c r="P397" s="68" t="s">
        <v>902</v>
      </c>
      <c r="Q397" s="68" t="s">
        <v>888</v>
      </c>
      <c r="R397" s="69" t="s">
        <v>887</v>
      </c>
    </row>
    <row r="398" spans="1:18" ht="18" customHeight="1" x14ac:dyDescent="0.2">
      <c r="A398" s="6">
        <v>498</v>
      </c>
      <c r="B398" s="7">
        <v>15733616</v>
      </c>
      <c r="C398" s="6" t="s">
        <v>433</v>
      </c>
      <c r="D398" s="7">
        <v>806</v>
      </c>
      <c r="E398" s="6" t="s">
        <v>15</v>
      </c>
      <c r="F398" s="6" t="s">
        <v>23</v>
      </c>
      <c r="G398" s="7">
        <v>40</v>
      </c>
      <c r="H398" s="7">
        <v>5</v>
      </c>
      <c r="I398" s="51">
        <v>80613.929999999993</v>
      </c>
      <c r="J398" s="7">
        <v>1</v>
      </c>
      <c r="K398" s="7">
        <v>1</v>
      </c>
      <c r="L398" s="7">
        <v>1</v>
      </c>
      <c r="M398" s="53">
        <v>142838.64000000001</v>
      </c>
      <c r="N398" s="7">
        <v>0</v>
      </c>
      <c r="O398" s="68" t="s">
        <v>809</v>
      </c>
      <c r="P398" s="68" t="s">
        <v>901</v>
      </c>
      <c r="Q398" s="68" t="s">
        <v>886</v>
      </c>
      <c r="R398" s="69" t="s">
        <v>887</v>
      </c>
    </row>
    <row r="399" spans="1:18" ht="18" customHeight="1" x14ac:dyDescent="0.2">
      <c r="A399" s="6">
        <v>499</v>
      </c>
      <c r="B399" s="7">
        <v>15591995</v>
      </c>
      <c r="C399" s="6" t="s">
        <v>434</v>
      </c>
      <c r="D399" s="7">
        <v>757</v>
      </c>
      <c r="E399" s="6" t="s">
        <v>26</v>
      </c>
      <c r="F399" s="6" t="s">
        <v>23</v>
      </c>
      <c r="G399" s="7">
        <v>26</v>
      </c>
      <c r="H399" s="7">
        <v>8</v>
      </c>
      <c r="I399" s="51">
        <v>121581.56</v>
      </c>
      <c r="J399" s="7">
        <v>2</v>
      </c>
      <c r="K399" s="7">
        <v>1</v>
      </c>
      <c r="L399" s="7">
        <v>1</v>
      </c>
      <c r="M399" s="53">
        <v>127059.04</v>
      </c>
      <c r="N399" s="7">
        <v>0</v>
      </c>
      <c r="O399" s="68" t="s">
        <v>809</v>
      </c>
      <c r="P399" s="68" t="s">
        <v>902</v>
      </c>
      <c r="Q399" s="68" t="s">
        <v>886</v>
      </c>
      <c r="R399" s="69" t="s">
        <v>887</v>
      </c>
    </row>
    <row r="400" spans="1:18" ht="18" customHeight="1" x14ac:dyDescent="0.2">
      <c r="A400" s="6">
        <v>501</v>
      </c>
      <c r="B400" s="7">
        <v>15727688</v>
      </c>
      <c r="C400" s="6" t="s">
        <v>436</v>
      </c>
      <c r="D400" s="7">
        <v>555</v>
      </c>
      <c r="E400" s="6" t="s">
        <v>18</v>
      </c>
      <c r="F400" s="6" t="s">
        <v>23</v>
      </c>
      <c r="G400" s="7">
        <v>32</v>
      </c>
      <c r="H400" s="7">
        <v>4</v>
      </c>
      <c r="I400" s="51">
        <v>0</v>
      </c>
      <c r="J400" s="7">
        <v>2</v>
      </c>
      <c r="K400" s="7">
        <v>1</v>
      </c>
      <c r="L400" s="7">
        <v>1</v>
      </c>
      <c r="M400" s="53">
        <v>54405.79</v>
      </c>
      <c r="N400" s="7">
        <v>0</v>
      </c>
      <c r="O400" s="68" t="s">
        <v>810</v>
      </c>
      <c r="P400" s="68" t="s">
        <v>902</v>
      </c>
      <c r="Q400" s="68" t="s">
        <v>883</v>
      </c>
      <c r="R400" s="69" t="s">
        <v>884</v>
      </c>
    </row>
    <row r="401" spans="1:18" ht="18" customHeight="1" x14ac:dyDescent="0.2">
      <c r="A401" s="6">
        <v>502</v>
      </c>
      <c r="B401" s="7">
        <v>15715941</v>
      </c>
      <c r="C401" s="6" t="s">
        <v>437</v>
      </c>
      <c r="D401" s="7">
        <v>692</v>
      </c>
      <c r="E401" s="6" t="s">
        <v>15</v>
      </c>
      <c r="F401" s="6" t="s">
        <v>23</v>
      </c>
      <c r="G401" s="7">
        <v>54</v>
      </c>
      <c r="H401" s="7">
        <v>5</v>
      </c>
      <c r="I401" s="51">
        <v>0</v>
      </c>
      <c r="J401" s="7">
        <v>2</v>
      </c>
      <c r="K401" s="7">
        <v>1</v>
      </c>
      <c r="L401" s="7">
        <v>1</v>
      </c>
      <c r="M401" s="53">
        <v>88721.84</v>
      </c>
      <c r="N401" s="7">
        <v>0</v>
      </c>
      <c r="O401" s="68" t="s">
        <v>810</v>
      </c>
      <c r="P401" s="68" t="s">
        <v>901</v>
      </c>
      <c r="Q401" s="68" t="s">
        <v>883</v>
      </c>
      <c r="R401" s="69" t="s">
        <v>884</v>
      </c>
    </row>
    <row r="402" spans="1:18" ht="18" customHeight="1" x14ac:dyDescent="0.2">
      <c r="A402" s="6">
        <v>504</v>
      </c>
      <c r="B402" s="7">
        <v>15730059</v>
      </c>
      <c r="C402" s="6" t="s">
        <v>439</v>
      </c>
      <c r="D402" s="7">
        <v>638</v>
      </c>
      <c r="E402" s="6" t="s">
        <v>18</v>
      </c>
      <c r="F402" s="6" t="s">
        <v>23</v>
      </c>
      <c r="G402" s="7">
        <v>44</v>
      </c>
      <c r="H402" s="7">
        <v>9</v>
      </c>
      <c r="I402" s="51">
        <v>77637.350000000006</v>
      </c>
      <c r="J402" s="7">
        <v>2</v>
      </c>
      <c r="K402" s="7">
        <v>1</v>
      </c>
      <c r="L402" s="7">
        <v>1</v>
      </c>
      <c r="M402" s="53">
        <v>111346.22</v>
      </c>
      <c r="N402" s="7">
        <v>0</v>
      </c>
      <c r="O402" s="68" t="s">
        <v>810</v>
      </c>
      <c r="P402" s="68" t="s">
        <v>901</v>
      </c>
      <c r="Q402" s="68" t="s">
        <v>886</v>
      </c>
      <c r="R402" s="69" t="s">
        <v>887</v>
      </c>
    </row>
    <row r="403" spans="1:18" ht="18" customHeight="1" x14ac:dyDescent="0.2">
      <c r="A403" s="6">
        <v>505</v>
      </c>
      <c r="B403" s="7">
        <v>15715527</v>
      </c>
      <c r="C403" s="6" t="s">
        <v>231</v>
      </c>
      <c r="D403" s="7">
        <v>543</v>
      </c>
      <c r="E403" s="6" t="s">
        <v>18</v>
      </c>
      <c r="F403" s="6" t="s">
        <v>16</v>
      </c>
      <c r="G403" s="7">
        <v>41</v>
      </c>
      <c r="H403" s="7">
        <v>4</v>
      </c>
      <c r="I403" s="51">
        <v>0</v>
      </c>
      <c r="J403" s="7">
        <v>1</v>
      </c>
      <c r="K403" s="7">
        <v>0</v>
      </c>
      <c r="L403" s="7">
        <v>0</v>
      </c>
      <c r="M403" s="53">
        <v>194902.16</v>
      </c>
      <c r="N403" s="7">
        <v>0</v>
      </c>
      <c r="O403" s="68" t="s">
        <v>810</v>
      </c>
      <c r="P403" s="68" t="s">
        <v>901</v>
      </c>
      <c r="Q403" s="68" t="s">
        <v>883</v>
      </c>
      <c r="R403" s="69" t="s">
        <v>904</v>
      </c>
    </row>
    <row r="404" spans="1:18" ht="18" customHeight="1" x14ac:dyDescent="0.2">
      <c r="A404" s="6">
        <v>506</v>
      </c>
      <c r="B404" s="7">
        <v>15576623</v>
      </c>
      <c r="C404" s="6" t="s">
        <v>440</v>
      </c>
      <c r="D404" s="7">
        <v>584</v>
      </c>
      <c r="E404" s="6" t="s">
        <v>15</v>
      </c>
      <c r="F404" s="6" t="s">
        <v>23</v>
      </c>
      <c r="G404" s="7">
        <v>31</v>
      </c>
      <c r="H404" s="7">
        <v>5</v>
      </c>
      <c r="I404" s="51">
        <v>0</v>
      </c>
      <c r="J404" s="7">
        <v>2</v>
      </c>
      <c r="K404" s="7">
        <v>1</v>
      </c>
      <c r="L404" s="7">
        <v>0</v>
      </c>
      <c r="M404" s="53">
        <v>31474.27</v>
      </c>
      <c r="N404" s="7">
        <v>0</v>
      </c>
      <c r="O404" s="68" t="s">
        <v>810</v>
      </c>
      <c r="P404" s="68" t="s">
        <v>902</v>
      </c>
      <c r="Q404" s="68" t="s">
        <v>883</v>
      </c>
      <c r="R404" s="69" t="s">
        <v>903</v>
      </c>
    </row>
    <row r="405" spans="1:18" ht="18" customHeight="1" x14ac:dyDescent="0.2">
      <c r="A405" s="6">
        <v>507</v>
      </c>
      <c r="B405" s="7">
        <v>15805565</v>
      </c>
      <c r="C405" s="6" t="s">
        <v>423</v>
      </c>
      <c r="D405" s="7">
        <v>691</v>
      </c>
      <c r="E405" s="6" t="s">
        <v>26</v>
      </c>
      <c r="F405" s="6" t="s">
        <v>23</v>
      </c>
      <c r="G405" s="7">
        <v>30</v>
      </c>
      <c r="H405" s="7">
        <v>7</v>
      </c>
      <c r="I405" s="51">
        <v>116927.89</v>
      </c>
      <c r="J405" s="7">
        <v>1</v>
      </c>
      <c r="K405" s="7">
        <v>1</v>
      </c>
      <c r="L405" s="7">
        <v>0</v>
      </c>
      <c r="M405" s="53">
        <v>21198.39</v>
      </c>
      <c r="N405" s="7">
        <v>0</v>
      </c>
      <c r="O405" s="68" t="s">
        <v>810</v>
      </c>
      <c r="P405" s="68" t="s">
        <v>902</v>
      </c>
      <c r="Q405" s="68" t="s">
        <v>886</v>
      </c>
      <c r="R405" s="69" t="s">
        <v>903</v>
      </c>
    </row>
    <row r="406" spans="1:18" ht="18" customHeight="1" x14ac:dyDescent="0.2">
      <c r="A406" s="6">
        <v>508</v>
      </c>
      <c r="B406" s="7">
        <v>15677307</v>
      </c>
      <c r="C406" s="6" t="s">
        <v>441</v>
      </c>
      <c r="D406" s="7">
        <v>684</v>
      </c>
      <c r="E406" s="6" t="s">
        <v>26</v>
      </c>
      <c r="F406" s="6" t="s">
        <v>16</v>
      </c>
      <c r="G406" s="7">
        <v>40</v>
      </c>
      <c r="H406" s="7">
        <v>6</v>
      </c>
      <c r="I406" s="51">
        <v>137326.65</v>
      </c>
      <c r="J406" s="7">
        <v>1</v>
      </c>
      <c r="K406" s="7">
        <v>1</v>
      </c>
      <c r="L406" s="7">
        <v>0</v>
      </c>
      <c r="M406" s="53">
        <v>186976.6</v>
      </c>
      <c r="N406" s="7">
        <v>0</v>
      </c>
      <c r="O406" s="68" t="s">
        <v>810</v>
      </c>
      <c r="P406" s="68" t="s">
        <v>901</v>
      </c>
      <c r="Q406" s="68" t="s">
        <v>888</v>
      </c>
      <c r="R406" s="69" t="s">
        <v>904</v>
      </c>
    </row>
    <row r="407" spans="1:18" ht="18" customHeight="1" x14ac:dyDescent="0.2">
      <c r="A407" s="6">
        <v>509</v>
      </c>
      <c r="B407" s="7">
        <v>15773890</v>
      </c>
      <c r="C407" s="6" t="s">
        <v>185</v>
      </c>
      <c r="D407" s="7">
        <v>733</v>
      </c>
      <c r="E407" s="6" t="s">
        <v>15</v>
      </c>
      <c r="F407" s="6" t="s">
        <v>23</v>
      </c>
      <c r="G407" s="7">
        <v>22</v>
      </c>
      <c r="H407" s="7">
        <v>5</v>
      </c>
      <c r="I407" s="51">
        <v>0</v>
      </c>
      <c r="J407" s="7">
        <v>2</v>
      </c>
      <c r="K407" s="7">
        <v>1</v>
      </c>
      <c r="L407" s="7">
        <v>1</v>
      </c>
      <c r="M407" s="53">
        <v>117202.19</v>
      </c>
      <c r="N407" s="7">
        <v>0</v>
      </c>
      <c r="O407" s="68" t="s">
        <v>809</v>
      </c>
      <c r="P407" s="68" t="s">
        <v>902</v>
      </c>
      <c r="Q407" s="68" t="s">
        <v>883</v>
      </c>
      <c r="R407" s="69" t="s">
        <v>887</v>
      </c>
    </row>
    <row r="408" spans="1:18" ht="18" customHeight="1" x14ac:dyDescent="0.2">
      <c r="A408" s="6">
        <v>510</v>
      </c>
      <c r="B408" s="7">
        <v>15598883</v>
      </c>
      <c r="C408" s="6" t="s">
        <v>442</v>
      </c>
      <c r="D408" s="7">
        <v>599</v>
      </c>
      <c r="E408" s="6" t="s">
        <v>18</v>
      </c>
      <c r="F408" s="6" t="s">
        <v>16</v>
      </c>
      <c r="G408" s="7">
        <v>37</v>
      </c>
      <c r="H408" s="7">
        <v>2</v>
      </c>
      <c r="I408" s="51">
        <v>0</v>
      </c>
      <c r="J408" s="7">
        <v>2</v>
      </c>
      <c r="K408" s="7">
        <v>1</v>
      </c>
      <c r="L408" s="7">
        <v>1</v>
      </c>
      <c r="M408" s="53">
        <v>143739.29</v>
      </c>
      <c r="N408" s="7">
        <v>0</v>
      </c>
      <c r="O408" s="68" t="s">
        <v>810</v>
      </c>
      <c r="P408" s="68" t="s">
        <v>902</v>
      </c>
      <c r="Q408" s="68" t="s">
        <v>883</v>
      </c>
      <c r="R408" s="69" t="s">
        <v>887</v>
      </c>
    </row>
    <row r="409" spans="1:18" ht="18" customHeight="1" x14ac:dyDescent="0.2">
      <c r="A409" s="6">
        <v>511</v>
      </c>
      <c r="B409" s="7">
        <v>15568506</v>
      </c>
      <c r="C409" s="6" t="s">
        <v>443</v>
      </c>
      <c r="D409" s="7">
        <v>524</v>
      </c>
      <c r="E409" s="6" t="s">
        <v>26</v>
      </c>
      <c r="F409" s="6" t="s">
        <v>16</v>
      </c>
      <c r="G409" s="7">
        <v>31</v>
      </c>
      <c r="H409" s="7">
        <v>10</v>
      </c>
      <c r="I409" s="51">
        <v>67238.98</v>
      </c>
      <c r="J409" s="7">
        <v>2</v>
      </c>
      <c r="K409" s="7">
        <v>1</v>
      </c>
      <c r="L409" s="7">
        <v>1</v>
      </c>
      <c r="M409" s="53">
        <v>161811.23000000001</v>
      </c>
      <c r="N409" s="7">
        <v>0</v>
      </c>
      <c r="O409" s="68" t="s">
        <v>810</v>
      </c>
      <c r="P409" s="68" t="s">
        <v>902</v>
      </c>
      <c r="Q409" s="68" t="s">
        <v>883</v>
      </c>
      <c r="R409" s="69" t="s">
        <v>904</v>
      </c>
    </row>
    <row r="410" spans="1:18" ht="18" customHeight="1" x14ac:dyDescent="0.2">
      <c r="A410" s="6">
        <v>512</v>
      </c>
      <c r="B410" s="7">
        <v>15761043</v>
      </c>
      <c r="C410" s="6" t="s">
        <v>444</v>
      </c>
      <c r="D410" s="7">
        <v>632</v>
      </c>
      <c r="E410" s="6" t="s">
        <v>26</v>
      </c>
      <c r="F410" s="6" t="s">
        <v>16</v>
      </c>
      <c r="G410" s="7">
        <v>38</v>
      </c>
      <c r="H410" s="7">
        <v>6</v>
      </c>
      <c r="I410" s="51">
        <v>86569.76</v>
      </c>
      <c r="J410" s="7">
        <v>2</v>
      </c>
      <c r="K410" s="7">
        <v>1</v>
      </c>
      <c r="L410" s="7">
        <v>0</v>
      </c>
      <c r="M410" s="53">
        <v>98090.91</v>
      </c>
      <c r="N410" s="7">
        <v>0</v>
      </c>
      <c r="O410" s="68" t="s">
        <v>810</v>
      </c>
      <c r="P410" s="68" t="s">
        <v>902</v>
      </c>
      <c r="Q410" s="68" t="s">
        <v>886</v>
      </c>
      <c r="R410" s="69" t="s">
        <v>884</v>
      </c>
    </row>
    <row r="411" spans="1:18" ht="18" customHeight="1" x14ac:dyDescent="0.2">
      <c r="A411" s="6">
        <v>513</v>
      </c>
      <c r="B411" s="7">
        <v>15782236</v>
      </c>
      <c r="C411" s="6" t="s">
        <v>445</v>
      </c>
      <c r="D411" s="7">
        <v>735</v>
      </c>
      <c r="E411" s="6" t="s">
        <v>18</v>
      </c>
      <c r="F411" s="6" t="s">
        <v>23</v>
      </c>
      <c r="G411" s="7">
        <v>34</v>
      </c>
      <c r="H411" s="7">
        <v>5</v>
      </c>
      <c r="I411" s="51">
        <v>0</v>
      </c>
      <c r="J411" s="7">
        <v>2</v>
      </c>
      <c r="K411" s="7">
        <v>0</v>
      </c>
      <c r="L411" s="7">
        <v>0</v>
      </c>
      <c r="M411" s="53">
        <v>71095.41</v>
      </c>
      <c r="N411" s="7">
        <v>0</v>
      </c>
      <c r="O411" s="68" t="s">
        <v>809</v>
      </c>
      <c r="P411" s="68" t="s">
        <v>902</v>
      </c>
      <c r="Q411" s="68" t="s">
        <v>883</v>
      </c>
      <c r="R411" s="69" t="s">
        <v>884</v>
      </c>
    </row>
    <row r="412" spans="1:18" ht="18" customHeight="1" x14ac:dyDescent="0.2">
      <c r="A412" s="6">
        <v>514</v>
      </c>
      <c r="B412" s="7">
        <v>15593601</v>
      </c>
      <c r="C412" s="6" t="s">
        <v>446</v>
      </c>
      <c r="D412" s="7">
        <v>734</v>
      </c>
      <c r="E412" s="6" t="s">
        <v>15</v>
      </c>
      <c r="F412" s="6" t="s">
        <v>23</v>
      </c>
      <c r="G412" s="7">
        <v>34</v>
      </c>
      <c r="H412" s="7">
        <v>6</v>
      </c>
      <c r="I412" s="51">
        <v>133598.39999999999</v>
      </c>
      <c r="J412" s="7">
        <v>1</v>
      </c>
      <c r="K412" s="7">
        <v>1</v>
      </c>
      <c r="L412" s="7">
        <v>1</v>
      </c>
      <c r="M412" s="53">
        <v>13107.24</v>
      </c>
      <c r="N412" s="7">
        <v>0</v>
      </c>
      <c r="O412" s="68" t="s">
        <v>809</v>
      </c>
      <c r="P412" s="68" t="s">
        <v>902</v>
      </c>
      <c r="Q412" s="68" t="s">
        <v>888</v>
      </c>
      <c r="R412" s="69" t="s">
        <v>903</v>
      </c>
    </row>
    <row r="413" spans="1:18" ht="18" customHeight="1" x14ac:dyDescent="0.2">
      <c r="A413" s="6">
        <v>516</v>
      </c>
      <c r="B413" s="7">
        <v>15746902</v>
      </c>
      <c r="C413" s="6" t="s">
        <v>447</v>
      </c>
      <c r="D413" s="7">
        <v>793</v>
      </c>
      <c r="E413" s="6" t="s">
        <v>18</v>
      </c>
      <c r="F413" s="6" t="s">
        <v>23</v>
      </c>
      <c r="G413" s="7">
        <v>38</v>
      </c>
      <c r="H413" s="7">
        <v>9</v>
      </c>
      <c r="I413" s="51">
        <v>0</v>
      </c>
      <c r="J413" s="7">
        <v>2</v>
      </c>
      <c r="K413" s="7">
        <v>1</v>
      </c>
      <c r="L413" s="7">
        <v>0</v>
      </c>
      <c r="M413" s="53">
        <v>88225.02</v>
      </c>
      <c r="N413" s="7">
        <v>0</v>
      </c>
      <c r="O413" s="68" t="s">
        <v>809</v>
      </c>
      <c r="P413" s="68" t="s">
        <v>902</v>
      </c>
      <c r="Q413" s="68" t="s">
        <v>883</v>
      </c>
      <c r="R413" s="69" t="s">
        <v>884</v>
      </c>
    </row>
    <row r="414" spans="1:18" ht="18" customHeight="1" x14ac:dyDescent="0.2">
      <c r="A414" s="6">
        <v>518</v>
      </c>
      <c r="B414" s="7">
        <v>15781307</v>
      </c>
      <c r="C414" s="6" t="s">
        <v>449</v>
      </c>
      <c r="D414" s="7">
        <v>779</v>
      </c>
      <c r="E414" s="6" t="s">
        <v>26</v>
      </c>
      <c r="F414" s="6" t="s">
        <v>23</v>
      </c>
      <c r="G414" s="7">
        <v>37</v>
      </c>
      <c r="H414" s="7">
        <v>7</v>
      </c>
      <c r="I414" s="51">
        <v>120092.52</v>
      </c>
      <c r="J414" s="7">
        <v>2</v>
      </c>
      <c r="K414" s="7">
        <v>1</v>
      </c>
      <c r="L414" s="7">
        <v>0</v>
      </c>
      <c r="M414" s="53">
        <v>135925.72</v>
      </c>
      <c r="N414" s="7">
        <v>0</v>
      </c>
      <c r="O414" s="68" t="s">
        <v>809</v>
      </c>
      <c r="P414" s="68" t="s">
        <v>902</v>
      </c>
      <c r="Q414" s="68" t="s">
        <v>886</v>
      </c>
      <c r="R414" s="69" t="s">
        <v>887</v>
      </c>
    </row>
    <row r="415" spans="1:18" ht="18" customHeight="1" x14ac:dyDescent="0.2">
      <c r="A415" s="6">
        <v>520</v>
      </c>
      <c r="B415" s="7">
        <v>15745417</v>
      </c>
      <c r="C415" s="6" t="s">
        <v>450</v>
      </c>
      <c r="D415" s="7">
        <v>707</v>
      </c>
      <c r="E415" s="6" t="s">
        <v>15</v>
      </c>
      <c r="F415" s="6" t="s">
        <v>23</v>
      </c>
      <c r="G415" s="7">
        <v>58</v>
      </c>
      <c r="H415" s="7">
        <v>6</v>
      </c>
      <c r="I415" s="51">
        <v>89685.92</v>
      </c>
      <c r="J415" s="7">
        <v>1</v>
      </c>
      <c r="K415" s="7">
        <v>0</v>
      </c>
      <c r="L415" s="7">
        <v>1</v>
      </c>
      <c r="M415" s="53">
        <v>126471.13</v>
      </c>
      <c r="N415" s="7">
        <v>0</v>
      </c>
      <c r="O415" s="68" t="s">
        <v>810</v>
      </c>
      <c r="P415" s="68" t="s">
        <v>901</v>
      </c>
      <c r="Q415" s="68" t="s">
        <v>886</v>
      </c>
      <c r="R415" s="69" t="s">
        <v>887</v>
      </c>
    </row>
    <row r="416" spans="1:18" ht="18" customHeight="1" x14ac:dyDescent="0.2">
      <c r="A416" s="6">
        <v>522</v>
      </c>
      <c r="B416" s="7">
        <v>15653547</v>
      </c>
      <c r="C416" s="6" t="s">
        <v>157</v>
      </c>
      <c r="D416" s="7">
        <v>850</v>
      </c>
      <c r="E416" s="6" t="s">
        <v>15</v>
      </c>
      <c r="F416" s="6" t="s">
        <v>23</v>
      </c>
      <c r="G416" s="7">
        <v>56</v>
      </c>
      <c r="H416" s="7">
        <v>7</v>
      </c>
      <c r="I416" s="51">
        <v>131317.48000000001</v>
      </c>
      <c r="J416" s="7">
        <v>1</v>
      </c>
      <c r="K416" s="7">
        <v>1</v>
      </c>
      <c r="L416" s="7">
        <v>1</v>
      </c>
      <c r="M416" s="53">
        <v>119175.45</v>
      </c>
      <c r="N416" s="7">
        <v>0</v>
      </c>
      <c r="O416" s="68" t="s">
        <v>809</v>
      </c>
      <c r="P416" s="68" t="s">
        <v>901</v>
      </c>
      <c r="Q416" s="68" t="s">
        <v>888</v>
      </c>
      <c r="R416" s="69" t="s">
        <v>887</v>
      </c>
    </row>
    <row r="417" spans="1:18" ht="18" customHeight="1" x14ac:dyDescent="0.2">
      <c r="A417" s="6">
        <v>523</v>
      </c>
      <c r="B417" s="7">
        <v>15595766</v>
      </c>
      <c r="C417" s="6" t="s">
        <v>452</v>
      </c>
      <c r="D417" s="7">
        <v>527</v>
      </c>
      <c r="E417" s="6" t="s">
        <v>18</v>
      </c>
      <c r="F417" s="6" t="s">
        <v>23</v>
      </c>
      <c r="G417" s="7">
        <v>37</v>
      </c>
      <c r="H417" s="7">
        <v>5</v>
      </c>
      <c r="I417" s="51">
        <v>93722.73</v>
      </c>
      <c r="J417" s="7">
        <v>2</v>
      </c>
      <c r="K417" s="7">
        <v>1</v>
      </c>
      <c r="L417" s="7">
        <v>1</v>
      </c>
      <c r="M417" s="53">
        <v>139093.73000000001</v>
      </c>
      <c r="N417" s="7">
        <v>0</v>
      </c>
      <c r="O417" s="68" t="s">
        <v>810</v>
      </c>
      <c r="P417" s="68" t="s">
        <v>902</v>
      </c>
      <c r="Q417" s="68" t="s">
        <v>886</v>
      </c>
      <c r="R417" s="69" t="s">
        <v>887</v>
      </c>
    </row>
    <row r="418" spans="1:18" ht="18" customHeight="1" x14ac:dyDescent="0.2">
      <c r="A418" s="6">
        <v>524</v>
      </c>
      <c r="B418" s="7">
        <v>15742358</v>
      </c>
      <c r="C418" s="6" t="s">
        <v>453</v>
      </c>
      <c r="D418" s="7">
        <v>696</v>
      </c>
      <c r="E418" s="6" t="s">
        <v>26</v>
      </c>
      <c r="F418" s="6" t="s">
        <v>23</v>
      </c>
      <c r="G418" s="7">
        <v>32</v>
      </c>
      <c r="H418" s="7">
        <v>8</v>
      </c>
      <c r="I418" s="51">
        <v>101160.99</v>
      </c>
      <c r="J418" s="7">
        <v>1</v>
      </c>
      <c r="K418" s="7">
        <v>1</v>
      </c>
      <c r="L418" s="7">
        <v>1</v>
      </c>
      <c r="M418" s="53">
        <v>115916.55</v>
      </c>
      <c r="N418" s="7">
        <v>0</v>
      </c>
      <c r="O418" s="68" t="s">
        <v>810</v>
      </c>
      <c r="P418" s="68" t="s">
        <v>902</v>
      </c>
      <c r="Q418" s="68" t="s">
        <v>886</v>
      </c>
      <c r="R418" s="69" t="s">
        <v>887</v>
      </c>
    </row>
    <row r="419" spans="1:18" ht="18" customHeight="1" x14ac:dyDescent="0.2">
      <c r="A419" s="6">
        <v>525</v>
      </c>
      <c r="B419" s="7">
        <v>15763274</v>
      </c>
      <c r="C419" s="6" t="s">
        <v>134</v>
      </c>
      <c r="D419" s="7">
        <v>661</v>
      </c>
      <c r="E419" s="6" t="s">
        <v>15</v>
      </c>
      <c r="F419" s="6" t="s">
        <v>23</v>
      </c>
      <c r="G419" s="7">
        <v>48</v>
      </c>
      <c r="H419" s="7">
        <v>3</v>
      </c>
      <c r="I419" s="51">
        <v>120320.54</v>
      </c>
      <c r="J419" s="7">
        <v>1</v>
      </c>
      <c r="K419" s="7">
        <v>0</v>
      </c>
      <c r="L419" s="7">
        <v>0</v>
      </c>
      <c r="M419" s="53">
        <v>96463.25</v>
      </c>
      <c r="N419" s="7">
        <v>0</v>
      </c>
      <c r="O419" s="68" t="s">
        <v>810</v>
      </c>
      <c r="P419" s="68" t="s">
        <v>901</v>
      </c>
      <c r="Q419" s="68" t="s">
        <v>886</v>
      </c>
      <c r="R419" s="69" t="s">
        <v>884</v>
      </c>
    </row>
    <row r="420" spans="1:18" ht="18" customHeight="1" x14ac:dyDescent="0.2">
      <c r="A420" s="6">
        <v>526</v>
      </c>
      <c r="B420" s="7">
        <v>15786063</v>
      </c>
      <c r="C420" s="6" t="s">
        <v>32</v>
      </c>
      <c r="D420" s="7">
        <v>776</v>
      </c>
      <c r="E420" s="6" t="s">
        <v>15</v>
      </c>
      <c r="F420" s="6" t="s">
        <v>16</v>
      </c>
      <c r="G420" s="7">
        <v>31</v>
      </c>
      <c r="H420" s="7">
        <v>2</v>
      </c>
      <c r="I420" s="51">
        <v>0</v>
      </c>
      <c r="J420" s="7">
        <v>2</v>
      </c>
      <c r="K420" s="7">
        <v>1</v>
      </c>
      <c r="L420" s="7">
        <v>1</v>
      </c>
      <c r="M420" s="53">
        <v>112349.51</v>
      </c>
      <c r="N420" s="7">
        <v>0</v>
      </c>
      <c r="O420" s="68" t="s">
        <v>809</v>
      </c>
      <c r="P420" s="68" t="s">
        <v>902</v>
      </c>
      <c r="Q420" s="68" t="s">
        <v>883</v>
      </c>
      <c r="R420" s="69" t="s">
        <v>887</v>
      </c>
    </row>
    <row r="421" spans="1:18" ht="18" customHeight="1" x14ac:dyDescent="0.2">
      <c r="A421" s="6">
        <v>527</v>
      </c>
      <c r="B421" s="7">
        <v>15600258</v>
      </c>
      <c r="C421" s="6" t="s">
        <v>454</v>
      </c>
      <c r="D421" s="7">
        <v>701</v>
      </c>
      <c r="E421" s="6" t="s">
        <v>15</v>
      </c>
      <c r="F421" s="6" t="s">
        <v>23</v>
      </c>
      <c r="G421" s="7">
        <v>43</v>
      </c>
      <c r="H421" s="7">
        <v>2</v>
      </c>
      <c r="I421" s="51">
        <v>0</v>
      </c>
      <c r="J421" s="7">
        <v>2</v>
      </c>
      <c r="K421" s="7">
        <v>1</v>
      </c>
      <c r="L421" s="7">
        <v>1</v>
      </c>
      <c r="M421" s="53">
        <v>165303.79</v>
      </c>
      <c r="N421" s="7">
        <v>0</v>
      </c>
      <c r="O421" s="68" t="s">
        <v>810</v>
      </c>
      <c r="P421" s="68" t="s">
        <v>901</v>
      </c>
      <c r="Q421" s="68" t="s">
        <v>883</v>
      </c>
      <c r="R421" s="69" t="s">
        <v>904</v>
      </c>
    </row>
    <row r="422" spans="1:18" ht="18" customHeight="1" x14ac:dyDescent="0.2">
      <c r="A422" s="6">
        <v>528</v>
      </c>
      <c r="B422" s="7">
        <v>15573318</v>
      </c>
      <c r="C422" s="6" t="s">
        <v>455</v>
      </c>
      <c r="D422" s="7">
        <v>610</v>
      </c>
      <c r="E422" s="6" t="s">
        <v>15</v>
      </c>
      <c r="F422" s="6" t="s">
        <v>23</v>
      </c>
      <c r="G422" s="7">
        <v>26</v>
      </c>
      <c r="H422" s="7">
        <v>8</v>
      </c>
      <c r="I422" s="51">
        <v>0</v>
      </c>
      <c r="J422" s="7">
        <v>2</v>
      </c>
      <c r="K422" s="7">
        <v>1</v>
      </c>
      <c r="L422" s="7">
        <v>0</v>
      </c>
      <c r="M422" s="53">
        <v>166031.07999999999</v>
      </c>
      <c r="N422" s="7">
        <v>0</v>
      </c>
      <c r="O422" s="68" t="s">
        <v>810</v>
      </c>
      <c r="P422" s="68" t="s">
        <v>902</v>
      </c>
      <c r="Q422" s="68" t="s">
        <v>883</v>
      </c>
      <c r="R422" s="69" t="s">
        <v>904</v>
      </c>
    </row>
    <row r="423" spans="1:18" ht="18" customHeight="1" x14ac:dyDescent="0.2">
      <c r="A423" s="6">
        <v>530</v>
      </c>
      <c r="B423" s="7">
        <v>15694272</v>
      </c>
      <c r="C423" s="6" t="s">
        <v>457</v>
      </c>
      <c r="D423" s="7">
        <v>673</v>
      </c>
      <c r="E423" s="6" t="s">
        <v>15</v>
      </c>
      <c r="F423" s="6" t="s">
        <v>23</v>
      </c>
      <c r="G423" s="7">
        <v>30</v>
      </c>
      <c r="H423" s="7">
        <v>1</v>
      </c>
      <c r="I423" s="51">
        <v>64097.75</v>
      </c>
      <c r="J423" s="7">
        <v>1</v>
      </c>
      <c r="K423" s="7">
        <v>1</v>
      </c>
      <c r="L423" s="7">
        <v>1</v>
      </c>
      <c r="M423" s="53">
        <v>77783.350000000006</v>
      </c>
      <c r="N423" s="7">
        <v>0</v>
      </c>
      <c r="O423" s="68" t="s">
        <v>810</v>
      </c>
      <c r="P423" s="68" t="s">
        <v>902</v>
      </c>
      <c r="Q423" s="68" t="s">
        <v>883</v>
      </c>
      <c r="R423" s="69" t="s">
        <v>884</v>
      </c>
    </row>
    <row r="424" spans="1:18" ht="18" customHeight="1" x14ac:dyDescent="0.2">
      <c r="A424" s="6">
        <v>531</v>
      </c>
      <c r="B424" s="7">
        <v>15736112</v>
      </c>
      <c r="C424" s="6" t="s">
        <v>458</v>
      </c>
      <c r="D424" s="7">
        <v>519</v>
      </c>
      <c r="E424" s="6" t="s">
        <v>18</v>
      </c>
      <c r="F424" s="6" t="s">
        <v>16</v>
      </c>
      <c r="G424" s="7">
        <v>57</v>
      </c>
      <c r="H424" s="7">
        <v>2</v>
      </c>
      <c r="I424" s="51">
        <v>119035.35</v>
      </c>
      <c r="J424" s="7">
        <v>2</v>
      </c>
      <c r="K424" s="7">
        <v>1</v>
      </c>
      <c r="L424" s="7">
        <v>1</v>
      </c>
      <c r="M424" s="53">
        <v>29871.79</v>
      </c>
      <c r="N424" s="7">
        <v>0</v>
      </c>
      <c r="O424" s="68" t="s">
        <v>885</v>
      </c>
      <c r="P424" s="68" t="s">
        <v>901</v>
      </c>
      <c r="Q424" s="68" t="s">
        <v>886</v>
      </c>
      <c r="R424" s="69" t="s">
        <v>903</v>
      </c>
    </row>
    <row r="425" spans="1:18" ht="18" customHeight="1" x14ac:dyDescent="0.2">
      <c r="A425" s="6">
        <v>532</v>
      </c>
      <c r="B425" s="7">
        <v>15749851</v>
      </c>
      <c r="C425" s="6" t="s">
        <v>414</v>
      </c>
      <c r="D425" s="7">
        <v>702</v>
      </c>
      <c r="E425" s="6" t="s">
        <v>18</v>
      </c>
      <c r="F425" s="6" t="s">
        <v>16</v>
      </c>
      <c r="G425" s="7">
        <v>26</v>
      </c>
      <c r="H425" s="7">
        <v>4</v>
      </c>
      <c r="I425" s="51">
        <v>135219.57</v>
      </c>
      <c r="J425" s="7">
        <v>1</v>
      </c>
      <c r="K425" s="7">
        <v>0</v>
      </c>
      <c r="L425" s="7">
        <v>1</v>
      </c>
      <c r="M425" s="53">
        <v>59747.63</v>
      </c>
      <c r="N425" s="7">
        <v>0</v>
      </c>
      <c r="O425" s="68" t="s">
        <v>810</v>
      </c>
      <c r="P425" s="68" t="s">
        <v>902</v>
      </c>
      <c r="Q425" s="68" t="s">
        <v>888</v>
      </c>
      <c r="R425" s="69" t="s">
        <v>884</v>
      </c>
    </row>
    <row r="426" spans="1:18" ht="18" customHeight="1" x14ac:dyDescent="0.2">
      <c r="A426" s="6">
        <v>533</v>
      </c>
      <c r="B426" s="7">
        <v>15663478</v>
      </c>
      <c r="C426" s="6" t="s">
        <v>459</v>
      </c>
      <c r="D426" s="7">
        <v>729</v>
      </c>
      <c r="E426" s="6" t="s">
        <v>15</v>
      </c>
      <c r="F426" s="6" t="s">
        <v>23</v>
      </c>
      <c r="G426" s="7">
        <v>32</v>
      </c>
      <c r="H426" s="7">
        <v>6</v>
      </c>
      <c r="I426" s="51">
        <v>93694.42</v>
      </c>
      <c r="J426" s="7">
        <v>1</v>
      </c>
      <c r="K426" s="7">
        <v>1</v>
      </c>
      <c r="L426" s="7">
        <v>1</v>
      </c>
      <c r="M426" s="53">
        <v>79919.13</v>
      </c>
      <c r="N426" s="7">
        <v>0</v>
      </c>
      <c r="O426" s="68" t="s">
        <v>809</v>
      </c>
      <c r="P426" s="68" t="s">
        <v>902</v>
      </c>
      <c r="Q426" s="68" t="s">
        <v>886</v>
      </c>
      <c r="R426" s="69" t="s">
        <v>884</v>
      </c>
    </row>
    <row r="427" spans="1:18" ht="18" customHeight="1" x14ac:dyDescent="0.2">
      <c r="A427" s="6">
        <v>534</v>
      </c>
      <c r="B427" s="7">
        <v>15592300</v>
      </c>
      <c r="C427" s="6" t="s">
        <v>460</v>
      </c>
      <c r="D427" s="7">
        <v>543</v>
      </c>
      <c r="E427" s="6" t="s">
        <v>18</v>
      </c>
      <c r="F427" s="6" t="s">
        <v>23</v>
      </c>
      <c r="G427" s="7">
        <v>35</v>
      </c>
      <c r="H427" s="7">
        <v>10</v>
      </c>
      <c r="I427" s="51">
        <v>59408.63</v>
      </c>
      <c r="J427" s="7">
        <v>1</v>
      </c>
      <c r="K427" s="7">
        <v>1</v>
      </c>
      <c r="L427" s="7">
        <v>0</v>
      </c>
      <c r="M427" s="53">
        <v>76773.53</v>
      </c>
      <c r="N427" s="7">
        <v>0</v>
      </c>
      <c r="O427" s="68" t="s">
        <v>810</v>
      </c>
      <c r="P427" s="68" t="s">
        <v>902</v>
      </c>
      <c r="Q427" s="68" t="s">
        <v>883</v>
      </c>
      <c r="R427" s="69" t="s">
        <v>884</v>
      </c>
    </row>
    <row r="428" spans="1:18" ht="18" customHeight="1" x14ac:dyDescent="0.2">
      <c r="A428" s="6">
        <v>535</v>
      </c>
      <c r="B428" s="7">
        <v>15567832</v>
      </c>
      <c r="C428" s="6" t="s">
        <v>219</v>
      </c>
      <c r="D428" s="7">
        <v>550</v>
      </c>
      <c r="E428" s="6" t="s">
        <v>15</v>
      </c>
      <c r="F428" s="6" t="s">
        <v>16</v>
      </c>
      <c r="G428" s="7">
        <v>40</v>
      </c>
      <c r="H428" s="7">
        <v>7</v>
      </c>
      <c r="I428" s="51">
        <v>114354.95</v>
      </c>
      <c r="J428" s="7">
        <v>1</v>
      </c>
      <c r="K428" s="7">
        <v>1</v>
      </c>
      <c r="L428" s="7">
        <v>0</v>
      </c>
      <c r="M428" s="53">
        <v>54018.93</v>
      </c>
      <c r="N428" s="7">
        <v>0</v>
      </c>
      <c r="O428" s="68" t="s">
        <v>810</v>
      </c>
      <c r="P428" s="68" t="s">
        <v>901</v>
      </c>
      <c r="Q428" s="68" t="s">
        <v>886</v>
      </c>
      <c r="R428" s="69" t="s">
        <v>884</v>
      </c>
    </row>
    <row r="429" spans="1:18" ht="18" customHeight="1" x14ac:dyDescent="0.2">
      <c r="A429" s="6">
        <v>537</v>
      </c>
      <c r="B429" s="7">
        <v>15592846</v>
      </c>
      <c r="C429" s="6" t="s">
        <v>112</v>
      </c>
      <c r="D429" s="7">
        <v>639</v>
      </c>
      <c r="E429" s="6" t="s">
        <v>26</v>
      </c>
      <c r="F429" s="6" t="s">
        <v>23</v>
      </c>
      <c r="G429" s="7">
        <v>35</v>
      </c>
      <c r="H429" s="7">
        <v>10</v>
      </c>
      <c r="I429" s="51">
        <v>128173.9</v>
      </c>
      <c r="J429" s="7">
        <v>2</v>
      </c>
      <c r="K429" s="7">
        <v>1</v>
      </c>
      <c r="L429" s="7">
        <v>0</v>
      </c>
      <c r="M429" s="53">
        <v>59093.39</v>
      </c>
      <c r="N429" s="7">
        <v>0</v>
      </c>
      <c r="O429" s="68" t="s">
        <v>810</v>
      </c>
      <c r="P429" s="68" t="s">
        <v>902</v>
      </c>
      <c r="Q429" s="68" t="s">
        <v>888</v>
      </c>
      <c r="R429" s="69" t="s">
        <v>884</v>
      </c>
    </row>
    <row r="430" spans="1:18" ht="18" customHeight="1" x14ac:dyDescent="0.2">
      <c r="A430" s="6">
        <v>538</v>
      </c>
      <c r="B430" s="7">
        <v>15739803</v>
      </c>
      <c r="C430" s="6" t="s">
        <v>48</v>
      </c>
      <c r="D430" s="7">
        <v>686</v>
      </c>
      <c r="E430" s="6" t="s">
        <v>18</v>
      </c>
      <c r="F430" s="6" t="s">
        <v>23</v>
      </c>
      <c r="G430" s="7">
        <v>34</v>
      </c>
      <c r="H430" s="7">
        <v>9</v>
      </c>
      <c r="I430" s="51">
        <v>0</v>
      </c>
      <c r="J430" s="7">
        <v>2</v>
      </c>
      <c r="K430" s="7">
        <v>1</v>
      </c>
      <c r="L430" s="7">
        <v>0</v>
      </c>
      <c r="M430" s="53">
        <v>127569.8</v>
      </c>
      <c r="N430" s="7">
        <v>0</v>
      </c>
      <c r="O430" s="68" t="s">
        <v>810</v>
      </c>
      <c r="P430" s="68" t="s">
        <v>902</v>
      </c>
      <c r="Q430" s="68" t="s">
        <v>883</v>
      </c>
      <c r="R430" s="69" t="s">
        <v>887</v>
      </c>
    </row>
    <row r="431" spans="1:18" ht="18" customHeight="1" x14ac:dyDescent="0.2">
      <c r="A431" s="6">
        <v>541</v>
      </c>
      <c r="B431" s="7">
        <v>15667896</v>
      </c>
      <c r="C431" s="6" t="s">
        <v>463</v>
      </c>
      <c r="D431" s="7">
        <v>833</v>
      </c>
      <c r="E431" s="6" t="s">
        <v>15</v>
      </c>
      <c r="F431" s="6" t="s">
        <v>23</v>
      </c>
      <c r="G431" s="7">
        <v>37</v>
      </c>
      <c r="H431" s="7">
        <v>8</v>
      </c>
      <c r="I431" s="51">
        <v>151226.18</v>
      </c>
      <c r="J431" s="7">
        <v>2</v>
      </c>
      <c r="K431" s="7">
        <v>1</v>
      </c>
      <c r="L431" s="7">
        <v>1</v>
      </c>
      <c r="M431" s="53">
        <v>136129.49</v>
      </c>
      <c r="N431" s="7">
        <v>0</v>
      </c>
      <c r="O431" s="68" t="s">
        <v>809</v>
      </c>
      <c r="P431" s="68" t="s">
        <v>902</v>
      </c>
      <c r="Q431" s="68" t="s">
        <v>888</v>
      </c>
      <c r="R431" s="69" t="s">
        <v>887</v>
      </c>
    </row>
    <row r="432" spans="1:18" ht="18" customHeight="1" x14ac:dyDescent="0.2">
      <c r="A432" s="6">
        <v>542</v>
      </c>
      <c r="B432" s="7">
        <v>15626578</v>
      </c>
      <c r="C432" s="6" t="s">
        <v>166</v>
      </c>
      <c r="D432" s="7">
        <v>622</v>
      </c>
      <c r="E432" s="6" t="s">
        <v>15</v>
      </c>
      <c r="F432" s="6" t="s">
        <v>23</v>
      </c>
      <c r="G432" s="7">
        <v>26</v>
      </c>
      <c r="H432" s="7">
        <v>9</v>
      </c>
      <c r="I432" s="51">
        <v>0</v>
      </c>
      <c r="J432" s="7">
        <v>2</v>
      </c>
      <c r="K432" s="7">
        <v>1</v>
      </c>
      <c r="L432" s="7">
        <v>1</v>
      </c>
      <c r="M432" s="53">
        <v>153237.59</v>
      </c>
      <c r="N432" s="7">
        <v>0</v>
      </c>
      <c r="O432" s="68" t="s">
        <v>810</v>
      </c>
      <c r="P432" s="68" t="s">
        <v>902</v>
      </c>
      <c r="Q432" s="68" t="s">
        <v>883</v>
      </c>
      <c r="R432" s="69" t="s">
        <v>904</v>
      </c>
    </row>
    <row r="433" spans="1:18" ht="18" customHeight="1" x14ac:dyDescent="0.2">
      <c r="A433" s="6">
        <v>543</v>
      </c>
      <c r="B433" s="7">
        <v>15776223</v>
      </c>
      <c r="C433" s="6" t="s">
        <v>464</v>
      </c>
      <c r="D433" s="7">
        <v>597</v>
      </c>
      <c r="E433" s="6" t="s">
        <v>15</v>
      </c>
      <c r="F433" s="6" t="s">
        <v>16</v>
      </c>
      <c r="G433" s="7">
        <v>42</v>
      </c>
      <c r="H433" s="7">
        <v>4</v>
      </c>
      <c r="I433" s="51">
        <v>64740.12</v>
      </c>
      <c r="J433" s="7">
        <v>1</v>
      </c>
      <c r="K433" s="7">
        <v>1</v>
      </c>
      <c r="L433" s="7">
        <v>1</v>
      </c>
      <c r="M433" s="53">
        <v>106841.12</v>
      </c>
      <c r="N433" s="7">
        <v>0</v>
      </c>
      <c r="O433" s="68" t="s">
        <v>810</v>
      </c>
      <c r="P433" s="68" t="s">
        <v>901</v>
      </c>
      <c r="Q433" s="68" t="s">
        <v>883</v>
      </c>
      <c r="R433" s="69" t="s">
        <v>887</v>
      </c>
    </row>
    <row r="434" spans="1:18" ht="18" customHeight="1" x14ac:dyDescent="0.2">
      <c r="A434" s="6">
        <v>546</v>
      </c>
      <c r="B434" s="7">
        <v>15615457</v>
      </c>
      <c r="C434" s="6" t="s">
        <v>422</v>
      </c>
      <c r="D434" s="7">
        <v>842</v>
      </c>
      <c r="E434" s="6" t="s">
        <v>18</v>
      </c>
      <c r="F434" s="6" t="s">
        <v>16</v>
      </c>
      <c r="G434" s="7">
        <v>44</v>
      </c>
      <c r="H434" s="7">
        <v>2</v>
      </c>
      <c r="I434" s="51">
        <v>112652.08</v>
      </c>
      <c r="J434" s="7">
        <v>2</v>
      </c>
      <c r="K434" s="7">
        <v>1</v>
      </c>
      <c r="L434" s="7">
        <v>0</v>
      </c>
      <c r="M434" s="53">
        <v>126644.98</v>
      </c>
      <c r="N434" s="7">
        <v>0</v>
      </c>
      <c r="O434" s="68" t="s">
        <v>809</v>
      </c>
      <c r="P434" s="68" t="s">
        <v>901</v>
      </c>
      <c r="Q434" s="68" t="s">
        <v>886</v>
      </c>
      <c r="R434" s="69" t="s">
        <v>887</v>
      </c>
    </row>
    <row r="435" spans="1:18" ht="18" customHeight="1" x14ac:dyDescent="0.2">
      <c r="A435" s="6">
        <v>547</v>
      </c>
      <c r="B435" s="7">
        <v>15708916</v>
      </c>
      <c r="C435" s="6" t="s">
        <v>467</v>
      </c>
      <c r="D435" s="7">
        <v>587</v>
      </c>
      <c r="E435" s="6" t="s">
        <v>15</v>
      </c>
      <c r="F435" s="6" t="s">
        <v>23</v>
      </c>
      <c r="G435" s="7">
        <v>38</v>
      </c>
      <c r="H435" s="7">
        <v>0</v>
      </c>
      <c r="I435" s="51">
        <v>0</v>
      </c>
      <c r="J435" s="7">
        <v>2</v>
      </c>
      <c r="K435" s="7">
        <v>1</v>
      </c>
      <c r="L435" s="7">
        <v>0</v>
      </c>
      <c r="M435" s="53">
        <v>47414.15</v>
      </c>
      <c r="N435" s="7">
        <v>0</v>
      </c>
      <c r="O435" s="68" t="s">
        <v>810</v>
      </c>
      <c r="P435" s="68" t="s">
        <v>902</v>
      </c>
      <c r="Q435" s="68" t="s">
        <v>883</v>
      </c>
      <c r="R435" s="69" t="s">
        <v>903</v>
      </c>
    </row>
    <row r="436" spans="1:18" ht="18" customHeight="1" x14ac:dyDescent="0.2">
      <c r="A436" s="6">
        <v>548</v>
      </c>
      <c r="B436" s="7">
        <v>15720187</v>
      </c>
      <c r="C436" s="6" t="s">
        <v>468</v>
      </c>
      <c r="D436" s="7">
        <v>479</v>
      </c>
      <c r="E436" s="6" t="s">
        <v>26</v>
      </c>
      <c r="F436" s="6" t="s">
        <v>16</v>
      </c>
      <c r="G436" s="7">
        <v>30</v>
      </c>
      <c r="H436" s="7">
        <v>7</v>
      </c>
      <c r="I436" s="51">
        <v>143964.35999999999</v>
      </c>
      <c r="J436" s="7">
        <v>2</v>
      </c>
      <c r="K436" s="7">
        <v>1</v>
      </c>
      <c r="L436" s="7">
        <v>0</v>
      </c>
      <c r="M436" s="53">
        <v>41879.99</v>
      </c>
      <c r="N436" s="7">
        <v>0</v>
      </c>
      <c r="O436" s="68" t="s">
        <v>885</v>
      </c>
      <c r="P436" s="68" t="s">
        <v>902</v>
      </c>
      <c r="Q436" s="68" t="s">
        <v>888</v>
      </c>
      <c r="R436" s="69" t="s">
        <v>903</v>
      </c>
    </row>
    <row r="437" spans="1:18" ht="18" customHeight="1" x14ac:dyDescent="0.2">
      <c r="A437" s="6">
        <v>549</v>
      </c>
      <c r="B437" s="7">
        <v>15595440</v>
      </c>
      <c r="C437" s="6" t="s">
        <v>432</v>
      </c>
      <c r="D437" s="7">
        <v>508</v>
      </c>
      <c r="E437" s="6" t="s">
        <v>15</v>
      </c>
      <c r="F437" s="6" t="s">
        <v>23</v>
      </c>
      <c r="G437" s="7">
        <v>49</v>
      </c>
      <c r="H437" s="7">
        <v>7</v>
      </c>
      <c r="I437" s="51">
        <v>122451.46</v>
      </c>
      <c r="J437" s="7">
        <v>2</v>
      </c>
      <c r="K437" s="7">
        <v>1</v>
      </c>
      <c r="L437" s="7">
        <v>1</v>
      </c>
      <c r="M437" s="53">
        <v>75808.100000000006</v>
      </c>
      <c r="N437" s="7">
        <v>0</v>
      </c>
      <c r="O437" s="68" t="s">
        <v>885</v>
      </c>
      <c r="P437" s="68" t="s">
        <v>901</v>
      </c>
      <c r="Q437" s="68" t="s">
        <v>886</v>
      </c>
      <c r="R437" s="69" t="s">
        <v>884</v>
      </c>
    </row>
    <row r="438" spans="1:18" ht="18" customHeight="1" x14ac:dyDescent="0.2">
      <c r="A438" s="6">
        <v>550</v>
      </c>
      <c r="B438" s="7">
        <v>15600651</v>
      </c>
      <c r="C438" s="6" t="s">
        <v>469</v>
      </c>
      <c r="D438" s="7">
        <v>749</v>
      </c>
      <c r="E438" s="6" t="s">
        <v>15</v>
      </c>
      <c r="F438" s="6" t="s">
        <v>23</v>
      </c>
      <c r="G438" s="7">
        <v>24</v>
      </c>
      <c r="H438" s="7">
        <v>1</v>
      </c>
      <c r="I438" s="51">
        <v>0</v>
      </c>
      <c r="J438" s="7">
        <v>3</v>
      </c>
      <c r="K438" s="7">
        <v>1</v>
      </c>
      <c r="L438" s="7">
        <v>1</v>
      </c>
      <c r="M438" s="53">
        <v>47911.03</v>
      </c>
      <c r="N438" s="7">
        <v>0</v>
      </c>
      <c r="O438" s="68" t="s">
        <v>809</v>
      </c>
      <c r="P438" s="68" t="s">
        <v>902</v>
      </c>
      <c r="Q438" s="68" t="s">
        <v>883</v>
      </c>
      <c r="R438" s="69" t="s">
        <v>903</v>
      </c>
    </row>
    <row r="439" spans="1:18" ht="18" customHeight="1" x14ac:dyDescent="0.2">
      <c r="A439" s="6">
        <v>551</v>
      </c>
      <c r="B439" s="7">
        <v>15750141</v>
      </c>
      <c r="C439" s="6" t="s">
        <v>470</v>
      </c>
      <c r="D439" s="7">
        <v>721</v>
      </c>
      <c r="E439" s="6" t="s">
        <v>26</v>
      </c>
      <c r="F439" s="6" t="s">
        <v>16</v>
      </c>
      <c r="G439" s="7">
        <v>36</v>
      </c>
      <c r="H439" s="7">
        <v>3</v>
      </c>
      <c r="I439" s="51">
        <v>65253.07</v>
      </c>
      <c r="J439" s="7">
        <v>2</v>
      </c>
      <c r="K439" s="7">
        <v>1</v>
      </c>
      <c r="L439" s="7">
        <v>0</v>
      </c>
      <c r="M439" s="53">
        <v>28737.78</v>
      </c>
      <c r="N439" s="7">
        <v>0</v>
      </c>
      <c r="O439" s="68" t="s">
        <v>809</v>
      </c>
      <c r="P439" s="68" t="s">
        <v>902</v>
      </c>
      <c r="Q439" s="68" t="s">
        <v>883</v>
      </c>
      <c r="R439" s="69" t="s">
        <v>903</v>
      </c>
    </row>
    <row r="440" spans="1:18" ht="18" customHeight="1" x14ac:dyDescent="0.2">
      <c r="A440" s="6">
        <v>553</v>
      </c>
      <c r="B440" s="7">
        <v>15763063</v>
      </c>
      <c r="C440" s="6" t="s">
        <v>471</v>
      </c>
      <c r="D440" s="7">
        <v>685</v>
      </c>
      <c r="E440" s="6" t="s">
        <v>18</v>
      </c>
      <c r="F440" s="6" t="s">
        <v>16</v>
      </c>
      <c r="G440" s="7">
        <v>25</v>
      </c>
      <c r="H440" s="7">
        <v>10</v>
      </c>
      <c r="I440" s="51">
        <v>128509.63</v>
      </c>
      <c r="J440" s="7">
        <v>1</v>
      </c>
      <c r="K440" s="7">
        <v>1</v>
      </c>
      <c r="L440" s="7">
        <v>0</v>
      </c>
      <c r="M440" s="53">
        <v>121562.33</v>
      </c>
      <c r="N440" s="7">
        <v>0</v>
      </c>
      <c r="O440" s="68" t="s">
        <v>810</v>
      </c>
      <c r="P440" s="68" t="s">
        <v>902</v>
      </c>
      <c r="Q440" s="68" t="s">
        <v>888</v>
      </c>
      <c r="R440" s="69" t="s">
        <v>887</v>
      </c>
    </row>
    <row r="441" spans="1:18" ht="18" customHeight="1" x14ac:dyDescent="0.2">
      <c r="A441" s="6">
        <v>554</v>
      </c>
      <c r="B441" s="7">
        <v>15709324</v>
      </c>
      <c r="C441" s="6" t="s">
        <v>472</v>
      </c>
      <c r="D441" s="7">
        <v>417</v>
      </c>
      <c r="E441" s="6" t="s">
        <v>15</v>
      </c>
      <c r="F441" s="6" t="s">
        <v>23</v>
      </c>
      <c r="G441" s="7">
        <v>34</v>
      </c>
      <c r="H441" s="7">
        <v>7</v>
      </c>
      <c r="I441" s="51">
        <v>0</v>
      </c>
      <c r="J441" s="7">
        <v>2</v>
      </c>
      <c r="K441" s="7">
        <v>1</v>
      </c>
      <c r="L441" s="7">
        <v>0</v>
      </c>
      <c r="M441" s="53">
        <v>55003.79</v>
      </c>
      <c r="N441" s="7">
        <v>0</v>
      </c>
      <c r="O441" s="68" t="s">
        <v>885</v>
      </c>
      <c r="P441" s="68" t="s">
        <v>902</v>
      </c>
      <c r="Q441" s="68" t="s">
        <v>883</v>
      </c>
      <c r="R441" s="69" t="s">
        <v>884</v>
      </c>
    </row>
    <row r="442" spans="1:18" ht="18" customHeight="1" x14ac:dyDescent="0.2">
      <c r="A442" s="6">
        <v>555</v>
      </c>
      <c r="B442" s="7">
        <v>15711309</v>
      </c>
      <c r="C442" s="6" t="s">
        <v>473</v>
      </c>
      <c r="D442" s="7">
        <v>574</v>
      </c>
      <c r="E442" s="6" t="s">
        <v>26</v>
      </c>
      <c r="F442" s="6" t="s">
        <v>23</v>
      </c>
      <c r="G442" s="7">
        <v>33</v>
      </c>
      <c r="H442" s="7">
        <v>3</v>
      </c>
      <c r="I442" s="51">
        <v>129834.67</v>
      </c>
      <c r="J442" s="7">
        <v>1</v>
      </c>
      <c r="K442" s="7">
        <v>1</v>
      </c>
      <c r="L442" s="7">
        <v>0</v>
      </c>
      <c r="M442" s="53">
        <v>193131.42</v>
      </c>
      <c r="N442" s="7">
        <v>0</v>
      </c>
      <c r="O442" s="68" t="s">
        <v>810</v>
      </c>
      <c r="P442" s="68" t="s">
        <v>902</v>
      </c>
      <c r="Q442" s="68" t="s">
        <v>888</v>
      </c>
      <c r="R442" s="69" t="s">
        <v>904</v>
      </c>
    </row>
    <row r="443" spans="1:18" ht="18" customHeight="1" x14ac:dyDescent="0.2">
      <c r="A443" s="6">
        <v>557</v>
      </c>
      <c r="B443" s="7">
        <v>15705515</v>
      </c>
      <c r="C443" s="6" t="s">
        <v>474</v>
      </c>
      <c r="D443" s="7">
        <v>587</v>
      </c>
      <c r="E443" s="6" t="s">
        <v>26</v>
      </c>
      <c r="F443" s="6" t="s">
        <v>23</v>
      </c>
      <c r="G443" s="7">
        <v>40</v>
      </c>
      <c r="H443" s="7">
        <v>5</v>
      </c>
      <c r="I443" s="51">
        <v>138241.9</v>
      </c>
      <c r="J443" s="7">
        <v>2</v>
      </c>
      <c r="K443" s="7">
        <v>1</v>
      </c>
      <c r="L443" s="7">
        <v>0</v>
      </c>
      <c r="M443" s="53">
        <v>159418.1</v>
      </c>
      <c r="N443" s="7">
        <v>0</v>
      </c>
      <c r="O443" s="68" t="s">
        <v>810</v>
      </c>
      <c r="P443" s="68" t="s">
        <v>901</v>
      </c>
      <c r="Q443" s="68" t="s">
        <v>888</v>
      </c>
      <c r="R443" s="69" t="s">
        <v>904</v>
      </c>
    </row>
    <row r="444" spans="1:18" ht="18" customHeight="1" x14ac:dyDescent="0.2">
      <c r="A444" s="6">
        <v>559</v>
      </c>
      <c r="B444" s="7">
        <v>15717046</v>
      </c>
      <c r="C444" s="6" t="s">
        <v>475</v>
      </c>
      <c r="D444" s="7">
        <v>741</v>
      </c>
      <c r="E444" s="6" t="s">
        <v>18</v>
      </c>
      <c r="F444" s="6" t="s">
        <v>23</v>
      </c>
      <c r="G444" s="7">
        <v>53</v>
      </c>
      <c r="H444" s="7">
        <v>3</v>
      </c>
      <c r="I444" s="51">
        <v>0</v>
      </c>
      <c r="J444" s="7">
        <v>2</v>
      </c>
      <c r="K444" s="7">
        <v>1</v>
      </c>
      <c r="L444" s="7">
        <v>1</v>
      </c>
      <c r="M444" s="53">
        <v>38913.68</v>
      </c>
      <c r="N444" s="7">
        <v>0</v>
      </c>
      <c r="O444" s="68" t="s">
        <v>809</v>
      </c>
      <c r="P444" s="68" t="s">
        <v>901</v>
      </c>
      <c r="Q444" s="68" t="s">
        <v>883</v>
      </c>
      <c r="R444" s="69" t="s">
        <v>903</v>
      </c>
    </row>
    <row r="445" spans="1:18" ht="18" customHeight="1" x14ac:dyDescent="0.2">
      <c r="A445" s="6">
        <v>560</v>
      </c>
      <c r="B445" s="7">
        <v>15571816</v>
      </c>
      <c r="C445" s="6" t="s">
        <v>109</v>
      </c>
      <c r="D445" s="7">
        <v>850</v>
      </c>
      <c r="E445" s="6" t="s">
        <v>18</v>
      </c>
      <c r="F445" s="6" t="s">
        <v>16</v>
      </c>
      <c r="G445" s="7">
        <v>70</v>
      </c>
      <c r="H445" s="7">
        <v>5</v>
      </c>
      <c r="I445" s="51">
        <v>0</v>
      </c>
      <c r="J445" s="7">
        <v>1</v>
      </c>
      <c r="K445" s="7">
        <v>1</v>
      </c>
      <c r="L445" s="7">
        <v>1</v>
      </c>
      <c r="M445" s="53">
        <v>705.18</v>
      </c>
      <c r="N445" s="7">
        <v>0</v>
      </c>
      <c r="O445" s="68" t="s">
        <v>809</v>
      </c>
      <c r="P445" s="68" t="s">
        <v>905</v>
      </c>
      <c r="Q445" s="68" t="s">
        <v>883</v>
      </c>
      <c r="R445" s="69" t="s">
        <v>903</v>
      </c>
    </row>
    <row r="446" spans="1:18" ht="18" customHeight="1" x14ac:dyDescent="0.2">
      <c r="A446" s="6">
        <v>561</v>
      </c>
      <c r="B446" s="7">
        <v>15670080</v>
      </c>
      <c r="C446" s="6" t="s">
        <v>476</v>
      </c>
      <c r="D446" s="7">
        <v>584</v>
      </c>
      <c r="E446" s="6" t="s">
        <v>26</v>
      </c>
      <c r="F446" s="6" t="s">
        <v>16</v>
      </c>
      <c r="G446" s="7">
        <v>29</v>
      </c>
      <c r="H446" s="7">
        <v>7</v>
      </c>
      <c r="I446" s="51">
        <v>105204.01</v>
      </c>
      <c r="J446" s="7">
        <v>1</v>
      </c>
      <c r="K446" s="7">
        <v>0</v>
      </c>
      <c r="L446" s="7">
        <v>1</v>
      </c>
      <c r="M446" s="53">
        <v>138490.03</v>
      </c>
      <c r="N446" s="7">
        <v>0</v>
      </c>
      <c r="O446" s="68" t="s">
        <v>810</v>
      </c>
      <c r="P446" s="68" t="s">
        <v>902</v>
      </c>
      <c r="Q446" s="68" t="s">
        <v>886</v>
      </c>
      <c r="R446" s="69" t="s">
        <v>887</v>
      </c>
    </row>
    <row r="447" spans="1:18" ht="18" customHeight="1" x14ac:dyDescent="0.2">
      <c r="A447" s="6">
        <v>562</v>
      </c>
      <c r="B447" s="7">
        <v>15800440</v>
      </c>
      <c r="C447" s="6" t="s">
        <v>328</v>
      </c>
      <c r="D447" s="7">
        <v>650</v>
      </c>
      <c r="E447" s="6" t="s">
        <v>18</v>
      </c>
      <c r="F447" s="6" t="s">
        <v>23</v>
      </c>
      <c r="G447" s="7">
        <v>61</v>
      </c>
      <c r="H447" s="7">
        <v>1</v>
      </c>
      <c r="I447" s="51">
        <v>152968.73000000001</v>
      </c>
      <c r="J447" s="7">
        <v>1</v>
      </c>
      <c r="K447" s="7">
        <v>0</v>
      </c>
      <c r="L447" s="7">
        <v>1</v>
      </c>
      <c r="M447" s="53">
        <v>82970.69</v>
      </c>
      <c r="N447" s="7">
        <v>0</v>
      </c>
      <c r="O447" s="68" t="s">
        <v>810</v>
      </c>
      <c r="P447" s="68" t="s">
        <v>905</v>
      </c>
      <c r="Q447" s="68" t="s">
        <v>888</v>
      </c>
      <c r="R447" s="69" t="s">
        <v>884</v>
      </c>
    </row>
    <row r="448" spans="1:18" ht="18" customHeight="1" x14ac:dyDescent="0.2">
      <c r="A448" s="6">
        <v>563</v>
      </c>
      <c r="B448" s="7">
        <v>15665678</v>
      </c>
      <c r="C448" s="6" t="s">
        <v>213</v>
      </c>
      <c r="D448" s="7">
        <v>607</v>
      </c>
      <c r="E448" s="6" t="s">
        <v>18</v>
      </c>
      <c r="F448" s="6" t="s">
        <v>23</v>
      </c>
      <c r="G448" s="7">
        <v>36</v>
      </c>
      <c r="H448" s="7">
        <v>8</v>
      </c>
      <c r="I448" s="51">
        <v>158261.68</v>
      </c>
      <c r="J448" s="7">
        <v>1</v>
      </c>
      <c r="K448" s="7">
        <v>1</v>
      </c>
      <c r="L448" s="7">
        <v>1</v>
      </c>
      <c r="M448" s="53">
        <v>76744.72</v>
      </c>
      <c r="N448" s="7">
        <v>0</v>
      </c>
      <c r="O448" s="68" t="s">
        <v>810</v>
      </c>
      <c r="P448" s="68" t="s">
        <v>902</v>
      </c>
      <c r="Q448" s="68" t="s">
        <v>888</v>
      </c>
      <c r="R448" s="69" t="s">
        <v>884</v>
      </c>
    </row>
    <row r="449" spans="1:18" ht="18" customHeight="1" x14ac:dyDescent="0.2">
      <c r="A449" s="6">
        <v>565</v>
      </c>
      <c r="B449" s="7">
        <v>15788126</v>
      </c>
      <c r="C449" s="6" t="s">
        <v>412</v>
      </c>
      <c r="D449" s="7">
        <v>689</v>
      </c>
      <c r="E449" s="6" t="s">
        <v>18</v>
      </c>
      <c r="F449" s="6" t="s">
        <v>16</v>
      </c>
      <c r="G449" s="7">
        <v>38</v>
      </c>
      <c r="H449" s="7">
        <v>6</v>
      </c>
      <c r="I449" s="51">
        <v>121021.05</v>
      </c>
      <c r="J449" s="7">
        <v>1</v>
      </c>
      <c r="K449" s="7">
        <v>1</v>
      </c>
      <c r="L449" s="7">
        <v>1</v>
      </c>
      <c r="M449" s="53">
        <v>12182.15</v>
      </c>
      <c r="N449" s="7">
        <v>0</v>
      </c>
      <c r="O449" s="68" t="s">
        <v>810</v>
      </c>
      <c r="P449" s="68" t="s">
        <v>902</v>
      </c>
      <c r="Q449" s="68" t="s">
        <v>886</v>
      </c>
      <c r="R449" s="69" t="s">
        <v>903</v>
      </c>
    </row>
    <row r="450" spans="1:18" ht="18" customHeight="1" x14ac:dyDescent="0.2">
      <c r="A450" s="6">
        <v>566</v>
      </c>
      <c r="B450" s="7">
        <v>15811773</v>
      </c>
      <c r="C450" s="6" t="s">
        <v>189</v>
      </c>
      <c r="D450" s="7">
        <v>543</v>
      </c>
      <c r="E450" s="6" t="s">
        <v>15</v>
      </c>
      <c r="F450" s="6" t="s">
        <v>23</v>
      </c>
      <c r="G450" s="7">
        <v>36</v>
      </c>
      <c r="H450" s="7">
        <v>4</v>
      </c>
      <c r="I450" s="51">
        <v>0</v>
      </c>
      <c r="J450" s="7">
        <v>2</v>
      </c>
      <c r="K450" s="7">
        <v>1</v>
      </c>
      <c r="L450" s="7">
        <v>1</v>
      </c>
      <c r="M450" s="53">
        <v>141210.5</v>
      </c>
      <c r="N450" s="7">
        <v>0</v>
      </c>
      <c r="O450" s="68" t="s">
        <v>810</v>
      </c>
      <c r="P450" s="68" t="s">
        <v>902</v>
      </c>
      <c r="Q450" s="68" t="s">
        <v>883</v>
      </c>
      <c r="R450" s="69" t="s">
        <v>887</v>
      </c>
    </row>
    <row r="451" spans="1:18" ht="18" customHeight="1" x14ac:dyDescent="0.2">
      <c r="A451" s="6">
        <v>568</v>
      </c>
      <c r="B451" s="7">
        <v>15689614</v>
      </c>
      <c r="C451" s="6" t="s">
        <v>479</v>
      </c>
      <c r="D451" s="7">
        <v>687</v>
      </c>
      <c r="E451" s="6" t="s">
        <v>18</v>
      </c>
      <c r="F451" s="6" t="s">
        <v>16</v>
      </c>
      <c r="G451" s="7">
        <v>63</v>
      </c>
      <c r="H451" s="7">
        <v>1</v>
      </c>
      <c r="I451" s="51">
        <v>137715.66</v>
      </c>
      <c r="J451" s="7">
        <v>1</v>
      </c>
      <c r="K451" s="7">
        <v>1</v>
      </c>
      <c r="L451" s="7">
        <v>1</v>
      </c>
      <c r="M451" s="53">
        <v>37938.74</v>
      </c>
      <c r="N451" s="7">
        <v>0</v>
      </c>
      <c r="O451" s="68" t="s">
        <v>810</v>
      </c>
      <c r="P451" s="68" t="s">
        <v>905</v>
      </c>
      <c r="Q451" s="68" t="s">
        <v>888</v>
      </c>
      <c r="R451" s="69" t="s">
        <v>903</v>
      </c>
    </row>
    <row r="452" spans="1:18" ht="18" customHeight="1" x14ac:dyDescent="0.2">
      <c r="A452" s="6">
        <v>569</v>
      </c>
      <c r="B452" s="7">
        <v>15795564</v>
      </c>
      <c r="C452" s="6" t="s">
        <v>480</v>
      </c>
      <c r="D452" s="7">
        <v>737</v>
      </c>
      <c r="E452" s="6" t="s">
        <v>26</v>
      </c>
      <c r="F452" s="6" t="s">
        <v>23</v>
      </c>
      <c r="G452" s="7">
        <v>31</v>
      </c>
      <c r="H452" s="7">
        <v>5</v>
      </c>
      <c r="I452" s="51">
        <v>121192.22</v>
      </c>
      <c r="J452" s="7">
        <v>2</v>
      </c>
      <c r="K452" s="7">
        <v>1</v>
      </c>
      <c r="L452" s="7">
        <v>1</v>
      </c>
      <c r="M452" s="53">
        <v>74890.58</v>
      </c>
      <c r="N452" s="7">
        <v>0</v>
      </c>
      <c r="O452" s="68" t="s">
        <v>809</v>
      </c>
      <c r="P452" s="68" t="s">
        <v>902</v>
      </c>
      <c r="Q452" s="68" t="s">
        <v>886</v>
      </c>
      <c r="R452" s="69" t="s">
        <v>884</v>
      </c>
    </row>
    <row r="453" spans="1:18" ht="18" customHeight="1" x14ac:dyDescent="0.2">
      <c r="A453" s="6">
        <v>570</v>
      </c>
      <c r="B453" s="7">
        <v>15706647</v>
      </c>
      <c r="C453" s="6" t="s">
        <v>481</v>
      </c>
      <c r="D453" s="7">
        <v>761</v>
      </c>
      <c r="E453" s="6" t="s">
        <v>15</v>
      </c>
      <c r="F453" s="6" t="s">
        <v>23</v>
      </c>
      <c r="G453" s="7">
        <v>31</v>
      </c>
      <c r="H453" s="7">
        <v>7</v>
      </c>
      <c r="I453" s="51">
        <v>0</v>
      </c>
      <c r="J453" s="7">
        <v>3</v>
      </c>
      <c r="K453" s="7">
        <v>1</v>
      </c>
      <c r="L453" s="7">
        <v>1</v>
      </c>
      <c r="M453" s="53">
        <v>166698.18</v>
      </c>
      <c r="N453" s="7">
        <v>0</v>
      </c>
      <c r="O453" s="68" t="s">
        <v>809</v>
      </c>
      <c r="P453" s="68" t="s">
        <v>902</v>
      </c>
      <c r="Q453" s="68" t="s">
        <v>883</v>
      </c>
      <c r="R453" s="69" t="s">
        <v>904</v>
      </c>
    </row>
    <row r="454" spans="1:18" ht="18" customHeight="1" x14ac:dyDescent="0.2">
      <c r="A454" s="6">
        <v>571</v>
      </c>
      <c r="B454" s="7">
        <v>15728505</v>
      </c>
      <c r="C454" s="6" t="s">
        <v>482</v>
      </c>
      <c r="D454" s="7">
        <v>601</v>
      </c>
      <c r="E454" s="6" t="s">
        <v>15</v>
      </c>
      <c r="F454" s="6" t="s">
        <v>23</v>
      </c>
      <c r="G454" s="7">
        <v>44</v>
      </c>
      <c r="H454" s="7">
        <v>1</v>
      </c>
      <c r="I454" s="51">
        <v>100486.18</v>
      </c>
      <c r="J454" s="7">
        <v>2</v>
      </c>
      <c r="K454" s="7">
        <v>1</v>
      </c>
      <c r="L454" s="7">
        <v>1</v>
      </c>
      <c r="M454" s="53">
        <v>62678.53</v>
      </c>
      <c r="N454" s="7">
        <v>0</v>
      </c>
      <c r="O454" s="68" t="s">
        <v>810</v>
      </c>
      <c r="P454" s="68" t="s">
        <v>901</v>
      </c>
      <c r="Q454" s="68" t="s">
        <v>886</v>
      </c>
      <c r="R454" s="69" t="s">
        <v>884</v>
      </c>
    </row>
    <row r="455" spans="1:18" ht="18" customHeight="1" x14ac:dyDescent="0.2">
      <c r="A455" s="6">
        <v>573</v>
      </c>
      <c r="B455" s="7">
        <v>15622003</v>
      </c>
      <c r="C455" s="6" t="s">
        <v>427</v>
      </c>
      <c r="D455" s="7">
        <v>745</v>
      </c>
      <c r="E455" s="6" t="s">
        <v>15</v>
      </c>
      <c r="F455" s="6" t="s">
        <v>23</v>
      </c>
      <c r="G455" s="7">
        <v>35</v>
      </c>
      <c r="H455" s="7">
        <v>9</v>
      </c>
      <c r="I455" s="51">
        <v>92566.53</v>
      </c>
      <c r="J455" s="7">
        <v>2</v>
      </c>
      <c r="K455" s="7">
        <v>1</v>
      </c>
      <c r="L455" s="7">
        <v>0</v>
      </c>
      <c r="M455" s="53">
        <v>161519.76999999999</v>
      </c>
      <c r="N455" s="7">
        <v>0</v>
      </c>
      <c r="O455" s="68" t="s">
        <v>809</v>
      </c>
      <c r="P455" s="68" t="s">
        <v>902</v>
      </c>
      <c r="Q455" s="68" t="s">
        <v>886</v>
      </c>
      <c r="R455" s="69" t="s">
        <v>904</v>
      </c>
    </row>
    <row r="456" spans="1:18" ht="18" customHeight="1" x14ac:dyDescent="0.2">
      <c r="A456" s="6">
        <v>575</v>
      </c>
      <c r="B456" s="7">
        <v>15644753</v>
      </c>
      <c r="C456" s="6" t="s">
        <v>118</v>
      </c>
      <c r="D456" s="7">
        <v>848</v>
      </c>
      <c r="E456" s="6" t="s">
        <v>18</v>
      </c>
      <c r="F456" s="6" t="s">
        <v>23</v>
      </c>
      <c r="G456" s="7">
        <v>40</v>
      </c>
      <c r="H456" s="7">
        <v>3</v>
      </c>
      <c r="I456" s="51">
        <v>110929.96</v>
      </c>
      <c r="J456" s="7">
        <v>1</v>
      </c>
      <c r="K456" s="7">
        <v>1</v>
      </c>
      <c r="L456" s="7">
        <v>1</v>
      </c>
      <c r="M456" s="53">
        <v>30876.84</v>
      </c>
      <c r="N456" s="7">
        <v>0</v>
      </c>
      <c r="O456" s="68" t="s">
        <v>809</v>
      </c>
      <c r="P456" s="68" t="s">
        <v>901</v>
      </c>
      <c r="Q456" s="68" t="s">
        <v>886</v>
      </c>
      <c r="R456" s="69" t="s">
        <v>903</v>
      </c>
    </row>
    <row r="457" spans="1:18" ht="18" customHeight="1" x14ac:dyDescent="0.2">
      <c r="A457" s="6">
        <v>576</v>
      </c>
      <c r="B457" s="7">
        <v>15653620</v>
      </c>
      <c r="C457" s="6" t="s">
        <v>304</v>
      </c>
      <c r="D457" s="7">
        <v>546</v>
      </c>
      <c r="E457" s="6" t="s">
        <v>15</v>
      </c>
      <c r="F457" s="6" t="s">
        <v>16</v>
      </c>
      <c r="G457" s="7">
        <v>27</v>
      </c>
      <c r="H457" s="7">
        <v>8</v>
      </c>
      <c r="I457" s="51">
        <v>0</v>
      </c>
      <c r="J457" s="7">
        <v>2</v>
      </c>
      <c r="K457" s="7">
        <v>1</v>
      </c>
      <c r="L457" s="7">
        <v>1</v>
      </c>
      <c r="M457" s="53">
        <v>14858.1</v>
      </c>
      <c r="N457" s="7">
        <v>0</v>
      </c>
      <c r="O457" s="68" t="s">
        <v>810</v>
      </c>
      <c r="P457" s="68" t="s">
        <v>902</v>
      </c>
      <c r="Q457" s="68" t="s">
        <v>883</v>
      </c>
      <c r="R457" s="69" t="s">
        <v>903</v>
      </c>
    </row>
    <row r="458" spans="1:18" ht="18" customHeight="1" x14ac:dyDescent="0.2">
      <c r="A458" s="6">
        <v>577</v>
      </c>
      <c r="B458" s="7">
        <v>15761986</v>
      </c>
      <c r="C458" s="6" t="s">
        <v>484</v>
      </c>
      <c r="D458" s="7">
        <v>439</v>
      </c>
      <c r="E458" s="6" t="s">
        <v>18</v>
      </c>
      <c r="F458" s="6" t="s">
        <v>16</v>
      </c>
      <c r="G458" s="7">
        <v>32</v>
      </c>
      <c r="H458" s="7">
        <v>3</v>
      </c>
      <c r="I458" s="51">
        <v>138901.60999999999</v>
      </c>
      <c r="J458" s="7">
        <v>1</v>
      </c>
      <c r="K458" s="7">
        <v>1</v>
      </c>
      <c r="L458" s="7">
        <v>0</v>
      </c>
      <c r="M458" s="53">
        <v>75685.97</v>
      </c>
      <c r="N458" s="7">
        <v>0</v>
      </c>
      <c r="O458" s="68" t="s">
        <v>885</v>
      </c>
      <c r="P458" s="68" t="s">
        <v>902</v>
      </c>
      <c r="Q458" s="68" t="s">
        <v>888</v>
      </c>
      <c r="R458" s="69" t="s">
        <v>884</v>
      </c>
    </row>
    <row r="459" spans="1:18" ht="18" customHeight="1" x14ac:dyDescent="0.2">
      <c r="A459" s="6">
        <v>578</v>
      </c>
      <c r="B459" s="7">
        <v>15633922</v>
      </c>
      <c r="C459" s="6" t="s">
        <v>485</v>
      </c>
      <c r="D459" s="7">
        <v>755</v>
      </c>
      <c r="E459" s="6" t="s">
        <v>15</v>
      </c>
      <c r="F459" s="6" t="s">
        <v>23</v>
      </c>
      <c r="G459" s="7">
        <v>30</v>
      </c>
      <c r="H459" s="7">
        <v>4</v>
      </c>
      <c r="I459" s="51">
        <v>123217.66</v>
      </c>
      <c r="J459" s="7">
        <v>2</v>
      </c>
      <c r="K459" s="7">
        <v>0</v>
      </c>
      <c r="L459" s="7">
        <v>1</v>
      </c>
      <c r="M459" s="53">
        <v>144183.1</v>
      </c>
      <c r="N459" s="7">
        <v>0</v>
      </c>
      <c r="O459" s="68" t="s">
        <v>809</v>
      </c>
      <c r="P459" s="68" t="s">
        <v>902</v>
      </c>
      <c r="Q459" s="68" t="s">
        <v>886</v>
      </c>
      <c r="R459" s="69" t="s">
        <v>887</v>
      </c>
    </row>
    <row r="460" spans="1:18" ht="18" customHeight="1" x14ac:dyDescent="0.2">
      <c r="A460" s="6">
        <v>579</v>
      </c>
      <c r="B460" s="7">
        <v>15734674</v>
      </c>
      <c r="C460" s="6" t="s">
        <v>486</v>
      </c>
      <c r="D460" s="7">
        <v>593</v>
      </c>
      <c r="E460" s="6" t="s">
        <v>15</v>
      </c>
      <c r="F460" s="6" t="s">
        <v>16</v>
      </c>
      <c r="G460" s="7">
        <v>41</v>
      </c>
      <c r="H460" s="7">
        <v>6</v>
      </c>
      <c r="I460" s="51">
        <v>0</v>
      </c>
      <c r="J460" s="7">
        <v>1</v>
      </c>
      <c r="K460" s="7">
        <v>1</v>
      </c>
      <c r="L460" s="7">
        <v>0</v>
      </c>
      <c r="M460" s="53">
        <v>65170.66</v>
      </c>
      <c r="N460" s="7">
        <v>0</v>
      </c>
      <c r="O460" s="68" t="s">
        <v>810</v>
      </c>
      <c r="P460" s="68" t="s">
        <v>901</v>
      </c>
      <c r="Q460" s="68" t="s">
        <v>883</v>
      </c>
      <c r="R460" s="69" t="s">
        <v>884</v>
      </c>
    </row>
    <row r="461" spans="1:18" ht="18" customHeight="1" x14ac:dyDescent="0.2">
      <c r="A461" s="6">
        <v>580</v>
      </c>
      <c r="B461" s="7">
        <v>15658032</v>
      </c>
      <c r="C461" s="6" t="s">
        <v>487</v>
      </c>
      <c r="D461" s="7">
        <v>701</v>
      </c>
      <c r="E461" s="6" t="s">
        <v>15</v>
      </c>
      <c r="F461" s="6" t="s">
        <v>23</v>
      </c>
      <c r="G461" s="7">
        <v>39</v>
      </c>
      <c r="H461" s="7">
        <v>2</v>
      </c>
      <c r="I461" s="51">
        <v>0</v>
      </c>
      <c r="J461" s="7">
        <v>2</v>
      </c>
      <c r="K461" s="7">
        <v>1</v>
      </c>
      <c r="L461" s="7">
        <v>1</v>
      </c>
      <c r="M461" s="53">
        <v>82526.92</v>
      </c>
      <c r="N461" s="7">
        <v>0</v>
      </c>
      <c r="O461" s="68" t="s">
        <v>810</v>
      </c>
      <c r="P461" s="68" t="s">
        <v>902</v>
      </c>
      <c r="Q461" s="68" t="s">
        <v>883</v>
      </c>
      <c r="R461" s="69" t="s">
        <v>884</v>
      </c>
    </row>
    <row r="462" spans="1:18" ht="18" customHeight="1" x14ac:dyDescent="0.2">
      <c r="A462" s="6">
        <v>581</v>
      </c>
      <c r="B462" s="7">
        <v>15692671</v>
      </c>
      <c r="C462" s="6" t="s">
        <v>488</v>
      </c>
      <c r="D462" s="7">
        <v>701</v>
      </c>
      <c r="E462" s="6" t="s">
        <v>18</v>
      </c>
      <c r="F462" s="6" t="s">
        <v>23</v>
      </c>
      <c r="G462" s="7">
        <v>36</v>
      </c>
      <c r="H462" s="7">
        <v>8</v>
      </c>
      <c r="I462" s="51">
        <v>0</v>
      </c>
      <c r="J462" s="7">
        <v>2</v>
      </c>
      <c r="K462" s="7">
        <v>1</v>
      </c>
      <c r="L462" s="7">
        <v>0</v>
      </c>
      <c r="M462" s="53">
        <v>169161.46</v>
      </c>
      <c r="N462" s="7">
        <v>0</v>
      </c>
      <c r="O462" s="68" t="s">
        <v>810</v>
      </c>
      <c r="P462" s="68" t="s">
        <v>902</v>
      </c>
      <c r="Q462" s="68" t="s">
        <v>883</v>
      </c>
      <c r="R462" s="69" t="s">
        <v>904</v>
      </c>
    </row>
    <row r="463" spans="1:18" ht="18" customHeight="1" x14ac:dyDescent="0.2">
      <c r="A463" s="6">
        <v>583</v>
      </c>
      <c r="B463" s="7">
        <v>15576352</v>
      </c>
      <c r="C463" s="6" t="s">
        <v>490</v>
      </c>
      <c r="D463" s="7">
        <v>586</v>
      </c>
      <c r="E463" s="6" t="s">
        <v>18</v>
      </c>
      <c r="F463" s="6" t="s">
        <v>16</v>
      </c>
      <c r="G463" s="7">
        <v>57</v>
      </c>
      <c r="H463" s="7">
        <v>3</v>
      </c>
      <c r="I463" s="51">
        <v>0</v>
      </c>
      <c r="J463" s="7">
        <v>2</v>
      </c>
      <c r="K463" s="7">
        <v>0</v>
      </c>
      <c r="L463" s="7">
        <v>1</v>
      </c>
      <c r="M463" s="53">
        <v>6057.81</v>
      </c>
      <c r="N463" s="7">
        <v>0</v>
      </c>
      <c r="O463" s="68" t="s">
        <v>810</v>
      </c>
      <c r="P463" s="68" t="s">
        <v>901</v>
      </c>
      <c r="Q463" s="68" t="s">
        <v>883</v>
      </c>
      <c r="R463" s="69" t="s">
        <v>903</v>
      </c>
    </row>
    <row r="464" spans="1:18" ht="18" customHeight="1" x14ac:dyDescent="0.2">
      <c r="A464" s="6">
        <v>584</v>
      </c>
      <c r="B464" s="7">
        <v>15753719</v>
      </c>
      <c r="C464" s="6" t="s">
        <v>491</v>
      </c>
      <c r="D464" s="7">
        <v>547</v>
      </c>
      <c r="E464" s="6" t="s">
        <v>26</v>
      </c>
      <c r="F464" s="6" t="s">
        <v>16</v>
      </c>
      <c r="G464" s="7">
        <v>30</v>
      </c>
      <c r="H464" s="7">
        <v>9</v>
      </c>
      <c r="I464" s="51">
        <v>72392.41</v>
      </c>
      <c r="J464" s="7">
        <v>1</v>
      </c>
      <c r="K464" s="7">
        <v>1</v>
      </c>
      <c r="L464" s="7">
        <v>0</v>
      </c>
      <c r="M464" s="53">
        <v>77077.14</v>
      </c>
      <c r="N464" s="7">
        <v>0</v>
      </c>
      <c r="O464" s="68" t="s">
        <v>810</v>
      </c>
      <c r="P464" s="68" t="s">
        <v>902</v>
      </c>
      <c r="Q464" s="68" t="s">
        <v>883</v>
      </c>
      <c r="R464" s="69" t="s">
        <v>884</v>
      </c>
    </row>
    <row r="465" spans="1:18" ht="18" customHeight="1" x14ac:dyDescent="0.2">
      <c r="A465" s="6">
        <v>588</v>
      </c>
      <c r="B465" s="7">
        <v>15680998</v>
      </c>
      <c r="C465" s="6" t="s">
        <v>495</v>
      </c>
      <c r="D465" s="7">
        <v>725</v>
      </c>
      <c r="E465" s="6" t="s">
        <v>15</v>
      </c>
      <c r="F465" s="6" t="s">
        <v>23</v>
      </c>
      <c r="G465" s="7">
        <v>44</v>
      </c>
      <c r="H465" s="7">
        <v>5</v>
      </c>
      <c r="I465" s="51">
        <v>0</v>
      </c>
      <c r="J465" s="7">
        <v>1</v>
      </c>
      <c r="K465" s="7">
        <v>1</v>
      </c>
      <c r="L465" s="7">
        <v>1</v>
      </c>
      <c r="M465" s="53">
        <v>117356.14</v>
      </c>
      <c r="N465" s="7">
        <v>0</v>
      </c>
      <c r="O465" s="68" t="s">
        <v>809</v>
      </c>
      <c r="P465" s="68" t="s">
        <v>901</v>
      </c>
      <c r="Q465" s="68" t="s">
        <v>883</v>
      </c>
      <c r="R465" s="69" t="s">
        <v>887</v>
      </c>
    </row>
    <row r="466" spans="1:18" ht="18" customHeight="1" x14ac:dyDescent="0.2">
      <c r="A466" s="6">
        <v>589</v>
      </c>
      <c r="B466" s="7">
        <v>15614782</v>
      </c>
      <c r="C466" s="6" t="s">
        <v>38</v>
      </c>
      <c r="D466" s="7">
        <v>526</v>
      </c>
      <c r="E466" s="6" t="s">
        <v>15</v>
      </c>
      <c r="F466" s="6" t="s">
        <v>23</v>
      </c>
      <c r="G466" s="7">
        <v>36</v>
      </c>
      <c r="H466" s="7">
        <v>1</v>
      </c>
      <c r="I466" s="51">
        <v>0</v>
      </c>
      <c r="J466" s="7">
        <v>1</v>
      </c>
      <c r="K466" s="7">
        <v>1</v>
      </c>
      <c r="L466" s="7">
        <v>0</v>
      </c>
      <c r="M466" s="53">
        <v>160696.72</v>
      </c>
      <c r="N466" s="7">
        <v>0</v>
      </c>
      <c r="O466" s="68" t="s">
        <v>810</v>
      </c>
      <c r="P466" s="68" t="s">
        <v>902</v>
      </c>
      <c r="Q466" s="68" t="s">
        <v>883</v>
      </c>
      <c r="R466" s="69" t="s">
        <v>904</v>
      </c>
    </row>
    <row r="467" spans="1:18" ht="18" customHeight="1" x14ac:dyDescent="0.2">
      <c r="A467" s="6">
        <v>592</v>
      </c>
      <c r="B467" s="7">
        <v>15604044</v>
      </c>
      <c r="C467" s="6" t="s">
        <v>21</v>
      </c>
      <c r="D467" s="7">
        <v>700</v>
      </c>
      <c r="E467" s="6" t="s">
        <v>15</v>
      </c>
      <c r="F467" s="6" t="s">
        <v>23</v>
      </c>
      <c r="G467" s="7">
        <v>38</v>
      </c>
      <c r="H467" s="7">
        <v>8</v>
      </c>
      <c r="I467" s="51">
        <v>134811.29999999999</v>
      </c>
      <c r="J467" s="7">
        <v>1</v>
      </c>
      <c r="K467" s="7">
        <v>1</v>
      </c>
      <c r="L467" s="7">
        <v>0</v>
      </c>
      <c r="M467" s="53">
        <v>1299.75</v>
      </c>
      <c r="N467" s="7">
        <v>0</v>
      </c>
      <c r="O467" s="68" t="s">
        <v>810</v>
      </c>
      <c r="P467" s="68" t="s">
        <v>902</v>
      </c>
      <c r="Q467" s="68" t="s">
        <v>888</v>
      </c>
      <c r="R467" s="69" t="s">
        <v>903</v>
      </c>
    </row>
    <row r="468" spans="1:18" ht="18" customHeight="1" x14ac:dyDescent="0.2">
      <c r="A468" s="6">
        <v>593</v>
      </c>
      <c r="B468" s="7">
        <v>15679587</v>
      </c>
      <c r="C468" s="6" t="s">
        <v>497</v>
      </c>
      <c r="D468" s="7">
        <v>666</v>
      </c>
      <c r="E468" s="6" t="s">
        <v>15</v>
      </c>
      <c r="F468" s="6" t="s">
        <v>16</v>
      </c>
      <c r="G468" s="7">
        <v>34</v>
      </c>
      <c r="H468" s="7">
        <v>9</v>
      </c>
      <c r="I468" s="51">
        <v>115897.12</v>
      </c>
      <c r="J468" s="7">
        <v>1</v>
      </c>
      <c r="K468" s="7">
        <v>1</v>
      </c>
      <c r="L468" s="7">
        <v>1</v>
      </c>
      <c r="M468" s="53">
        <v>25095.03</v>
      </c>
      <c r="N468" s="7">
        <v>0</v>
      </c>
      <c r="O468" s="68" t="s">
        <v>810</v>
      </c>
      <c r="P468" s="68" t="s">
        <v>902</v>
      </c>
      <c r="Q468" s="68" t="s">
        <v>886</v>
      </c>
      <c r="R468" s="69" t="s">
        <v>903</v>
      </c>
    </row>
    <row r="469" spans="1:18" ht="18" customHeight="1" x14ac:dyDescent="0.2">
      <c r="A469" s="6">
        <v>594</v>
      </c>
      <c r="B469" s="7">
        <v>15775153</v>
      </c>
      <c r="C469" s="6" t="s">
        <v>498</v>
      </c>
      <c r="D469" s="7">
        <v>630</v>
      </c>
      <c r="E469" s="6" t="s">
        <v>18</v>
      </c>
      <c r="F469" s="6" t="s">
        <v>23</v>
      </c>
      <c r="G469" s="7">
        <v>32</v>
      </c>
      <c r="H469" s="7">
        <v>4</v>
      </c>
      <c r="I469" s="51">
        <v>82034</v>
      </c>
      <c r="J469" s="7">
        <v>1</v>
      </c>
      <c r="K469" s="7">
        <v>0</v>
      </c>
      <c r="L469" s="7">
        <v>0</v>
      </c>
      <c r="M469" s="53">
        <v>146326.45000000001</v>
      </c>
      <c r="N469" s="7">
        <v>0</v>
      </c>
      <c r="O469" s="68" t="s">
        <v>810</v>
      </c>
      <c r="P469" s="68" t="s">
        <v>902</v>
      </c>
      <c r="Q469" s="68" t="s">
        <v>886</v>
      </c>
      <c r="R469" s="69" t="s">
        <v>887</v>
      </c>
    </row>
    <row r="470" spans="1:18" ht="18" customHeight="1" x14ac:dyDescent="0.2">
      <c r="A470" s="6">
        <v>595</v>
      </c>
      <c r="B470" s="7">
        <v>15603925</v>
      </c>
      <c r="C470" s="6" t="s">
        <v>352</v>
      </c>
      <c r="D470" s="7">
        <v>779</v>
      </c>
      <c r="E470" s="6" t="s">
        <v>18</v>
      </c>
      <c r="F470" s="6" t="s">
        <v>16</v>
      </c>
      <c r="G470" s="7">
        <v>26</v>
      </c>
      <c r="H470" s="7">
        <v>4</v>
      </c>
      <c r="I470" s="51">
        <v>174318.13</v>
      </c>
      <c r="J470" s="7">
        <v>2</v>
      </c>
      <c r="K470" s="7">
        <v>0</v>
      </c>
      <c r="L470" s="7">
        <v>1</v>
      </c>
      <c r="M470" s="53">
        <v>38296.21</v>
      </c>
      <c r="N470" s="7">
        <v>0</v>
      </c>
      <c r="O470" s="68" t="s">
        <v>809</v>
      </c>
      <c r="P470" s="68" t="s">
        <v>902</v>
      </c>
      <c r="Q470" s="68" t="s">
        <v>888</v>
      </c>
      <c r="R470" s="69" t="s">
        <v>903</v>
      </c>
    </row>
    <row r="471" spans="1:18" ht="18" customHeight="1" x14ac:dyDescent="0.2">
      <c r="A471" s="6">
        <v>596</v>
      </c>
      <c r="B471" s="7">
        <v>15680970</v>
      </c>
      <c r="C471" s="6" t="s">
        <v>499</v>
      </c>
      <c r="D471" s="7">
        <v>611</v>
      </c>
      <c r="E471" s="6" t="s">
        <v>26</v>
      </c>
      <c r="F471" s="6" t="s">
        <v>16</v>
      </c>
      <c r="G471" s="7">
        <v>41</v>
      </c>
      <c r="H471" s="7">
        <v>2</v>
      </c>
      <c r="I471" s="51">
        <v>114206.84</v>
      </c>
      <c r="J471" s="7">
        <v>1</v>
      </c>
      <c r="K471" s="7">
        <v>1</v>
      </c>
      <c r="L471" s="7">
        <v>0</v>
      </c>
      <c r="M471" s="53">
        <v>164061.6</v>
      </c>
      <c r="N471" s="7">
        <v>0</v>
      </c>
      <c r="O471" s="68" t="s">
        <v>810</v>
      </c>
      <c r="P471" s="68" t="s">
        <v>901</v>
      </c>
      <c r="Q471" s="68" t="s">
        <v>886</v>
      </c>
      <c r="R471" s="69" t="s">
        <v>904</v>
      </c>
    </row>
    <row r="472" spans="1:18" ht="18" customHeight="1" x14ac:dyDescent="0.2">
      <c r="A472" s="6">
        <v>597</v>
      </c>
      <c r="B472" s="7">
        <v>15697183</v>
      </c>
      <c r="C472" s="6" t="s">
        <v>500</v>
      </c>
      <c r="D472" s="7">
        <v>685</v>
      </c>
      <c r="E472" s="6" t="s">
        <v>18</v>
      </c>
      <c r="F472" s="6" t="s">
        <v>23</v>
      </c>
      <c r="G472" s="7">
        <v>43</v>
      </c>
      <c r="H472" s="7">
        <v>9</v>
      </c>
      <c r="I472" s="51">
        <v>0</v>
      </c>
      <c r="J472" s="7">
        <v>2</v>
      </c>
      <c r="K472" s="7">
        <v>1</v>
      </c>
      <c r="L472" s="7">
        <v>0</v>
      </c>
      <c r="M472" s="53">
        <v>107811.28</v>
      </c>
      <c r="N472" s="7">
        <v>0</v>
      </c>
      <c r="O472" s="68" t="s">
        <v>810</v>
      </c>
      <c r="P472" s="68" t="s">
        <v>901</v>
      </c>
      <c r="Q472" s="68" t="s">
        <v>883</v>
      </c>
      <c r="R472" s="69" t="s">
        <v>887</v>
      </c>
    </row>
    <row r="473" spans="1:18" ht="18" customHeight="1" x14ac:dyDescent="0.2">
      <c r="A473" s="6">
        <v>598</v>
      </c>
      <c r="B473" s="7">
        <v>15567446</v>
      </c>
      <c r="C473" s="6" t="s">
        <v>501</v>
      </c>
      <c r="D473" s="7">
        <v>646</v>
      </c>
      <c r="E473" s="6" t="s">
        <v>26</v>
      </c>
      <c r="F473" s="6" t="s">
        <v>23</v>
      </c>
      <c r="G473" s="7">
        <v>39</v>
      </c>
      <c r="H473" s="7">
        <v>9</v>
      </c>
      <c r="I473" s="51">
        <v>111574.41</v>
      </c>
      <c r="J473" s="7">
        <v>1</v>
      </c>
      <c r="K473" s="7">
        <v>1</v>
      </c>
      <c r="L473" s="7">
        <v>1</v>
      </c>
      <c r="M473" s="53">
        <v>30838.51</v>
      </c>
      <c r="N473" s="7">
        <v>0</v>
      </c>
      <c r="O473" s="68" t="s">
        <v>810</v>
      </c>
      <c r="P473" s="68" t="s">
        <v>902</v>
      </c>
      <c r="Q473" s="68" t="s">
        <v>886</v>
      </c>
      <c r="R473" s="69" t="s">
        <v>903</v>
      </c>
    </row>
    <row r="474" spans="1:18" ht="18" customHeight="1" x14ac:dyDescent="0.2">
      <c r="A474" s="6">
        <v>600</v>
      </c>
      <c r="B474" s="7">
        <v>15714939</v>
      </c>
      <c r="C474" s="6" t="s">
        <v>503</v>
      </c>
      <c r="D474" s="7">
        <v>484</v>
      </c>
      <c r="E474" s="6" t="s">
        <v>26</v>
      </c>
      <c r="F474" s="6" t="s">
        <v>16</v>
      </c>
      <c r="G474" s="7">
        <v>34</v>
      </c>
      <c r="H474" s="7">
        <v>4</v>
      </c>
      <c r="I474" s="51">
        <v>148249.54</v>
      </c>
      <c r="J474" s="7">
        <v>1</v>
      </c>
      <c r="K474" s="7">
        <v>0</v>
      </c>
      <c r="L474" s="7">
        <v>1</v>
      </c>
      <c r="M474" s="53">
        <v>33738.269999999997</v>
      </c>
      <c r="N474" s="7">
        <v>0</v>
      </c>
      <c r="O474" s="68" t="s">
        <v>885</v>
      </c>
      <c r="P474" s="68" t="s">
        <v>902</v>
      </c>
      <c r="Q474" s="68" t="s">
        <v>888</v>
      </c>
      <c r="R474" s="69" t="s">
        <v>903</v>
      </c>
    </row>
    <row r="475" spans="1:18" ht="18" customHeight="1" x14ac:dyDescent="0.2">
      <c r="A475" s="6">
        <v>602</v>
      </c>
      <c r="B475" s="7">
        <v>15645569</v>
      </c>
      <c r="C475" s="6" t="s">
        <v>460</v>
      </c>
      <c r="D475" s="7">
        <v>762</v>
      </c>
      <c r="E475" s="6" t="s">
        <v>18</v>
      </c>
      <c r="F475" s="6" t="s">
        <v>16</v>
      </c>
      <c r="G475" s="7">
        <v>26</v>
      </c>
      <c r="H475" s="7">
        <v>7</v>
      </c>
      <c r="I475" s="51">
        <v>123709.46</v>
      </c>
      <c r="J475" s="7">
        <v>2</v>
      </c>
      <c r="K475" s="7">
        <v>1</v>
      </c>
      <c r="L475" s="7">
        <v>1</v>
      </c>
      <c r="M475" s="53">
        <v>169654.57</v>
      </c>
      <c r="N475" s="7">
        <v>0</v>
      </c>
      <c r="O475" s="68" t="s">
        <v>809</v>
      </c>
      <c r="P475" s="68" t="s">
        <v>902</v>
      </c>
      <c r="Q475" s="68" t="s">
        <v>886</v>
      </c>
      <c r="R475" s="69" t="s">
        <v>904</v>
      </c>
    </row>
    <row r="476" spans="1:18" ht="18" customHeight="1" x14ac:dyDescent="0.2">
      <c r="A476" s="6">
        <v>603</v>
      </c>
      <c r="B476" s="7">
        <v>15782569</v>
      </c>
      <c r="C476" s="6" t="s">
        <v>505</v>
      </c>
      <c r="D476" s="7">
        <v>687</v>
      </c>
      <c r="E476" s="6" t="s">
        <v>15</v>
      </c>
      <c r="F476" s="6" t="s">
        <v>16</v>
      </c>
      <c r="G476" s="7">
        <v>72</v>
      </c>
      <c r="H476" s="7">
        <v>9</v>
      </c>
      <c r="I476" s="51">
        <v>0</v>
      </c>
      <c r="J476" s="7">
        <v>1</v>
      </c>
      <c r="K476" s="7">
        <v>0</v>
      </c>
      <c r="L476" s="7">
        <v>1</v>
      </c>
      <c r="M476" s="53">
        <v>69829.399999999994</v>
      </c>
      <c r="N476" s="7">
        <v>0</v>
      </c>
      <c r="O476" s="68" t="s">
        <v>810</v>
      </c>
      <c r="P476" s="68" t="s">
        <v>905</v>
      </c>
      <c r="Q476" s="68" t="s">
        <v>883</v>
      </c>
      <c r="R476" s="69" t="s">
        <v>884</v>
      </c>
    </row>
    <row r="477" spans="1:18" ht="18" customHeight="1" x14ac:dyDescent="0.2">
      <c r="A477" s="6">
        <v>605</v>
      </c>
      <c r="B477" s="7">
        <v>15609286</v>
      </c>
      <c r="C477" s="6" t="s">
        <v>507</v>
      </c>
      <c r="D477" s="7">
        <v>702</v>
      </c>
      <c r="E477" s="6" t="s">
        <v>15</v>
      </c>
      <c r="F477" s="6" t="s">
        <v>23</v>
      </c>
      <c r="G477" s="7">
        <v>37</v>
      </c>
      <c r="H477" s="7">
        <v>10</v>
      </c>
      <c r="I477" s="51">
        <v>150525.79999999999</v>
      </c>
      <c r="J477" s="7">
        <v>1</v>
      </c>
      <c r="K477" s="7">
        <v>1</v>
      </c>
      <c r="L477" s="7">
        <v>1</v>
      </c>
      <c r="M477" s="53">
        <v>94728.49</v>
      </c>
      <c r="N477" s="7">
        <v>0</v>
      </c>
      <c r="O477" s="68" t="s">
        <v>810</v>
      </c>
      <c r="P477" s="68" t="s">
        <v>902</v>
      </c>
      <c r="Q477" s="68" t="s">
        <v>888</v>
      </c>
      <c r="R477" s="69" t="s">
        <v>884</v>
      </c>
    </row>
    <row r="478" spans="1:18" ht="18" customHeight="1" x14ac:dyDescent="0.2">
      <c r="A478" s="6">
        <v>606</v>
      </c>
      <c r="B478" s="7">
        <v>15814035</v>
      </c>
      <c r="C478" s="6" t="s">
        <v>508</v>
      </c>
      <c r="D478" s="7">
        <v>601</v>
      </c>
      <c r="E478" s="6" t="s">
        <v>15</v>
      </c>
      <c r="F478" s="6" t="s">
        <v>23</v>
      </c>
      <c r="G478" s="7">
        <v>29</v>
      </c>
      <c r="H478" s="7">
        <v>9</v>
      </c>
      <c r="I478" s="51">
        <v>0</v>
      </c>
      <c r="J478" s="7">
        <v>1</v>
      </c>
      <c r="K478" s="7">
        <v>1</v>
      </c>
      <c r="L478" s="7">
        <v>1</v>
      </c>
      <c r="M478" s="53">
        <v>80393.27</v>
      </c>
      <c r="N478" s="7">
        <v>0</v>
      </c>
      <c r="O478" s="68" t="s">
        <v>810</v>
      </c>
      <c r="P478" s="68" t="s">
        <v>902</v>
      </c>
      <c r="Q478" s="68" t="s">
        <v>883</v>
      </c>
      <c r="R478" s="69" t="s">
        <v>884</v>
      </c>
    </row>
    <row r="479" spans="1:18" ht="18" customHeight="1" x14ac:dyDescent="0.2">
      <c r="A479" s="6">
        <v>607</v>
      </c>
      <c r="B479" s="7">
        <v>15661249</v>
      </c>
      <c r="C479" s="6" t="s">
        <v>509</v>
      </c>
      <c r="D479" s="7">
        <v>699</v>
      </c>
      <c r="E479" s="6" t="s">
        <v>15</v>
      </c>
      <c r="F479" s="6" t="s">
        <v>23</v>
      </c>
      <c r="G479" s="7">
        <v>53</v>
      </c>
      <c r="H479" s="7">
        <v>4</v>
      </c>
      <c r="I479" s="51">
        <v>0</v>
      </c>
      <c r="J479" s="7">
        <v>2</v>
      </c>
      <c r="K479" s="7">
        <v>0</v>
      </c>
      <c r="L479" s="7">
        <v>1</v>
      </c>
      <c r="M479" s="53">
        <v>111307.98</v>
      </c>
      <c r="N479" s="7">
        <v>0</v>
      </c>
      <c r="O479" s="68" t="s">
        <v>810</v>
      </c>
      <c r="P479" s="68" t="s">
        <v>901</v>
      </c>
      <c r="Q479" s="68" t="s">
        <v>883</v>
      </c>
      <c r="R479" s="69" t="s">
        <v>887</v>
      </c>
    </row>
    <row r="480" spans="1:18" ht="18" customHeight="1" x14ac:dyDescent="0.2">
      <c r="A480" s="6">
        <v>608</v>
      </c>
      <c r="B480" s="7">
        <v>15629117</v>
      </c>
      <c r="C480" s="6" t="s">
        <v>510</v>
      </c>
      <c r="D480" s="7">
        <v>584</v>
      </c>
      <c r="E480" s="6" t="s">
        <v>15</v>
      </c>
      <c r="F480" s="6" t="s">
        <v>23</v>
      </c>
      <c r="G480" s="7">
        <v>28</v>
      </c>
      <c r="H480" s="7">
        <v>10</v>
      </c>
      <c r="I480" s="51">
        <v>0</v>
      </c>
      <c r="J480" s="7">
        <v>2</v>
      </c>
      <c r="K480" s="7">
        <v>1</v>
      </c>
      <c r="L480" s="7">
        <v>0</v>
      </c>
      <c r="M480" s="53">
        <v>19834.32</v>
      </c>
      <c r="N480" s="7">
        <v>0</v>
      </c>
      <c r="O480" s="68" t="s">
        <v>810</v>
      </c>
      <c r="P480" s="68" t="s">
        <v>902</v>
      </c>
      <c r="Q480" s="68" t="s">
        <v>883</v>
      </c>
      <c r="R480" s="69" t="s">
        <v>903</v>
      </c>
    </row>
    <row r="481" spans="1:18" ht="18" customHeight="1" x14ac:dyDescent="0.2">
      <c r="A481" s="6">
        <v>609</v>
      </c>
      <c r="B481" s="7">
        <v>15607170</v>
      </c>
      <c r="C481" s="6" t="s">
        <v>267</v>
      </c>
      <c r="D481" s="7">
        <v>699</v>
      </c>
      <c r="E481" s="6" t="s">
        <v>15</v>
      </c>
      <c r="F481" s="6" t="s">
        <v>23</v>
      </c>
      <c r="G481" s="7">
        <v>35</v>
      </c>
      <c r="H481" s="7">
        <v>5</v>
      </c>
      <c r="I481" s="51">
        <v>0</v>
      </c>
      <c r="J481" s="7">
        <v>2</v>
      </c>
      <c r="K481" s="7">
        <v>1</v>
      </c>
      <c r="L481" s="7">
        <v>1</v>
      </c>
      <c r="M481" s="53">
        <v>78397.240000000005</v>
      </c>
      <c r="N481" s="7">
        <v>0</v>
      </c>
      <c r="O481" s="68" t="s">
        <v>810</v>
      </c>
      <c r="P481" s="68" t="s">
        <v>902</v>
      </c>
      <c r="Q481" s="68" t="s">
        <v>883</v>
      </c>
      <c r="R481" s="69" t="s">
        <v>884</v>
      </c>
    </row>
    <row r="482" spans="1:18" ht="18" customHeight="1" x14ac:dyDescent="0.2">
      <c r="A482" s="6">
        <v>610</v>
      </c>
      <c r="B482" s="7">
        <v>15586585</v>
      </c>
      <c r="C482" s="6" t="s">
        <v>132</v>
      </c>
      <c r="D482" s="7">
        <v>698</v>
      </c>
      <c r="E482" s="6" t="s">
        <v>26</v>
      </c>
      <c r="F482" s="6" t="s">
        <v>16</v>
      </c>
      <c r="G482" s="7">
        <v>51</v>
      </c>
      <c r="H482" s="7">
        <v>2</v>
      </c>
      <c r="I482" s="51">
        <v>111018.98</v>
      </c>
      <c r="J482" s="7">
        <v>1</v>
      </c>
      <c r="K482" s="7">
        <v>1</v>
      </c>
      <c r="L482" s="7">
        <v>0</v>
      </c>
      <c r="M482" s="53">
        <v>86410.28</v>
      </c>
      <c r="N482" s="7">
        <v>0</v>
      </c>
      <c r="O482" s="68" t="s">
        <v>810</v>
      </c>
      <c r="P482" s="68" t="s">
        <v>901</v>
      </c>
      <c r="Q482" s="68" t="s">
        <v>886</v>
      </c>
      <c r="R482" s="69" t="s">
        <v>884</v>
      </c>
    </row>
    <row r="483" spans="1:18" ht="18" customHeight="1" x14ac:dyDescent="0.2">
      <c r="A483" s="6">
        <v>611</v>
      </c>
      <c r="B483" s="7">
        <v>15686611</v>
      </c>
      <c r="C483" s="6" t="s">
        <v>511</v>
      </c>
      <c r="D483" s="7">
        <v>495</v>
      </c>
      <c r="E483" s="6" t="s">
        <v>15</v>
      </c>
      <c r="F483" s="6" t="s">
        <v>23</v>
      </c>
      <c r="G483" s="7">
        <v>30</v>
      </c>
      <c r="H483" s="7">
        <v>10</v>
      </c>
      <c r="I483" s="51">
        <v>129755.99</v>
      </c>
      <c r="J483" s="7">
        <v>1</v>
      </c>
      <c r="K483" s="7">
        <v>0</v>
      </c>
      <c r="L483" s="7">
        <v>0</v>
      </c>
      <c r="M483" s="53">
        <v>172749.65</v>
      </c>
      <c r="N483" s="7">
        <v>0</v>
      </c>
      <c r="O483" s="68" t="s">
        <v>885</v>
      </c>
      <c r="P483" s="68" t="s">
        <v>902</v>
      </c>
      <c r="Q483" s="68" t="s">
        <v>888</v>
      </c>
      <c r="R483" s="69" t="s">
        <v>904</v>
      </c>
    </row>
    <row r="484" spans="1:18" ht="18" customHeight="1" x14ac:dyDescent="0.2">
      <c r="A484" s="6">
        <v>612</v>
      </c>
      <c r="B484" s="7">
        <v>15603203</v>
      </c>
      <c r="C484" s="6" t="s">
        <v>512</v>
      </c>
      <c r="D484" s="7">
        <v>650</v>
      </c>
      <c r="E484" s="6" t="s">
        <v>15</v>
      </c>
      <c r="F484" s="6" t="s">
        <v>16</v>
      </c>
      <c r="G484" s="7">
        <v>27</v>
      </c>
      <c r="H484" s="7">
        <v>6</v>
      </c>
      <c r="I484" s="51">
        <v>0</v>
      </c>
      <c r="J484" s="7">
        <v>2</v>
      </c>
      <c r="K484" s="7">
        <v>1</v>
      </c>
      <c r="L484" s="7">
        <v>0</v>
      </c>
      <c r="M484" s="53">
        <v>1002.39</v>
      </c>
      <c r="N484" s="7">
        <v>0</v>
      </c>
      <c r="O484" s="68" t="s">
        <v>810</v>
      </c>
      <c r="P484" s="68" t="s">
        <v>902</v>
      </c>
      <c r="Q484" s="68" t="s">
        <v>883</v>
      </c>
      <c r="R484" s="69" t="s">
        <v>903</v>
      </c>
    </row>
    <row r="485" spans="1:18" ht="18" customHeight="1" x14ac:dyDescent="0.2">
      <c r="A485" s="6">
        <v>613</v>
      </c>
      <c r="B485" s="7">
        <v>15619857</v>
      </c>
      <c r="C485" s="6" t="s">
        <v>199</v>
      </c>
      <c r="D485" s="7">
        <v>605</v>
      </c>
      <c r="E485" s="6" t="s">
        <v>15</v>
      </c>
      <c r="F485" s="6" t="s">
        <v>16</v>
      </c>
      <c r="G485" s="7">
        <v>64</v>
      </c>
      <c r="H485" s="7">
        <v>2</v>
      </c>
      <c r="I485" s="51">
        <v>129555.7</v>
      </c>
      <c r="J485" s="7">
        <v>1</v>
      </c>
      <c r="K485" s="7">
        <v>1</v>
      </c>
      <c r="L485" s="7">
        <v>1</v>
      </c>
      <c r="M485" s="53">
        <v>13601.79</v>
      </c>
      <c r="N485" s="7">
        <v>0</v>
      </c>
      <c r="O485" s="68" t="s">
        <v>810</v>
      </c>
      <c r="P485" s="68" t="s">
        <v>905</v>
      </c>
      <c r="Q485" s="68" t="s">
        <v>888</v>
      </c>
      <c r="R485" s="69" t="s">
        <v>903</v>
      </c>
    </row>
    <row r="486" spans="1:18" ht="18" customHeight="1" x14ac:dyDescent="0.2">
      <c r="A486" s="6">
        <v>614</v>
      </c>
      <c r="B486" s="7">
        <v>15805062</v>
      </c>
      <c r="C486" s="6" t="s">
        <v>513</v>
      </c>
      <c r="D486" s="7">
        <v>667</v>
      </c>
      <c r="E486" s="6" t="s">
        <v>18</v>
      </c>
      <c r="F486" s="6" t="s">
        <v>23</v>
      </c>
      <c r="G486" s="7">
        <v>38</v>
      </c>
      <c r="H486" s="7">
        <v>1</v>
      </c>
      <c r="I486" s="51">
        <v>87202.38</v>
      </c>
      <c r="J486" s="7">
        <v>1</v>
      </c>
      <c r="K486" s="7">
        <v>1</v>
      </c>
      <c r="L486" s="7">
        <v>1</v>
      </c>
      <c r="M486" s="53">
        <v>77866.91</v>
      </c>
      <c r="N486" s="7">
        <v>0</v>
      </c>
      <c r="O486" s="68" t="s">
        <v>810</v>
      </c>
      <c r="P486" s="68" t="s">
        <v>902</v>
      </c>
      <c r="Q486" s="68" t="s">
        <v>886</v>
      </c>
      <c r="R486" s="69" t="s">
        <v>884</v>
      </c>
    </row>
    <row r="487" spans="1:18" ht="18" customHeight="1" x14ac:dyDescent="0.2">
      <c r="A487" s="6">
        <v>615</v>
      </c>
      <c r="B487" s="7">
        <v>15660271</v>
      </c>
      <c r="C487" s="6" t="s">
        <v>132</v>
      </c>
      <c r="D487" s="7">
        <v>688</v>
      </c>
      <c r="E487" s="6" t="s">
        <v>26</v>
      </c>
      <c r="F487" s="6" t="s">
        <v>23</v>
      </c>
      <c r="G487" s="7">
        <v>26</v>
      </c>
      <c r="H487" s="7">
        <v>8</v>
      </c>
      <c r="I487" s="51">
        <v>146133.39000000001</v>
      </c>
      <c r="J487" s="7">
        <v>1</v>
      </c>
      <c r="K487" s="7">
        <v>1</v>
      </c>
      <c r="L487" s="7">
        <v>1</v>
      </c>
      <c r="M487" s="53">
        <v>175296.76</v>
      </c>
      <c r="N487" s="7">
        <v>0</v>
      </c>
      <c r="O487" s="68" t="s">
        <v>810</v>
      </c>
      <c r="P487" s="68" t="s">
        <v>902</v>
      </c>
      <c r="Q487" s="68" t="s">
        <v>888</v>
      </c>
      <c r="R487" s="69" t="s">
        <v>904</v>
      </c>
    </row>
    <row r="488" spans="1:18" ht="18" customHeight="1" x14ac:dyDescent="0.2">
      <c r="A488" s="6">
        <v>617</v>
      </c>
      <c r="B488" s="7">
        <v>15719352</v>
      </c>
      <c r="C488" s="6" t="s">
        <v>279</v>
      </c>
      <c r="D488" s="7">
        <v>754</v>
      </c>
      <c r="E488" s="6" t="s">
        <v>18</v>
      </c>
      <c r="F488" s="6" t="s">
        <v>23</v>
      </c>
      <c r="G488" s="7">
        <v>39</v>
      </c>
      <c r="H488" s="7">
        <v>6</v>
      </c>
      <c r="I488" s="51">
        <v>170184.99</v>
      </c>
      <c r="J488" s="7">
        <v>2</v>
      </c>
      <c r="K488" s="7">
        <v>1</v>
      </c>
      <c r="L488" s="7">
        <v>0</v>
      </c>
      <c r="M488" s="53">
        <v>89593.26</v>
      </c>
      <c r="N488" s="7">
        <v>0</v>
      </c>
      <c r="O488" s="68" t="s">
        <v>809</v>
      </c>
      <c r="P488" s="68" t="s">
        <v>902</v>
      </c>
      <c r="Q488" s="68" t="s">
        <v>888</v>
      </c>
      <c r="R488" s="69" t="s">
        <v>884</v>
      </c>
    </row>
    <row r="489" spans="1:18" ht="18" customHeight="1" x14ac:dyDescent="0.2">
      <c r="A489" s="6">
        <v>619</v>
      </c>
      <c r="B489" s="7">
        <v>15594594</v>
      </c>
      <c r="C489" s="6" t="s">
        <v>516</v>
      </c>
      <c r="D489" s="7">
        <v>546</v>
      </c>
      <c r="E489" s="6" t="s">
        <v>18</v>
      </c>
      <c r="F489" s="6" t="s">
        <v>23</v>
      </c>
      <c r="G489" s="7">
        <v>42</v>
      </c>
      <c r="H489" s="7">
        <v>7</v>
      </c>
      <c r="I489" s="51">
        <v>139070.51</v>
      </c>
      <c r="J489" s="7">
        <v>1</v>
      </c>
      <c r="K489" s="7">
        <v>1</v>
      </c>
      <c r="L489" s="7">
        <v>1</v>
      </c>
      <c r="M489" s="53">
        <v>86945</v>
      </c>
      <c r="N489" s="7">
        <v>0</v>
      </c>
      <c r="O489" s="68" t="s">
        <v>810</v>
      </c>
      <c r="P489" s="68" t="s">
        <v>901</v>
      </c>
      <c r="Q489" s="68" t="s">
        <v>888</v>
      </c>
      <c r="R489" s="69" t="s">
        <v>884</v>
      </c>
    </row>
    <row r="490" spans="1:18" ht="18" customHeight="1" x14ac:dyDescent="0.2">
      <c r="A490" s="6">
        <v>620</v>
      </c>
      <c r="B490" s="7">
        <v>15646161</v>
      </c>
      <c r="C490" s="6" t="s">
        <v>517</v>
      </c>
      <c r="D490" s="7">
        <v>673</v>
      </c>
      <c r="E490" s="6" t="s">
        <v>18</v>
      </c>
      <c r="F490" s="6" t="s">
        <v>16</v>
      </c>
      <c r="G490" s="7">
        <v>37</v>
      </c>
      <c r="H490" s="7">
        <v>8</v>
      </c>
      <c r="I490" s="51">
        <v>0</v>
      </c>
      <c r="J490" s="7">
        <v>2</v>
      </c>
      <c r="K490" s="7">
        <v>1</v>
      </c>
      <c r="L490" s="7">
        <v>1</v>
      </c>
      <c r="M490" s="53">
        <v>183318.79</v>
      </c>
      <c r="N490" s="7">
        <v>0</v>
      </c>
      <c r="O490" s="68" t="s">
        <v>810</v>
      </c>
      <c r="P490" s="68" t="s">
        <v>902</v>
      </c>
      <c r="Q490" s="68" t="s">
        <v>883</v>
      </c>
      <c r="R490" s="69" t="s">
        <v>904</v>
      </c>
    </row>
    <row r="491" spans="1:18" ht="18" customHeight="1" x14ac:dyDescent="0.2">
      <c r="A491" s="6">
        <v>621</v>
      </c>
      <c r="B491" s="7">
        <v>15682585</v>
      </c>
      <c r="C491" s="6" t="s">
        <v>518</v>
      </c>
      <c r="D491" s="7">
        <v>593</v>
      </c>
      <c r="E491" s="6" t="s">
        <v>15</v>
      </c>
      <c r="F491" s="6" t="s">
        <v>23</v>
      </c>
      <c r="G491" s="7">
        <v>35</v>
      </c>
      <c r="H491" s="7">
        <v>9</v>
      </c>
      <c r="I491" s="51">
        <v>114193.24</v>
      </c>
      <c r="J491" s="7">
        <v>1</v>
      </c>
      <c r="K491" s="7">
        <v>1</v>
      </c>
      <c r="L491" s="7">
        <v>0</v>
      </c>
      <c r="M491" s="53">
        <v>71154.100000000006</v>
      </c>
      <c r="N491" s="7">
        <v>0</v>
      </c>
      <c r="O491" s="68" t="s">
        <v>810</v>
      </c>
      <c r="P491" s="68" t="s">
        <v>902</v>
      </c>
      <c r="Q491" s="68" t="s">
        <v>886</v>
      </c>
      <c r="R491" s="69" t="s">
        <v>884</v>
      </c>
    </row>
    <row r="492" spans="1:18" ht="18" customHeight="1" x14ac:dyDescent="0.2">
      <c r="A492" s="6">
        <v>622</v>
      </c>
      <c r="B492" s="7">
        <v>15603134</v>
      </c>
      <c r="C492" s="6" t="s">
        <v>364</v>
      </c>
      <c r="D492" s="7">
        <v>656</v>
      </c>
      <c r="E492" s="6" t="s">
        <v>18</v>
      </c>
      <c r="F492" s="6" t="s">
        <v>16</v>
      </c>
      <c r="G492" s="7">
        <v>40</v>
      </c>
      <c r="H492" s="7">
        <v>10</v>
      </c>
      <c r="I492" s="51">
        <v>167878.5</v>
      </c>
      <c r="J492" s="7">
        <v>1</v>
      </c>
      <c r="K492" s="7">
        <v>0</v>
      </c>
      <c r="L492" s="7">
        <v>1</v>
      </c>
      <c r="M492" s="53">
        <v>151887.16</v>
      </c>
      <c r="N492" s="7">
        <v>0</v>
      </c>
      <c r="O492" s="68" t="s">
        <v>810</v>
      </c>
      <c r="P492" s="68" t="s">
        <v>901</v>
      </c>
      <c r="Q492" s="68" t="s">
        <v>888</v>
      </c>
      <c r="R492" s="69" t="s">
        <v>904</v>
      </c>
    </row>
    <row r="493" spans="1:18" ht="18" customHeight="1" x14ac:dyDescent="0.2">
      <c r="A493" s="6">
        <v>623</v>
      </c>
      <c r="B493" s="7">
        <v>15636444</v>
      </c>
      <c r="C493" s="6" t="s">
        <v>519</v>
      </c>
      <c r="D493" s="7">
        <v>535</v>
      </c>
      <c r="E493" s="6" t="s">
        <v>26</v>
      </c>
      <c r="F493" s="6" t="s">
        <v>16</v>
      </c>
      <c r="G493" s="7">
        <v>53</v>
      </c>
      <c r="H493" s="7">
        <v>5</v>
      </c>
      <c r="I493" s="51">
        <v>141616.54999999999</v>
      </c>
      <c r="J493" s="7">
        <v>2</v>
      </c>
      <c r="K493" s="7">
        <v>1</v>
      </c>
      <c r="L493" s="7">
        <v>1</v>
      </c>
      <c r="M493" s="53">
        <v>75888.649999999994</v>
      </c>
      <c r="N493" s="7">
        <v>0</v>
      </c>
      <c r="O493" s="68" t="s">
        <v>810</v>
      </c>
      <c r="P493" s="68" t="s">
        <v>901</v>
      </c>
      <c r="Q493" s="68" t="s">
        <v>888</v>
      </c>
      <c r="R493" s="69" t="s">
        <v>884</v>
      </c>
    </row>
    <row r="494" spans="1:18" ht="18" customHeight="1" x14ac:dyDescent="0.2">
      <c r="A494" s="6">
        <v>624</v>
      </c>
      <c r="B494" s="7">
        <v>15773456</v>
      </c>
      <c r="C494" s="6" t="s">
        <v>520</v>
      </c>
      <c r="D494" s="7">
        <v>678</v>
      </c>
      <c r="E494" s="6" t="s">
        <v>26</v>
      </c>
      <c r="F494" s="6" t="s">
        <v>23</v>
      </c>
      <c r="G494" s="7">
        <v>36</v>
      </c>
      <c r="H494" s="7">
        <v>3</v>
      </c>
      <c r="I494" s="51">
        <v>145747.67000000001</v>
      </c>
      <c r="J494" s="7">
        <v>2</v>
      </c>
      <c r="K494" s="7">
        <v>0</v>
      </c>
      <c r="L494" s="7">
        <v>1</v>
      </c>
      <c r="M494" s="53">
        <v>89566.74</v>
      </c>
      <c r="N494" s="7">
        <v>0</v>
      </c>
      <c r="O494" s="68" t="s">
        <v>810</v>
      </c>
      <c r="P494" s="68" t="s">
        <v>902</v>
      </c>
      <c r="Q494" s="68" t="s">
        <v>888</v>
      </c>
      <c r="R494" s="69" t="s">
        <v>884</v>
      </c>
    </row>
    <row r="495" spans="1:18" ht="18" customHeight="1" x14ac:dyDescent="0.2">
      <c r="A495" s="6">
        <v>625</v>
      </c>
      <c r="B495" s="7">
        <v>15745307</v>
      </c>
      <c r="C495" s="6" t="s">
        <v>262</v>
      </c>
      <c r="D495" s="7">
        <v>477</v>
      </c>
      <c r="E495" s="6" t="s">
        <v>18</v>
      </c>
      <c r="F495" s="6" t="s">
        <v>16</v>
      </c>
      <c r="G495" s="7">
        <v>20</v>
      </c>
      <c r="H495" s="7">
        <v>2</v>
      </c>
      <c r="I495" s="51">
        <v>129120.64</v>
      </c>
      <c r="J495" s="7">
        <v>1</v>
      </c>
      <c r="K495" s="7">
        <v>0</v>
      </c>
      <c r="L495" s="7">
        <v>1</v>
      </c>
      <c r="M495" s="53">
        <v>26475.79</v>
      </c>
      <c r="N495" s="7">
        <v>0</v>
      </c>
      <c r="O495" s="68" t="s">
        <v>885</v>
      </c>
      <c r="P495" s="68" t="s">
        <v>902</v>
      </c>
      <c r="Q495" s="68" t="s">
        <v>888</v>
      </c>
      <c r="R495" s="69" t="s">
        <v>903</v>
      </c>
    </row>
    <row r="496" spans="1:18" ht="18" customHeight="1" x14ac:dyDescent="0.2">
      <c r="A496" s="6">
        <v>626</v>
      </c>
      <c r="B496" s="7">
        <v>15604119</v>
      </c>
      <c r="C496" s="6" t="s">
        <v>521</v>
      </c>
      <c r="D496" s="7">
        <v>850</v>
      </c>
      <c r="E496" s="6" t="s">
        <v>18</v>
      </c>
      <c r="F496" s="6" t="s">
        <v>23</v>
      </c>
      <c r="G496" s="7">
        <v>35</v>
      </c>
      <c r="H496" s="7">
        <v>7</v>
      </c>
      <c r="I496" s="51">
        <v>110349.82</v>
      </c>
      <c r="J496" s="7">
        <v>1</v>
      </c>
      <c r="K496" s="7">
        <v>0</v>
      </c>
      <c r="L496" s="7">
        <v>0</v>
      </c>
      <c r="M496" s="53">
        <v>126355.8</v>
      </c>
      <c r="N496" s="7">
        <v>0</v>
      </c>
      <c r="O496" s="68" t="s">
        <v>809</v>
      </c>
      <c r="P496" s="68" t="s">
        <v>902</v>
      </c>
      <c r="Q496" s="68" t="s">
        <v>886</v>
      </c>
      <c r="R496" s="69" t="s">
        <v>887</v>
      </c>
    </row>
    <row r="497" spans="1:18" ht="18" customHeight="1" x14ac:dyDescent="0.2">
      <c r="A497" s="6">
        <v>627</v>
      </c>
      <c r="B497" s="7">
        <v>15626900</v>
      </c>
      <c r="C497" s="6" t="s">
        <v>455</v>
      </c>
      <c r="D497" s="7">
        <v>427</v>
      </c>
      <c r="E497" s="6" t="s">
        <v>15</v>
      </c>
      <c r="F497" s="6" t="s">
        <v>23</v>
      </c>
      <c r="G497" s="7">
        <v>29</v>
      </c>
      <c r="H497" s="7">
        <v>1</v>
      </c>
      <c r="I497" s="51">
        <v>141325.56</v>
      </c>
      <c r="J497" s="7">
        <v>1</v>
      </c>
      <c r="K497" s="7">
        <v>1</v>
      </c>
      <c r="L497" s="7">
        <v>1</v>
      </c>
      <c r="M497" s="53">
        <v>93839.3</v>
      </c>
      <c r="N497" s="7">
        <v>0</v>
      </c>
      <c r="O497" s="68" t="s">
        <v>885</v>
      </c>
      <c r="P497" s="68" t="s">
        <v>902</v>
      </c>
      <c r="Q497" s="68" t="s">
        <v>888</v>
      </c>
      <c r="R497" s="69" t="s">
        <v>884</v>
      </c>
    </row>
    <row r="498" spans="1:18" ht="18" customHeight="1" x14ac:dyDescent="0.2">
      <c r="A498" s="6">
        <v>628</v>
      </c>
      <c r="B498" s="7">
        <v>15605447</v>
      </c>
      <c r="C498" s="6" t="s">
        <v>91</v>
      </c>
      <c r="D498" s="7">
        <v>752</v>
      </c>
      <c r="E498" s="6" t="s">
        <v>15</v>
      </c>
      <c r="F498" s="6" t="s">
        <v>23</v>
      </c>
      <c r="G498" s="7">
        <v>49</v>
      </c>
      <c r="H498" s="7">
        <v>2</v>
      </c>
      <c r="I498" s="51">
        <v>78653.84</v>
      </c>
      <c r="J498" s="7">
        <v>1</v>
      </c>
      <c r="K498" s="7">
        <v>1</v>
      </c>
      <c r="L498" s="7">
        <v>0</v>
      </c>
      <c r="M498" s="53">
        <v>7698.6</v>
      </c>
      <c r="N498" s="7">
        <v>0</v>
      </c>
      <c r="O498" s="68" t="s">
        <v>809</v>
      </c>
      <c r="P498" s="68" t="s">
        <v>901</v>
      </c>
      <c r="Q498" s="68" t="s">
        <v>886</v>
      </c>
      <c r="R498" s="69" t="s">
        <v>903</v>
      </c>
    </row>
    <row r="499" spans="1:18" ht="18" customHeight="1" x14ac:dyDescent="0.2">
      <c r="A499" s="6">
        <v>629</v>
      </c>
      <c r="B499" s="7">
        <v>15589030</v>
      </c>
      <c r="C499" s="6" t="s">
        <v>305</v>
      </c>
      <c r="D499" s="7">
        <v>649</v>
      </c>
      <c r="E499" s="6" t="s">
        <v>15</v>
      </c>
      <c r="F499" s="6" t="s">
        <v>23</v>
      </c>
      <c r="G499" s="7">
        <v>47</v>
      </c>
      <c r="H499" s="7">
        <v>1</v>
      </c>
      <c r="I499" s="51">
        <v>0</v>
      </c>
      <c r="J499" s="7">
        <v>2</v>
      </c>
      <c r="K499" s="7">
        <v>1</v>
      </c>
      <c r="L499" s="7">
        <v>1</v>
      </c>
      <c r="M499" s="53">
        <v>145593.85</v>
      </c>
      <c r="N499" s="7">
        <v>0</v>
      </c>
      <c r="O499" s="68" t="s">
        <v>810</v>
      </c>
      <c r="P499" s="68" t="s">
        <v>901</v>
      </c>
      <c r="Q499" s="68" t="s">
        <v>883</v>
      </c>
      <c r="R499" s="69" t="s">
        <v>887</v>
      </c>
    </row>
    <row r="500" spans="1:18" ht="18" customHeight="1" x14ac:dyDescent="0.2">
      <c r="A500" s="6">
        <v>630</v>
      </c>
      <c r="B500" s="7">
        <v>15692463</v>
      </c>
      <c r="C500" s="6" t="s">
        <v>522</v>
      </c>
      <c r="D500" s="7">
        <v>799</v>
      </c>
      <c r="E500" s="6" t="s">
        <v>18</v>
      </c>
      <c r="F500" s="6" t="s">
        <v>16</v>
      </c>
      <c r="G500" s="7">
        <v>20</v>
      </c>
      <c r="H500" s="7">
        <v>3</v>
      </c>
      <c r="I500" s="51">
        <v>142253.65</v>
      </c>
      <c r="J500" s="7">
        <v>1</v>
      </c>
      <c r="K500" s="7">
        <v>1</v>
      </c>
      <c r="L500" s="7">
        <v>0</v>
      </c>
      <c r="M500" s="53">
        <v>45042.559999999998</v>
      </c>
      <c r="N500" s="7">
        <v>0</v>
      </c>
      <c r="O500" s="68" t="s">
        <v>809</v>
      </c>
      <c r="P500" s="68" t="s">
        <v>902</v>
      </c>
      <c r="Q500" s="68" t="s">
        <v>888</v>
      </c>
      <c r="R500" s="69" t="s">
        <v>903</v>
      </c>
    </row>
    <row r="501" spans="1:18" ht="18" customHeight="1" x14ac:dyDescent="0.2">
      <c r="A501" s="6">
        <v>633</v>
      </c>
      <c r="B501" s="7">
        <v>15718673</v>
      </c>
      <c r="C501" s="6" t="s">
        <v>525</v>
      </c>
      <c r="D501" s="7">
        <v>839</v>
      </c>
      <c r="E501" s="6" t="s">
        <v>18</v>
      </c>
      <c r="F501" s="6" t="s">
        <v>16</v>
      </c>
      <c r="G501" s="7">
        <v>20</v>
      </c>
      <c r="H501" s="7">
        <v>10</v>
      </c>
      <c r="I501" s="51">
        <v>75592.429999999993</v>
      </c>
      <c r="J501" s="7">
        <v>1</v>
      </c>
      <c r="K501" s="7">
        <v>1</v>
      </c>
      <c r="L501" s="7">
        <v>0</v>
      </c>
      <c r="M501" s="53">
        <v>62674.42</v>
      </c>
      <c r="N501" s="7">
        <v>0</v>
      </c>
      <c r="O501" s="68" t="s">
        <v>809</v>
      </c>
      <c r="P501" s="68" t="s">
        <v>902</v>
      </c>
      <c r="Q501" s="68" t="s">
        <v>883</v>
      </c>
      <c r="R501" s="69" t="s">
        <v>884</v>
      </c>
    </row>
    <row r="502" spans="1:18" ht="18" customHeight="1" x14ac:dyDescent="0.2">
      <c r="A502" s="6">
        <v>634</v>
      </c>
      <c r="B502" s="7">
        <v>15724282</v>
      </c>
      <c r="C502" s="6" t="s">
        <v>75</v>
      </c>
      <c r="D502" s="7">
        <v>540</v>
      </c>
      <c r="E502" s="6" t="s">
        <v>26</v>
      </c>
      <c r="F502" s="6" t="s">
        <v>23</v>
      </c>
      <c r="G502" s="7">
        <v>44</v>
      </c>
      <c r="H502" s="7">
        <v>3</v>
      </c>
      <c r="I502" s="51">
        <v>164113.04</v>
      </c>
      <c r="J502" s="7">
        <v>2</v>
      </c>
      <c r="K502" s="7">
        <v>1</v>
      </c>
      <c r="L502" s="7">
        <v>1</v>
      </c>
      <c r="M502" s="53">
        <v>12120.79</v>
      </c>
      <c r="N502" s="7">
        <v>0</v>
      </c>
      <c r="O502" s="68" t="s">
        <v>810</v>
      </c>
      <c r="P502" s="68" t="s">
        <v>901</v>
      </c>
      <c r="Q502" s="68" t="s">
        <v>888</v>
      </c>
      <c r="R502" s="69" t="s">
        <v>903</v>
      </c>
    </row>
    <row r="503" spans="1:18" ht="18" customHeight="1" x14ac:dyDescent="0.2">
      <c r="A503" s="6">
        <v>636</v>
      </c>
      <c r="B503" s="7">
        <v>15633648</v>
      </c>
      <c r="C503" s="6" t="s">
        <v>527</v>
      </c>
      <c r="D503" s="7">
        <v>696</v>
      </c>
      <c r="E503" s="6" t="s">
        <v>18</v>
      </c>
      <c r="F503" s="6" t="s">
        <v>16</v>
      </c>
      <c r="G503" s="7">
        <v>20</v>
      </c>
      <c r="H503" s="7">
        <v>5</v>
      </c>
      <c r="I503" s="51">
        <v>0</v>
      </c>
      <c r="J503" s="7">
        <v>2</v>
      </c>
      <c r="K503" s="7">
        <v>1</v>
      </c>
      <c r="L503" s="7">
        <v>0</v>
      </c>
      <c r="M503" s="53">
        <v>55022.43</v>
      </c>
      <c r="N503" s="7">
        <v>0</v>
      </c>
      <c r="O503" s="68" t="s">
        <v>810</v>
      </c>
      <c r="P503" s="68" t="s">
        <v>902</v>
      </c>
      <c r="Q503" s="68" t="s">
        <v>883</v>
      </c>
      <c r="R503" s="69" t="s">
        <v>884</v>
      </c>
    </row>
    <row r="504" spans="1:18" ht="18" customHeight="1" x14ac:dyDescent="0.2">
      <c r="A504" s="6">
        <v>637</v>
      </c>
      <c r="B504" s="7">
        <v>15603323</v>
      </c>
      <c r="C504" s="6" t="s">
        <v>528</v>
      </c>
      <c r="D504" s="7">
        <v>660</v>
      </c>
      <c r="E504" s="6" t="s">
        <v>18</v>
      </c>
      <c r="F504" s="6" t="s">
        <v>16</v>
      </c>
      <c r="G504" s="7">
        <v>20</v>
      </c>
      <c r="H504" s="7">
        <v>1</v>
      </c>
      <c r="I504" s="51">
        <v>0</v>
      </c>
      <c r="J504" s="7">
        <v>2</v>
      </c>
      <c r="K504" s="7">
        <v>0</v>
      </c>
      <c r="L504" s="7">
        <v>0</v>
      </c>
      <c r="M504" s="53">
        <v>117834.91</v>
      </c>
      <c r="N504" s="7">
        <v>0</v>
      </c>
      <c r="O504" s="68" t="s">
        <v>810</v>
      </c>
      <c r="P504" s="68" t="s">
        <v>902</v>
      </c>
      <c r="Q504" s="68" t="s">
        <v>883</v>
      </c>
      <c r="R504" s="69" t="s">
        <v>887</v>
      </c>
    </row>
    <row r="505" spans="1:18" ht="18" customHeight="1" x14ac:dyDescent="0.2">
      <c r="A505" s="6">
        <v>638</v>
      </c>
      <c r="B505" s="7">
        <v>15583725</v>
      </c>
      <c r="C505" s="6" t="s">
        <v>529</v>
      </c>
      <c r="D505" s="7">
        <v>682</v>
      </c>
      <c r="E505" s="6" t="s">
        <v>15</v>
      </c>
      <c r="F505" s="6" t="s">
        <v>23</v>
      </c>
      <c r="G505" s="7">
        <v>48</v>
      </c>
      <c r="H505" s="7">
        <v>1</v>
      </c>
      <c r="I505" s="51">
        <v>138778.15</v>
      </c>
      <c r="J505" s="7">
        <v>1</v>
      </c>
      <c r="K505" s="7">
        <v>0</v>
      </c>
      <c r="L505" s="7">
        <v>1</v>
      </c>
      <c r="M505" s="53">
        <v>168840.23</v>
      </c>
      <c r="N505" s="7">
        <v>0</v>
      </c>
      <c r="O505" s="68" t="s">
        <v>810</v>
      </c>
      <c r="P505" s="68" t="s">
        <v>901</v>
      </c>
      <c r="Q505" s="68" t="s">
        <v>888</v>
      </c>
      <c r="R505" s="69" t="s">
        <v>904</v>
      </c>
    </row>
    <row r="506" spans="1:18" ht="18" customHeight="1" x14ac:dyDescent="0.2">
      <c r="A506" s="6">
        <v>639</v>
      </c>
      <c r="B506" s="7">
        <v>15588350</v>
      </c>
      <c r="C506" s="6" t="s">
        <v>222</v>
      </c>
      <c r="D506" s="7">
        <v>744</v>
      </c>
      <c r="E506" s="6" t="s">
        <v>15</v>
      </c>
      <c r="F506" s="6" t="s">
        <v>16</v>
      </c>
      <c r="G506" s="7">
        <v>43</v>
      </c>
      <c r="H506" s="7">
        <v>10</v>
      </c>
      <c r="I506" s="51">
        <v>147832.15</v>
      </c>
      <c r="J506" s="7">
        <v>1</v>
      </c>
      <c r="K506" s="7">
        <v>0</v>
      </c>
      <c r="L506" s="7">
        <v>1</v>
      </c>
      <c r="M506" s="53">
        <v>24234.11</v>
      </c>
      <c r="N506" s="7">
        <v>0</v>
      </c>
      <c r="O506" s="68" t="s">
        <v>809</v>
      </c>
      <c r="P506" s="68" t="s">
        <v>901</v>
      </c>
      <c r="Q506" s="68" t="s">
        <v>888</v>
      </c>
      <c r="R506" s="69" t="s">
        <v>903</v>
      </c>
    </row>
    <row r="507" spans="1:18" ht="18" customHeight="1" x14ac:dyDescent="0.2">
      <c r="A507" s="6">
        <v>640</v>
      </c>
      <c r="B507" s="7">
        <v>15798398</v>
      </c>
      <c r="C507" s="6" t="s">
        <v>530</v>
      </c>
      <c r="D507" s="7">
        <v>785</v>
      </c>
      <c r="E507" s="6" t="s">
        <v>15</v>
      </c>
      <c r="F507" s="6" t="s">
        <v>16</v>
      </c>
      <c r="G507" s="7">
        <v>36</v>
      </c>
      <c r="H507" s="7">
        <v>4</v>
      </c>
      <c r="I507" s="51">
        <v>135438.39999999999</v>
      </c>
      <c r="J507" s="7">
        <v>1</v>
      </c>
      <c r="K507" s="7">
        <v>0</v>
      </c>
      <c r="L507" s="7">
        <v>0</v>
      </c>
      <c r="M507" s="53">
        <v>190627.01</v>
      </c>
      <c r="N507" s="7">
        <v>0</v>
      </c>
      <c r="O507" s="68" t="s">
        <v>809</v>
      </c>
      <c r="P507" s="68" t="s">
        <v>902</v>
      </c>
      <c r="Q507" s="68" t="s">
        <v>888</v>
      </c>
      <c r="R507" s="69" t="s">
        <v>904</v>
      </c>
    </row>
    <row r="508" spans="1:18" ht="18" customHeight="1" x14ac:dyDescent="0.2">
      <c r="A508" s="6">
        <v>642</v>
      </c>
      <c r="B508" s="7">
        <v>15580684</v>
      </c>
      <c r="C508" s="6" t="s">
        <v>531</v>
      </c>
      <c r="D508" s="7">
        <v>706</v>
      </c>
      <c r="E508" s="6" t="s">
        <v>15</v>
      </c>
      <c r="F508" s="6" t="s">
        <v>16</v>
      </c>
      <c r="G508" s="7">
        <v>29</v>
      </c>
      <c r="H508" s="7">
        <v>5</v>
      </c>
      <c r="I508" s="51">
        <v>112564.62</v>
      </c>
      <c r="J508" s="7">
        <v>1</v>
      </c>
      <c r="K508" s="7">
        <v>1</v>
      </c>
      <c r="L508" s="7">
        <v>0</v>
      </c>
      <c r="M508" s="53">
        <v>42334.38</v>
      </c>
      <c r="N508" s="7">
        <v>0</v>
      </c>
      <c r="O508" s="68" t="s">
        <v>810</v>
      </c>
      <c r="P508" s="68" t="s">
        <v>902</v>
      </c>
      <c r="Q508" s="68" t="s">
        <v>886</v>
      </c>
      <c r="R508" s="69" t="s">
        <v>903</v>
      </c>
    </row>
    <row r="509" spans="1:18" ht="18" customHeight="1" x14ac:dyDescent="0.2">
      <c r="A509" s="6">
        <v>643</v>
      </c>
      <c r="B509" s="7">
        <v>15809663</v>
      </c>
      <c r="C509" s="6" t="s">
        <v>532</v>
      </c>
      <c r="D509" s="7">
        <v>583</v>
      </c>
      <c r="E509" s="6" t="s">
        <v>15</v>
      </c>
      <c r="F509" s="6" t="s">
        <v>16</v>
      </c>
      <c r="G509" s="7">
        <v>27</v>
      </c>
      <c r="H509" s="7">
        <v>1</v>
      </c>
      <c r="I509" s="51">
        <v>125406.58</v>
      </c>
      <c r="J509" s="7">
        <v>1</v>
      </c>
      <c r="K509" s="7">
        <v>1</v>
      </c>
      <c r="L509" s="7">
        <v>1</v>
      </c>
      <c r="M509" s="53">
        <v>110784.42</v>
      </c>
      <c r="N509" s="7">
        <v>0</v>
      </c>
      <c r="O509" s="68" t="s">
        <v>810</v>
      </c>
      <c r="P509" s="68" t="s">
        <v>902</v>
      </c>
      <c r="Q509" s="68" t="s">
        <v>886</v>
      </c>
      <c r="R509" s="69" t="s">
        <v>887</v>
      </c>
    </row>
    <row r="510" spans="1:18" ht="18" customHeight="1" x14ac:dyDescent="0.2">
      <c r="A510" s="6">
        <v>647</v>
      </c>
      <c r="B510" s="7">
        <v>15730830</v>
      </c>
      <c r="C510" s="6" t="s">
        <v>536</v>
      </c>
      <c r="D510" s="7">
        <v>752</v>
      </c>
      <c r="E510" s="6" t="s">
        <v>15</v>
      </c>
      <c r="F510" s="6" t="s">
        <v>16</v>
      </c>
      <c r="G510" s="7">
        <v>30</v>
      </c>
      <c r="H510" s="7">
        <v>3</v>
      </c>
      <c r="I510" s="51">
        <v>0</v>
      </c>
      <c r="J510" s="7">
        <v>2</v>
      </c>
      <c r="K510" s="7">
        <v>1</v>
      </c>
      <c r="L510" s="7">
        <v>1</v>
      </c>
      <c r="M510" s="53">
        <v>104991.28</v>
      </c>
      <c r="N510" s="7">
        <v>0</v>
      </c>
      <c r="O510" s="68" t="s">
        <v>809</v>
      </c>
      <c r="P510" s="68" t="s">
        <v>902</v>
      </c>
      <c r="Q510" s="68" t="s">
        <v>883</v>
      </c>
      <c r="R510" s="69" t="s">
        <v>887</v>
      </c>
    </row>
    <row r="511" spans="1:18" ht="18" customHeight="1" x14ac:dyDescent="0.2">
      <c r="A511" s="6">
        <v>648</v>
      </c>
      <c r="B511" s="7">
        <v>15805112</v>
      </c>
      <c r="C511" s="6" t="s">
        <v>537</v>
      </c>
      <c r="D511" s="7">
        <v>578</v>
      </c>
      <c r="E511" s="6" t="s">
        <v>15</v>
      </c>
      <c r="F511" s="6" t="s">
        <v>23</v>
      </c>
      <c r="G511" s="7">
        <v>38</v>
      </c>
      <c r="H511" s="7">
        <v>7</v>
      </c>
      <c r="I511" s="51">
        <v>82259.289999999994</v>
      </c>
      <c r="J511" s="7">
        <v>1</v>
      </c>
      <c r="K511" s="7">
        <v>1</v>
      </c>
      <c r="L511" s="7">
        <v>0</v>
      </c>
      <c r="M511" s="53">
        <v>8996.9699999999993</v>
      </c>
      <c r="N511" s="7">
        <v>0</v>
      </c>
      <c r="O511" s="68" t="s">
        <v>810</v>
      </c>
      <c r="P511" s="68" t="s">
        <v>902</v>
      </c>
      <c r="Q511" s="68" t="s">
        <v>886</v>
      </c>
      <c r="R511" s="69" t="s">
        <v>903</v>
      </c>
    </row>
    <row r="512" spans="1:18" ht="18" customHeight="1" x14ac:dyDescent="0.2">
      <c r="A512" s="6">
        <v>649</v>
      </c>
      <c r="B512" s="7">
        <v>15633064</v>
      </c>
      <c r="C512" s="6" t="s">
        <v>538</v>
      </c>
      <c r="D512" s="7">
        <v>438</v>
      </c>
      <c r="E512" s="6" t="s">
        <v>15</v>
      </c>
      <c r="F512" s="6" t="s">
        <v>16</v>
      </c>
      <c r="G512" s="7">
        <v>36</v>
      </c>
      <c r="H512" s="7">
        <v>4</v>
      </c>
      <c r="I512" s="51">
        <v>0</v>
      </c>
      <c r="J512" s="7">
        <v>2</v>
      </c>
      <c r="K512" s="7">
        <v>1</v>
      </c>
      <c r="L512" s="7">
        <v>0</v>
      </c>
      <c r="M512" s="53">
        <v>64420.5</v>
      </c>
      <c r="N512" s="7">
        <v>0</v>
      </c>
      <c r="O512" s="68" t="s">
        <v>885</v>
      </c>
      <c r="P512" s="68" t="s">
        <v>902</v>
      </c>
      <c r="Q512" s="68" t="s">
        <v>883</v>
      </c>
      <c r="R512" s="69" t="s">
        <v>884</v>
      </c>
    </row>
    <row r="513" spans="1:18" ht="18" customHeight="1" x14ac:dyDescent="0.2">
      <c r="A513" s="6">
        <v>650</v>
      </c>
      <c r="B513" s="7">
        <v>15703119</v>
      </c>
      <c r="C513" s="6" t="s">
        <v>539</v>
      </c>
      <c r="D513" s="7">
        <v>652</v>
      </c>
      <c r="E513" s="6" t="s">
        <v>15</v>
      </c>
      <c r="F513" s="6" t="s">
        <v>23</v>
      </c>
      <c r="G513" s="7">
        <v>38</v>
      </c>
      <c r="H513" s="7">
        <v>6</v>
      </c>
      <c r="I513" s="51">
        <v>0</v>
      </c>
      <c r="J513" s="7">
        <v>2</v>
      </c>
      <c r="K513" s="7">
        <v>1</v>
      </c>
      <c r="L513" s="7">
        <v>1</v>
      </c>
      <c r="M513" s="53">
        <v>145700.22</v>
      </c>
      <c r="N513" s="7">
        <v>0</v>
      </c>
      <c r="O513" s="68" t="s">
        <v>810</v>
      </c>
      <c r="P513" s="68" t="s">
        <v>902</v>
      </c>
      <c r="Q513" s="68" t="s">
        <v>883</v>
      </c>
      <c r="R513" s="69" t="s">
        <v>887</v>
      </c>
    </row>
    <row r="514" spans="1:18" ht="18" customHeight="1" x14ac:dyDescent="0.2">
      <c r="A514" s="6">
        <v>651</v>
      </c>
      <c r="B514" s="7">
        <v>15730447</v>
      </c>
      <c r="C514" s="6" t="s">
        <v>540</v>
      </c>
      <c r="D514" s="7">
        <v>629</v>
      </c>
      <c r="E514" s="6" t="s">
        <v>15</v>
      </c>
      <c r="F514" s="6" t="s">
        <v>16</v>
      </c>
      <c r="G514" s="7">
        <v>49</v>
      </c>
      <c r="H514" s="7">
        <v>4</v>
      </c>
      <c r="I514" s="51">
        <v>0</v>
      </c>
      <c r="J514" s="7">
        <v>2</v>
      </c>
      <c r="K514" s="7">
        <v>1</v>
      </c>
      <c r="L514" s="7">
        <v>1</v>
      </c>
      <c r="M514" s="53">
        <v>196335.48</v>
      </c>
      <c r="N514" s="7">
        <v>0</v>
      </c>
      <c r="O514" s="68" t="s">
        <v>810</v>
      </c>
      <c r="P514" s="68" t="s">
        <v>901</v>
      </c>
      <c r="Q514" s="68" t="s">
        <v>883</v>
      </c>
      <c r="R514" s="69" t="s">
        <v>904</v>
      </c>
    </row>
    <row r="515" spans="1:18" ht="18" customHeight="1" x14ac:dyDescent="0.2">
      <c r="A515" s="6">
        <v>652</v>
      </c>
      <c r="B515" s="7">
        <v>15813850</v>
      </c>
      <c r="C515" s="6" t="s">
        <v>541</v>
      </c>
      <c r="D515" s="7">
        <v>720</v>
      </c>
      <c r="E515" s="6" t="s">
        <v>15</v>
      </c>
      <c r="F515" s="6" t="s">
        <v>23</v>
      </c>
      <c r="G515" s="7">
        <v>52</v>
      </c>
      <c r="H515" s="7">
        <v>7</v>
      </c>
      <c r="I515" s="51">
        <v>0</v>
      </c>
      <c r="J515" s="7">
        <v>1</v>
      </c>
      <c r="K515" s="7">
        <v>1</v>
      </c>
      <c r="L515" s="7">
        <v>1</v>
      </c>
      <c r="M515" s="53">
        <v>14781.12</v>
      </c>
      <c r="N515" s="7">
        <v>0</v>
      </c>
      <c r="O515" s="68" t="s">
        <v>810</v>
      </c>
      <c r="P515" s="68" t="s">
        <v>901</v>
      </c>
      <c r="Q515" s="68" t="s">
        <v>883</v>
      </c>
      <c r="R515" s="69" t="s">
        <v>903</v>
      </c>
    </row>
    <row r="516" spans="1:18" ht="18" customHeight="1" x14ac:dyDescent="0.2">
      <c r="A516" s="6">
        <v>653</v>
      </c>
      <c r="B516" s="7">
        <v>15711889</v>
      </c>
      <c r="C516" s="6" t="s">
        <v>542</v>
      </c>
      <c r="D516" s="7">
        <v>668</v>
      </c>
      <c r="E516" s="6" t="s">
        <v>15</v>
      </c>
      <c r="F516" s="6" t="s">
        <v>23</v>
      </c>
      <c r="G516" s="7">
        <v>42</v>
      </c>
      <c r="H516" s="7">
        <v>3</v>
      </c>
      <c r="I516" s="51">
        <v>150461.07</v>
      </c>
      <c r="J516" s="7">
        <v>1</v>
      </c>
      <c r="K516" s="7">
        <v>1</v>
      </c>
      <c r="L516" s="7">
        <v>0</v>
      </c>
      <c r="M516" s="53">
        <v>108139.23</v>
      </c>
      <c r="N516" s="7">
        <v>0</v>
      </c>
      <c r="O516" s="68" t="s">
        <v>810</v>
      </c>
      <c r="P516" s="68" t="s">
        <v>901</v>
      </c>
      <c r="Q516" s="68" t="s">
        <v>888</v>
      </c>
      <c r="R516" s="69" t="s">
        <v>887</v>
      </c>
    </row>
    <row r="517" spans="1:18" ht="18" customHeight="1" x14ac:dyDescent="0.2">
      <c r="A517" s="6">
        <v>655</v>
      </c>
      <c r="B517" s="7">
        <v>15751710</v>
      </c>
      <c r="C517" s="6" t="s">
        <v>208</v>
      </c>
      <c r="D517" s="7">
        <v>729</v>
      </c>
      <c r="E517" s="6" t="s">
        <v>18</v>
      </c>
      <c r="F517" s="6" t="s">
        <v>23</v>
      </c>
      <c r="G517" s="7">
        <v>31</v>
      </c>
      <c r="H517" s="7">
        <v>8</v>
      </c>
      <c r="I517" s="51">
        <v>164870.81</v>
      </c>
      <c r="J517" s="7">
        <v>2</v>
      </c>
      <c r="K517" s="7">
        <v>1</v>
      </c>
      <c r="L517" s="7">
        <v>1</v>
      </c>
      <c r="M517" s="53">
        <v>9567.39</v>
      </c>
      <c r="N517" s="7">
        <v>0</v>
      </c>
      <c r="O517" s="68" t="s">
        <v>809</v>
      </c>
      <c r="P517" s="68" t="s">
        <v>902</v>
      </c>
      <c r="Q517" s="68" t="s">
        <v>888</v>
      </c>
      <c r="R517" s="69" t="s">
        <v>903</v>
      </c>
    </row>
    <row r="518" spans="1:18" ht="18" customHeight="1" x14ac:dyDescent="0.2">
      <c r="A518" s="6">
        <v>656</v>
      </c>
      <c r="B518" s="7">
        <v>15692926</v>
      </c>
      <c r="C518" s="6" t="s">
        <v>271</v>
      </c>
      <c r="D518" s="7">
        <v>498</v>
      </c>
      <c r="E518" s="6" t="s">
        <v>26</v>
      </c>
      <c r="F518" s="6" t="s">
        <v>23</v>
      </c>
      <c r="G518" s="7">
        <v>25</v>
      </c>
      <c r="H518" s="7">
        <v>8</v>
      </c>
      <c r="I518" s="51">
        <v>121702.73</v>
      </c>
      <c r="J518" s="7">
        <v>1</v>
      </c>
      <c r="K518" s="7">
        <v>1</v>
      </c>
      <c r="L518" s="7">
        <v>1</v>
      </c>
      <c r="M518" s="53">
        <v>132210.49</v>
      </c>
      <c r="N518" s="7">
        <v>0</v>
      </c>
      <c r="O518" s="68" t="s">
        <v>885</v>
      </c>
      <c r="P518" s="68" t="s">
        <v>902</v>
      </c>
      <c r="Q518" s="68" t="s">
        <v>886</v>
      </c>
      <c r="R518" s="69" t="s">
        <v>887</v>
      </c>
    </row>
    <row r="519" spans="1:18" ht="18" customHeight="1" x14ac:dyDescent="0.2">
      <c r="A519" s="6">
        <v>657</v>
      </c>
      <c r="B519" s="7">
        <v>15813741</v>
      </c>
      <c r="C519" s="6" t="s">
        <v>281</v>
      </c>
      <c r="D519" s="7">
        <v>549</v>
      </c>
      <c r="E519" s="6" t="s">
        <v>18</v>
      </c>
      <c r="F519" s="6" t="s">
        <v>23</v>
      </c>
      <c r="G519" s="7">
        <v>25</v>
      </c>
      <c r="H519" s="7">
        <v>6</v>
      </c>
      <c r="I519" s="51">
        <v>193858.2</v>
      </c>
      <c r="J519" s="7">
        <v>1</v>
      </c>
      <c r="K519" s="7">
        <v>0</v>
      </c>
      <c r="L519" s="7">
        <v>1</v>
      </c>
      <c r="M519" s="53">
        <v>21600.11</v>
      </c>
      <c r="N519" s="7">
        <v>0</v>
      </c>
      <c r="O519" s="68" t="s">
        <v>810</v>
      </c>
      <c r="P519" s="68" t="s">
        <v>902</v>
      </c>
      <c r="Q519" s="68" t="s">
        <v>888</v>
      </c>
      <c r="R519" s="69" t="s">
        <v>903</v>
      </c>
    </row>
    <row r="520" spans="1:18" ht="18" customHeight="1" x14ac:dyDescent="0.2">
      <c r="A520" s="6">
        <v>658</v>
      </c>
      <c r="B520" s="7">
        <v>15698474</v>
      </c>
      <c r="C520" s="6" t="s">
        <v>543</v>
      </c>
      <c r="D520" s="7">
        <v>601</v>
      </c>
      <c r="E520" s="6" t="s">
        <v>26</v>
      </c>
      <c r="F520" s="6" t="s">
        <v>16</v>
      </c>
      <c r="G520" s="7">
        <v>54</v>
      </c>
      <c r="H520" s="7">
        <v>1</v>
      </c>
      <c r="I520" s="51">
        <v>131039.97</v>
      </c>
      <c r="J520" s="7">
        <v>2</v>
      </c>
      <c r="K520" s="7">
        <v>1</v>
      </c>
      <c r="L520" s="7">
        <v>1</v>
      </c>
      <c r="M520" s="53">
        <v>199661.5</v>
      </c>
      <c r="N520" s="7">
        <v>0</v>
      </c>
      <c r="O520" s="68" t="s">
        <v>810</v>
      </c>
      <c r="P520" s="68" t="s">
        <v>901</v>
      </c>
      <c r="Q520" s="68" t="s">
        <v>888</v>
      </c>
      <c r="R520" s="69" t="s">
        <v>904</v>
      </c>
    </row>
    <row r="521" spans="1:18" ht="18" customHeight="1" x14ac:dyDescent="0.2">
      <c r="A521" s="6">
        <v>659</v>
      </c>
      <c r="B521" s="7">
        <v>15568595</v>
      </c>
      <c r="C521" s="6" t="s">
        <v>544</v>
      </c>
      <c r="D521" s="7">
        <v>544</v>
      </c>
      <c r="E521" s="6" t="s">
        <v>15</v>
      </c>
      <c r="F521" s="6" t="s">
        <v>23</v>
      </c>
      <c r="G521" s="7">
        <v>64</v>
      </c>
      <c r="H521" s="7">
        <v>9</v>
      </c>
      <c r="I521" s="51">
        <v>113829.45</v>
      </c>
      <c r="J521" s="7">
        <v>1</v>
      </c>
      <c r="K521" s="7">
        <v>1</v>
      </c>
      <c r="L521" s="7">
        <v>1</v>
      </c>
      <c r="M521" s="53">
        <v>124341.49</v>
      </c>
      <c r="N521" s="7">
        <v>0</v>
      </c>
      <c r="O521" s="68" t="s">
        <v>810</v>
      </c>
      <c r="P521" s="68" t="s">
        <v>905</v>
      </c>
      <c r="Q521" s="68" t="s">
        <v>886</v>
      </c>
      <c r="R521" s="69" t="s">
        <v>887</v>
      </c>
    </row>
    <row r="522" spans="1:18" ht="18" customHeight="1" x14ac:dyDescent="0.2">
      <c r="A522" s="6">
        <v>660</v>
      </c>
      <c r="B522" s="7">
        <v>15603065</v>
      </c>
      <c r="C522" s="6" t="s">
        <v>545</v>
      </c>
      <c r="D522" s="7">
        <v>751</v>
      </c>
      <c r="E522" s="6" t="s">
        <v>15</v>
      </c>
      <c r="F522" s="6" t="s">
        <v>16</v>
      </c>
      <c r="G522" s="7">
        <v>30</v>
      </c>
      <c r="H522" s="7">
        <v>6</v>
      </c>
      <c r="I522" s="51">
        <v>0</v>
      </c>
      <c r="J522" s="7">
        <v>2</v>
      </c>
      <c r="K522" s="7">
        <v>1</v>
      </c>
      <c r="L522" s="7">
        <v>0</v>
      </c>
      <c r="M522" s="53">
        <v>15766.1</v>
      </c>
      <c r="N522" s="7">
        <v>0</v>
      </c>
      <c r="O522" s="68" t="s">
        <v>809</v>
      </c>
      <c r="P522" s="68" t="s">
        <v>902</v>
      </c>
      <c r="Q522" s="68" t="s">
        <v>883</v>
      </c>
      <c r="R522" s="69" t="s">
        <v>903</v>
      </c>
    </row>
    <row r="523" spans="1:18" ht="18" customHeight="1" x14ac:dyDescent="0.2">
      <c r="A523" s="6">
        <v>661</v>
      </c>
      <c r="B523" s="7">
        <v>15592937</v>
      </c>
      <c r="C523" s="6" t="s">
        <v>546</v>
      </c>
      <c r="D523" s="7">
        <v>632</v>
      </c>
      <c r="E523" s="6" t="s">
        <v>26</v>
      </c>
      <c r="F523" s="6" t="s">
        <v>16</v>
      </c>
      <c r="G523" s="7">
        <v>41</v>
      </c>
      <c r="H523" s="7">
        <v>3</v>
      </c>
      <c r="I523" s="51">
        <v>81877.38</v>
      </c>
      <c r="J523" s="7">
        <v>1</v>
      </c>
      <c r="K523" s="7">
        <v>1</v>
      </c>
      <c r="L523" s="7">
        <v>1</v>
      </c>
      <c r="M523" s="53">
        <v>33642.21</v>
      </c>
      <c r="N523" s="7">
        <v>0</v>
      </c>
      <c r="O523" s="68" t="s">
        <v>810</v>
      </c>
      <c r="P523" s="68" t="s">
        <v>901</v>
      </c>
      <c r="Q523" s="68" t="s">
        <v>886</v>
      </c>
      <c r="R523" s="69" t="s">
        <v>903</v>
      </c>
    </row>
    <row r="524" spans="1:18" ht="18" customHeight="1" x14ac:dyDescent="0.2">
      <c r="A524" s="6">
        <v>662</v>
      </c>
      <c r="B524" s="7">
        <v>15699637</v>
      </c>
      <c r="C524" s="6" t="s">
        <v>547</v>
      </c>
      <c r="D524" s="7">
        <v>694</v>
      </c>
      <c r="E524" s="6" t="s">
        <v>18</v>
      </c>
      <c r="F524" s="6" t="s">
        <v>23</v>
      </c>
      <c r="G524" s="7">
        <v>57</v>
      </c>
      <c r="H524" s="7">
        <v>8</v>
      </c>
      <c r="I524" s="51">
        <v>116326.07</v>
      </c>
      <c r="J524" s="7">
        <v>1</v>
      </c>
      <c r="K524" s="7">
        <v>1</v>
      </c>
      <c r="L524" s="7">
        <v>1</v>
      </c>
      <c r="M524" s="53">
        <v>117704.65</v>
      </c>
      <c r="N524" s="7">
        <v>0</v>
      </c>
      <c r="O524" s="68" t="s">
        <v>810</v>
      </c>
      <c r="P524" s="68" t="s">
        <v>901</v>
      </c>
      <c r="Q524" s="68" t="s">
        <v>886</v>
      </c>
      <c r="R524" s="69" t="s">
        <v>887</v>
      </c>
    </row>
    <row r="525" spans="1:18" ht="18" customHeight="1" x14ac:dyDescent="0.2">
      <c r="A525" s="6">
        <v>663</v>
      </c>
      <c r="B525" s="7">
        <v>15667215</v>
      </c>
      <c r="C525" s="6" t="s">
        <v>548</v>
      </c>
      <c r="D525" s="7">
        <v>678</v>
      </c>
      <c r="E525" s="6" t="s">
        <v>15</v>
      </c>
      <c r="F525" s="6" t="s">
        <v>23</v>
      </c>
      <c r="G525" s="7">
        <v>31</v>
      </c>
      <c r="H525" s="7">
        <v>2</v>
      </c>
      <c r="I525" s="51">
        <v>0</v>
      </c>
      <c r="J525" s="7">
        <v>2</v>
      </c>
      <c r="K525" s="7">
        <v>1</v>
      </c>
      <c r="L525" s="7">
        <v>1</v>
      </c>
      <c r="M525" s="53">
        <v>58803.28</v>
      </c>
      <c r="N525" s="7">
        <v>0</v>
      </c>
      <c r="O525" s="68" t="s">
        <v>810</v>
      </c>
      <c r="P525" s="68" t="s">
        <v>902</v>
      </c>
      <c r="Q525" s="68" t="s">
        <v>883</v>
      </c>
      <c r="R525" s="69" t="s">
        <v>884</v>
      </c>
    </row>
    <row r="526" spans="1:18" ht="18" customHeight="1" x14ac:dyDescent="0.2">
      <c r="A526" s="6">
        <v>664</v>
      </c>
      <c r="B526" s="7">
        <v>15788659</v>
      </c>
      <c r="C526" s="6" t="s">
        <v>549</v>
      </c>
      <c r="D526" s="7">
        <v>695</v>
      </c>
      <c r="E526" s="6" t="s">
        <v>15</v>
      </c>
      <c r="F526" s="6" t="s">
        <v>23</v>
      </c>
      <c r="G526" s="7">
        <v>46</v>
      </c>
      <c r="H526" s="7">
        <v>4</v>
      </c>
      <c r="I526" s="51">
        <v>0</v>
      </c>
      <c r="J526" s="7">
        <v>2</v>
      </c>
      <c r="K526" s="7">
        <v>1</v>
      </c>
      <c r="L526" s="7">
        <v>1</v>
      </c>
      <c r="M526" s="53">
        <v>137537.22</v>
      </c>
      <c r="N526" s="7">
        <v>0</v>
      </c>
      <c r="O526" s="68" t="s">
        <v>810</v>
      </c>
      <c r="P526" s="68" t="s">
        <v>901</v>
      </c>
      <c r="Q526" s="68" t="s">
        <v>883</v>
      </c>
      <c r="R526" s="69" t="s">
        <v>887</v>
      </c>
    </row>
    <row r="527" spans="1:18" ht="18" customHeight="1" x14ac:dyDescent="0.2">
      <c r="A527" s="6">
        <v>665</v>
      </c>
      <c r="B527" s="7">
        <v>15763218</v>
      </c>
      <c r="C527" s="6" t="s">
        <v>550</v>
      </c>
      <c r="D527" s="7">
        <v>661</v>
      </c>
      <c r="E527" s="6" t="s">
        <v>15</v>
      </c>
      <c r="F527" s="6" t="s">
        <v>16</v>
      </c>
      <c r="G527" s="7">
        <v>41</v>
      </c>
      <c r="H527" s="7">
        <v>1</v>
      </c>
      <c r="I527" s="51">
        <v>0</v>
      </c>
      <c r="J527" s="7">
        <v>2</v>
      </c>
      <c r="K527" s="7">
        <v>0</v>
      </c>
      <c r="L527" s="7">
        <v>1</v>
      </c>
      <c r="M527" s="53">
        <v>131300.68</v>
      </c>
      <c r="N527" s="7">
        <v>0</v>
      </c>
      <c r="O527" s="68" t="s">
        <v>810</v>
      </c>
      <c r="P527" s="68" t="s">
        <v>901</v>
      </c>
      <c r="Q527" s="68" t="s">
        <v>883</v>
      </c>
      <c r="R527" s="69" t="s">
        <v>887</v>
      </c>
    </row>
    <row r="528" spans="1:18" ht="18" customHeight="1" x14ac:dyDescent="0.2">
      <c r="A528" s="6">
        <v>666</v>
      </c>
      <c r="B528" s="7">
        <v>15645772</v>
      </c>
      <c r="C528" s="6" t="s">
        <v>196</v>
      </c>
      <c r="D528" s="7">
        <v>661</v>
      </c>
      <c r="E528" s="6" t="s">
        <v>15</v>
      </c>
      <c r="F528" s="6" t="s">
        <v>23</v>
      </c>
      <c r="G528" s="7">
        <v>33</v>
      </c>
      <c r="H528" s="7">
        <v>9</v>
      </c>
      <c r="I528" s="51">
        <v>0</v>
      </c>
      <c r="J528" s="7">
        <v>2</v>
      </c>
      <c r="K528" s="7">
        <v>1</v>
      </c>
      <c r="L528" s="7">
        <v>1</v>
      </c>
      <c r="M528" s="53">
        <v>84174.81</v>
      </c>
      <c r="N528" s="7">
        <v>0</v>
      </c>
      <c r="O528" s="68" t="s">
        <v>810</v>
      </c>
      <c r="P528" s="68" t="s">
        <v>902</v>
      </c>
      <c r="Q528" s="68" t="s">
        <v>883</v>
      </c>
      <c r="R528" s="69" t="s">
        <v>884</v>
      </c>
    </row>
    <row r="529" spans="1:18" ht="18" customHeight="1" x14ac:dyDescent="0.2">
      <c r="A529" s="6">
        <v>667</v>
      </c>
      <c r="B529" s="7">
        <v>15725511</v>
      </c>
      <c r="C529" s="6" t="s">
        <v>93</v>
      </c>
      <c r="D529" s="7">
        <v>559</v>
      </c>
      <c r="E529" s="6" t="s">
        <v>15</v>
      </c>
      <c r="F529" s="6" t="s">
        <v>16</v>
      </c>
      <c r="G529" s="7">
        <v>31</v>
      </c>
      <c r="H529" s="7">
        <v>3</v>
      </c>
      <c r="I529" s="51">
        <v>127070.73</v>
      </c>
      <c r="J529" s="7">
        <v>1</v>
      </c>
      <c r="K529" s="7">
        <v>0</v>
      </c>
      <c r="L529" s="7">
        <v>1</v>
      </c>
      <c r="M529" s="53">
        <v>160941.78</v>
      </c>
      <c r="N529" s="7">
        <v>0</v>
      </c>
      <c r="O529" s="68" t="s">
        <v>810</v>
      </c>
      <c r="P529" s="68" t="s">
        <v>902</v>
      </c>
      <c r="Q529" s="68" t="s">
        <v>888</v>
      </c>
      <c r="R529" s="69" t="s">
        <v>904</v>
      </c>
    </row>
    <row r="530" spans="1:18" ht="18" customHeight="1" x14ac:dyDescent="0.2">
      <c r="A530" s="6">
        <v>668</v>
      </c>
      <c r="B530" s="7">
        <v>15575024</v>
      </c>
      <c r="C530" s="6" t="s">
        <v>551</v>
      </c>
      <c r="D530" s="7">
        <v>503</v>
      </c>
      <c r="E530" s="6" t="s">
        <v>15</v>
      </c>
      <c r="F530" s="6" t="s">
        <v>23</v>
      </c>
      <c r="G530" s="7">
        <v>29</v>
      </c>
      <c r="H530" s="7">
        <v>3</v>
      </c>
      <c r="I530" s="51">
        <v>0</v>
      </c>
      <c r="J530" s="7">
        <v>2</v>
      </c>
      <c r="K530" s="7">
        <v>1</v>
      </c>
      <c r="L530" s="7">
        <v>1</v>
      </c>
      <c r="M530" s="53">
        <v>143954.99</v>
      </c>
      <c r="N530" s="7">
        <v>0</v>
      </c>
      <c r="O530" s="68" t="s">
        <v>885</v>
      </c>
      <c r="P530" s="68" t="s">
        <v>902</v>
      </c>
      <c r="Q530" s="68" t="s">
        <v>883</v>
      </c>
      <c r="R530" s="69" t="s">
        <v>887</v>
      </c>
    </row>
    <row r="531" spans="1:18" ht="18" customHeight="1" x14ac:dyDescent="0.2">
      <c r="A531" s="6">
        <v>669</v>
      </c>
      <c r="B531" s="7">
        <v>15640825</v>
      </c>
      <c r="C531" s="6" t="s">
        <v>552</v>
      </c>
      <c r="D531" s="7">
        <v>695</v>
      </c>
      <c r="E531" s="6" t="s">
        <v>18</v>
      </c>
      <c r="F531" s="6" t="s">
        <v>23</v>
      </c>
      <c r="G531" s="7">
        <v>46</v>
      </c>
      <c r="H531" s="7">
        <v>3</v>
      </c>
      <c r="I531" s="51">
        <v>122549.64</v>
      </c>
      <c r="J531" s="7">
        <v>1</v>
      </c>
      <c r="K531" s="7">
        <v>1</v>
      </c>
      <c r="L531" s="7">
        <v>1</v>
      </c>
      <c r="M531" s="53">
        <v>56297.85</v>
      </c>
      <c r="N531" s="7">
        <v>0</v>
      </c>
      <c r="O531" s="68" t="s">
        <v>810</v>
      </c>
      <c r="P531" s="68" t="s">
        <v>901</v>
      </c>
      <c r="Q531" s="68" t="s">
        <v>886</v>
      </c>
      <c r="R531" s="69" t="s">
        <v>884</v>
      </c>
    </row>
    <row r="532" spans="1:18" ht="18" customHeight="1" x14ac:dyDescent="0.2">
      <c r="A532" s="6">
        <v>670</v>
      </c>
      <c r="B532" s="7">
        <v>15662397</v>
      </c>
      <c r="C532" s="6" t="s">
        <v>553</v>
      </c>
      <c r="D532" s="7">
        <v>640</v>
      </c>
      <c r="E532" s="6" t="s">
        <v>15</v>
      </c>
      <c r="F532" s="6" t="s">
        <v>16</v>
      </c>
      <c r="G532" s="7">
        <v>42</v>
      </c>
      <c r="H532" s="7">
        <v>5</v>
      </c>
      <c r="I532" s="51">
        <v>176099.13</v>
      </c>
      <c r="J532" s="7">
        <v>1</v>
      </c>
      <c r="K532" s="7">
        <v>1</v>
      </c>
      <c r="L532" s="7">
        <v>1</v>
      </c>
      <c r="M532" s="53">
        <v>8404.73</v>
      </c>
      <c r="N532" s="7">
        <v>0</v>
      </c>
      <c r="O532" s="68" t="s">
        <v>810</v>
      </c>
      <c r="P532" s="68" t="s">
        <v>901</v>
      </c>
      <c r="Q532" s="68" t="s">
        <v>888</v>
      </c>
      <c r="R532" s="69" t="s">
        <v>903</v>
      </c>
    </row>
    <row r="533" spans="1:18" ht="18" customHeight="1" x14ac:dyDescent="0.2">
      <c r="A533" s="6">
        <v>671</v>
      </c>
      <c r="B533" s="7">
        <v>15576368</v>
      </c>
      <c r="C533" s="6" t="s">
        <v>554</v>
      </c>
      <c r="D533" s="7">
        <v>624</v>
      </c>
      <c r="E533" s="6" t="s">
        <v>26</v>
      </c>
      <c r="F533" s="6" t="s">
        <v>16</v>
      </c>
      <c r="G533" s="7">
        <v>48</v>
      </c>
      <c r="H533" s="7">
        <v>3</v>
      </c>
      <c r="I533" s="51">
        <v>122388.38</v>
      </c>
      <c r="J533" s="7">
        <v>2</v>
      </c>
      <c r="K533" s="7">
        <v>0</v>
      </c>
      <c r="L533" s="7">
        <v>0</v>
      </c>
      <c r="M533" s="53">
        <v>30020.09</v>
      </c>
      <c r="N533" s="7">
        <v>0</v>
      </c>
      <c r="O533" s="68" t="s">
        <v>810</v>
      </c>
      <c r="P533" s="68" t="s">
        <v>901</v>
      </c>
      <c r="Q533" s="68" t="s">
        <v>886</v>
      </c>
      <c r="R533" s="69" t="s">
        <v>903</v>
      </c>
    </row>
    <row r="534" spans="1:18" ht="18" customHeight="1" x14ac:dyDescent="0.2">
      <c r="A534" s="6">
        <v>672</v>
      </c>
      <c r="B534" s="7">
        <v>15674991</v>
      </c>
      <c r="C534" s="6" t="s">
        <v>555</v>
      </c>
      <c r="D534" s="7">
        <v>667</v>
      </c>
      <c r="E534" s="6" t="s">
        <v>15</v>
      </c>
      <c r="F534" s="6" t="s">
        <v>23</v>
      </c>
      <c r="G534" s="7">
        <v>42</v>
      </c>
      <c r="H534" s="7">
        <v>9</v>
      </c>
      <c r="I534" s="51">
        <v>0</v>
      </c>
      <c r="J534" s="7">
        <v>2</v>
      </c>
      <c r="K534" s="7">
        <v>0</v>
      </c>
      <c r="L534" s="7">
        <v>1</v>
      </c>
      <c r="M534" s="53">
        <v>58137.42</v>
      </c>
      <c r="N534" s="7">
        <v>0</v>
      </c>
      <c r="O534" s="68" t="s">
        <v>810</v>
      </c>
      <c r="P534" s="68" t="s">
        <v>901</v>
      </c>
      <c r="Q534" s="68" t="s">
        <v>883</v>
      </c>
      <c r="R534" s="69" t="s">
        <v>884</v>
      </c>
    </row>
    <row r="535" spans="1:18" ht="18" customHeight="1" x14ac:dyDescent="0.2">
      <c r="A535" s="6">
        <v>673</v>
      </c>
      <c r="B535" s="7">
        <v>15721024</v>
      </c>
      <c r="C535" s="6" t="s">
        <v>556</v>
      </c>
      <c r="D535" s="7">
        <v>642</v>
      </c>
      <c r="E535" s="6" t="s">
        <v>15</v>
      </c>
      <c r="F535" s="6" t="s">
        <v>23</v>
      </c>
      <c r="G535" s="7">
        <v>26</v>
      </c>
      <c r="H535" s="7">
        <v>0</v>
      </c>
      <c r="I535" s="51">
        <v>0</v>
      </c>
      <c r="J535" s="7">
        <v>1</v>
      </c>
      <c r="K535" s="7">
        <v>0</v>
      </c>
      <c r="L535" s="7">
        <v>0</v>
      </c>
      <c r="M535" s="53">
        <v>47472.68</v>
      </c>
      <c r="N535" s="7">
        <v>0</v>
      </c>
      <c r="O535" s="68" t="s">
        <v>810</v>
      </c>
      <c r="P535" s="68" t="s">
        <v>902</v>
      </c>
      <c r="Q535" s="68" t="s">
        <v>883</v>
      </c>
      <c r="R535" s="69" t="s">
        <v>903</v>
      </c>
    </row>
    <row r="536" spans="1:18" ht="18" customHeight="1" x14ac:dyDescent="0.2">
      <c r="A536" s="6">
        <v>674</v>
      </c>
      <c r="B536" s="7">
        <v>15745621</v>
      </c>
      <c r="C536" s="6" t="s">
        <v>557</v>
      </c>
      <c r="D536" s="7">
        <v>640</v>
      </c>
      <c r="E536" s="6" t="s">
        <v>18</v>
      </c>
      <c r="F536" s="6" t="s">
        <v>16</v>
      </c>
      <c r="G536" s="7">
        <v>20</v>
      </c>
      <c r="H536" s="7">
        <v>6</v>
      </c>
      <c r="I536" s="51">
        <v>118879.35</v>
      </c>
      <c r="J536" s="7">
        <v>2</v>
      </c>
      <c r="K536" s="7">
        <v>1</v>
      </c>
      <c r="L536" s="7">
        <v>1</v>
      </c>
      <c r="M536" s="53">
        <v>19131.71</v>
      </c>
      <c r="N536" s="7">
        <v>0</v>
      </c>
      <c r="O536" s="68" t="s">
        <v>810</v>
      </c>
      <c r="P536" s="68" t="s">
        <v>902</v>
      </c>
      <c r="Q536" s="68" t="s">
        <v>886</v>
      </c>
      <c r="R536" s="69" t="s">
        <v>903</v>
      </c>
    </row>
    <row r="537" spans="1:18" ht="18" customHeight="1" x14ac:dyDescent="0.2">
      <c r="A537" s="6">
        <v>675</v>
      </c>
      <c r="B537" s="7">
        <v>15642394</v>
      </c>
      <c r="C537" s="6" t="s">
        <v>27</v>
      </c>
      <c r="D537" s="7">
        <v>529</v>
      </c>
      <c r="E537" s="6" t="s">
        <v>18</v>
      </c>
      <c r="F537" s="6" t="s">
        <v>23</v>
      </c>
      <c r="G537" s="7">
        <v>35</v>
      </c>
      <c r="H537" s="7">
        <v>5</v>
      </c>
      <c r="I537" s="51">
        <v>0</v>
      </c>
      <c r="J537" s="7">
        <v>2</v>
      </c>
      <c r="K537" s="7">
        <v>1</v>
      </c>
      <c r="L537" s="7">
        <v>1</v>
      </c>
      <c r="M537" s="53">
        <v>187288.5</v>
      </c>
      <c r="N537" s="7">
        <v>0</v>
      </c>
      <c r="O537" s="68" t="s">
        <v>810</v>
      </c>
      <c r="P537" s="68" t="s">
        <v>902</v>
      </c>
      <c r="Q537" s="68" t="s">
        <v>883</v>
      </c>
      <c r="R537" s="69" t="s">
        <v>904</v>
      </c>
    </row>
    <row r="538" spans="1:18" ht="18" customHeight="1" x14ac:dyDescent="0.2">
      <c r="A538" s="6">
        <v>676</v>
      </c>
      <c r="B538" s="7">
        <v>15754605</v>
      </c>
      <c r="C538" s="6" t="s">
        <v>558</v>
      </c>
      <c r="D538" s="7">
        <v>563</v>
      </c>
      <c r="E538" s="6" t="s">
        <v>15</v>
      </c>
      <c r="F538" s="6" t="s">
        <v>16</v>
      </c>
      <c r="G538" s="7">
        <v>39</v>
      </c>
      <c r="H538" s="7">
        <v>5</v>
      </c>
      <c r="I538" s="51">
        <v>0</v>
      </c>
      <c r="J538" s="7">
        <v>2</v>
      </c>
      <c r="K538" s="7">
        <v>1</v>
      </c>
      <c r="L538" s="7">
        <v>1</v>
      </c>
      <c r="M538" s="53">
        <v>17603.810000000001</v>
      </c>
      <c r="N538" s="7">
        <v>0</v>
      </c>
      <c r="O538" s="68" t="s">
        <v>810</v>
      </c>
      <c r="P538" s="68" t="s">
        <v>902</v>
      </c>
      <c r="Q538" s="68" t="s">
        <v>883</v>
      </c>
      <c r="R538" s="69" t="s">
        <v>903</v>
      </c>
    </row>
    <row r="539" spans="1:18" ht="18" customHeight="1" x14ac:dyDescent="0.2">
      <c r="A539" s="6">
        <v>677</v>
      </c>
      <c r="B539" s="7">
        <v>15607040</v>
      </c>
      <c r="C539" s="6" t="s">
        <v>559</v>
      </c>
      <c r="D539" s="7">
        <v>593</v>
      </c>
      <c r="E539" s="6" t="s">
        <v>18</v>
      </c>
      <c r="F539" s="6" t="s">
        <v>16</v>
      </c>
      <c r="G539" s="7">
        <v>20</v>
      </c>
      <c r="H539" s="7">
        <v>4</v>
      </c>
      <c r="I539" s="51">
        <v>88736.44</v>
      </c>
      <c r="J539" s="7">
        <v>2</v>
      </c>
      <c r="K539" s="7">
        <v>1</v>
      </c>
      <c r="L539" s="7">
        <v>0</v>
      </c>
      <c r="M539" s="53">
        <v>67020.03</v>
      </c>
      <c r="N539" s="7">
        <v>0</v>
      </c>
      <c r="O539" s="68" t="s">
        <v>810</v>
      </c>
      <c r="P539" s="68" t="s">
        <v>902</v>
      </c>
      <c r="Q539" s="68" t="s">
        <v>886</v>
      </c>
      <c r="R539" s="69" t="s">
        <v>884</v>
      </c>
    </row>
    <row r="540" spans="1:18" ht="18" customHeight="1" x14ac:dyDescent="0.2">
      <c r="A540" s="6">
        <v>679</v>
      </c>
      <c r="B540" s="7">
        <v>15810978</v>
      </c>
      <c r="C540" s="6" t="s">
        <v>561</v>
      </c>
      <c r="D540" s="7">
        <v>788</v>
      </c>
      <c r="E540" s="6" t="s">
        <v>18</v>
      </c>
      <c r="F540" s="6" t="s">
        <v>16</v>
      </c>
      <c r="G540" s="7">
        <v>20</v>
      </c>
      <c r="H540" s="7">
        <v>1</v>
      </c>
      <c r="I540" s="51">
        <v>0</v>
      </c>
      <c r="J540" s="7">
        <v>2</v>
      </c>
      <c r="K540" s="7">
        <v>1</v>
      </c>
      <c r="L540" s="7">
        <v>1</v>
      </c>
      <c r="M540" s="53">
        <v>41610.620000000003</v>
      </c>
      <c r="N540" s="7">
        <v>0</v>
      </c>
      <c r="O540" s="68" t="s">
        <v>809</v>
      </c>
      <c r="P540" s="68" t="s">
        <v>902</v>
      </c>
      <c r="Q540" s="68" t="s">
        <v>883</v>
      </c>
      <c r="R540" s="69" t="s">
        <v>903</v>
      </c>
    </row>
    <row r="541" spans="1:18" ht="18" customHeight="1" x14ac:dyDescent="0.2">
      <c r="A541" s="6">
        <v>680</v>
      </c>
      <c r="B541" s="7">
        <v>15668886</v>
      </c>
      <c r="C541" s="6" t="s">
        <v>562</v>
      </c>
      <c r="D541" s="7">
        <v>684</v>
      </c>
      <c r="E541" s="6" t="s">
        <v>18</v>
      </c>
      <c r="F541" s="6" t="s">
        <v>16</v>
      </c>
      <c r="G541" s="7">
        <v>20</v>
      </c>
      <c r="H541" s="7">
        <v>3</v>
      </c>
      <c r="I541" s="51">
        <v>0</v>
      </c>
      <c r="J541" s="7">
        <v>2</v>
      </c>
      <c r="K541" s="7">
        <v>1</v>
      </c>
      <c r="L541" s="7">
        <v>0</v>
      </c>
      <c r="M541" s="53">
        <v>44255.65</v>
      </c>
      <c r="N541" s="7">
        <v>0</v>
      </c>
      <c r="O541" s="68" t="s">
        <v>810</v>
      </c>
      <c r="P541" s="68" t="s">
        <v>902</v>
      </c>
      <c r="Q541" s="68" t="s">
        <v>883</v>
      </c>
      <c r="R541" s="69" t="s">
        <v>903</v>
      </c>
    </row>
    <row r="542" spans="1:18" ht="18" customHeight="1" x14ac:dyDescent="0.2">
      <c r="A542" s="6">
        <v>681</v>
      </c>
      <c r="B542" s="7">
        <v>15780804</v>
      </c>
      <c r="C542" s="6" t="s">
        <v>563</v>
      </c>
      <c r="D542" s="7">
        <v>482</v>
      </c>
      <c r="E542" s="6" t="s">
        <v>15</v>
      </c>
      <c r="F542" s="6" t="s">
        <v>23</v>
      </c>
      <c r="G542" s="7">
        <v>55</v>
      </c>
      <c r="H542" s="7">
        <v>5</v>
      </c>
      <c r="I542" s="51">
        <v>97318.25</v>
      </c>
      <c r="J542" s="7">
        <v>1</v>
      </c>
      <c r="K542" s="7">
        <v>0</v>
      </c>
      <c r="L542" s="7">
        <v>1</v>
      </c>
      <c r="M542" s="53">
        <v>78416.14</v>
      </c>
      <c r="N542" s="7">
        <v>0</v>
      </c>
      <c r="O542" s="68" t="s">
        <v>885</v>
      </c>
      <c r="P542" s="68" t="s">
        <v>901</v>
      </c>
      <c r="Q542" s="68" t="s">
        <v>886</v>
      </c>
      <c r="R542" s="69" t="s">
        <v>884</v>
      </c>
    </row>
    <row r="543" spans="1:18" ht="18" customHeight="1" x14ac:dyDescent="0.2">
      <c r="A543" s="6">
        <v>682</v>
      </c>
      <c r="B543" s="7">
        <v>15613880</v>
      </c>
      <c r="C543" s="6" t="s">
        <v>564</v>
      </c>
      <c r="D543" s="7">
        <v>591</v>
      </c>
      <c r="E543" s="6" t="s">
        <v>18</v>
      </c>
      <c r="F543" s="6" t="s">
        <v>23</v>
      </c>
      <c r="G543" s="7">
        <v>58</v>
      </c>
      <c r="H543" s="7">
        <v>5</v>
      </c>
      <c r="I543" s="51">
        <v>128468.69</v>
      </c>
      <c r="J543" s="7">
        <v>1</v>
      </c>
      <c r="K543" s="7">
        <v>0</v>
      </c>
      <c r="L543" s="7">
        <v>1</v>
      </c>
      <c r="M543" s="53">
        <v>137254.54999999999</v>
      </c>
      <c r="N543" s="7">
        <v>0</v>
      </c>
      <c r="O543" s="68" t="s">
        <v>810</v>
      </c>
      <c r="P543" s="68" t="s">
        <v>901</v>
      </c>
      <c r="Q543" s="68" t="s">
        <v>888</v>
      </c>
      <c r="R543" s="69" t="s">
        <v>887</v>
      </c>
    </row>
    <row r="544" spans="1:18" ht="18" customHeight="1" x14ac:dyDescent="0.2">
      <c r="A544" s="6">
        <v>683</v>
      </c>
      <c r="B544" s="7">
        <v>15775238</v>
      </c>
      <c r="C544" s="6" t="s">
        <v>565</v>
      </c>
      <c r="D544" s="7">
        <v>651</v>
      </c>
      <c r="E544" s="6" t="s">
        <v>26</v>
      </c>
      <c r="F544" s="6" t="s">
        <v>16</v>
      </c>
      <c r="G544" s="7">
        <v>41</v>
      </c>
      <c r="H544" s="7">
        <v>4</v>
      </c>
      <c r="I544" s="51">
        <v>133432.59</v>
      </c>
      <c r="J544" s="7">
        <v>1</v>
      </c>
      <c r="K544" s="7">
        <v>0</v>
      </c>
      <c r="L544" s="7">
        <v>1</v>
      </c>
      <c r="M544" s="53">
        <v>151303.48000000001</v>
      </c>
      <c r="N544" s="7">
        <v>0</v>
      </c>
      <c r="O544" s="68" t="s">
        <v>810</v>
      </c>
      <c r="P544" s="68" t="s">
        <v>901</v>
      </c>
      <c r="Q544" s="68" t="s">
        <v>888</v>
      </c>
      <c r="R544" s="69" t="s">
        <v>904</v>
      </c>
    </row>
    <row r="545" spans="1:18" ht="18" customHeight="1" x14ac:dyDescent="0.2">
      <c r="A545" s="6">
        <v>684</v>
      </c>
      <c r="B545" s="7">
        <v>15786905</v>
      </c>
      <c r="C545" s="6" t="s">
        <v>298</v>
      </c>
      <c r="D545" s="7">
        <v>749</v>
      </c>
      <c r="E545" s="6" t="s">
        <v>26</v>
      </c>
      <c r="F545" s="6" t="s">
        <v>16</v>
      </c>
      <c r="G545" s="7">
        <v>40</v>
      </c>
      <c r="H545" s="7">
        <v>8</v>
      </c>
      <c r="I545" s="51">
        <v>141782.57</v>
      </c>
      <c r="J545" s="7">
        <v>2</v>
      </c>
      <c r="K545" s="7">
        <v>0</v>
      </c>
      <c r="L545" s="7">
        <v>0</v>
      </c>
      <c r="M545" s="53">
        <v>86333.63</v>
      </c>
      <c r="N545" s="7">
        <v>0</v>
      </c>
      <c r="O545" s="68" t="s">
        <v>809</v>
      </c>
      <c r="P545" s="68" t="s">
        <v>901</v>
      </c>
      <c r="Q545" s="68" t="s">
        <v>888</v>
      </c>
      <c r="R545" s="69" t="s">
        <v>884</v>
      </c>
    </row>
    <row r="546" spans="1:18" ht="18" customHeight="1" x14ac:dyDescent="0.2">
      <c r="A546" s="6">
        <v>685</v>
      </c>
      <c r="B546" s="7">
        <v>15747867</v>
      </c>
      <c r="C546" s="6" t="s">
        <v>70</v>
      </c>
      <c r="D546" s="7">
        <v>583</v>
      </c>
      <c r="E546" s="6" t="s">
        <v>15</v>
      </c>
      <c r="F546" s="6" t="s">
        <v>23</v>
      </c>
      <c r="G546" s="7">
        <v>24</v>
      </c>
      <c r="H546" s="7">
        <v>9</v>
      </c>
      <c r="I546" s="51">
        <v>135125.28</v>
      </c>
      <c r="J546" s="7">
        <v>1</v>
      </c>
      <c r="K546" s="7">
        <v>0</v>
      </c>
      <c r="L546" s="7">
        <v>0</v>
      </c>
      <c r="M546" s="53">
        <v>89801.9</v>
      </c>
      <c r="N546" s="7">
        <v>0</v>
      </c>
      <c r="O546" s="68" t="s">
        <v>810</v>
      </c>
      <c r="P546" s="68" t="s">
        <v>902</v>
      </c>
      <c r="Q546" s="68" t="s">
        <v>888</v>
      </c>
      <c r="R546" s="69" t="s">
        <v>884</v>
      </c>
    </row>
    <row r="547" spans="1:18" ht="18" customHeight="1" x14ac:dyDescent="0.2">
      <c r="A547" s="6">
        <v>687</v>
      </c>
      <c r="B547" s="7">
        <v>15801277</v>
      </c>
      <c r="C547" s="6" t="s">
        <v>567</v>
      </c>
      <c r="D547" s="7">
        <v>715</v>
      </c>
      <c r="E547" s="6" t="s">
        <v>15</v>
      </c>
      <c r="F547" s="6" t="s">
        <v>16</v>
      </c>
      <c r="G547" s="7">
        <v>31</v>
      </c>
      <c r="H547" s="7">
        <v>2</v>
      </c>
      <c r="I547" s="51">
        <v>112212.14</v>
      </c>
      <c r="J547" s="7">
        <v>2</v>
      </c>
      <c r="K547" s="7">
        <v>1</v>
      </c>
      <c r="L547" s="7">
        <v>1</v>
      </c>
      <c r="M547" s="53">
        <v>181600.72</v>
      </c>
      <c r="N547" s="7">
        <v>0</v>
      </c>
      <c r="O547" s="68" t="s">
        <v>810</v>
      </c>
      <c r="P547" s="68" t="s">
        <v>902</v>
      </c>
      <c r="Q547" s="68" t="s">
        <v>886</v>
      </c>
      <c r="R547" s="69" t="s">
        <v>904</v>
      </c>
    </row>
    <row r="548" spans="1:18" ht="18" customHeight="1" x14ac:dyDescent="0.2">
      <c r="A548" s="6">
        <v>690</v>
      </c>
      <c r="B548" s="7">
        <v>15720649</v>
      </c>
      <c r="C548" s="6" t="s">
        <v>570</v>
      </c>
      <c r="D548" s="7">
        <v>641</v>
      </c>
      <c r="E548" s="6" t="s">
        <v>15</v>
      </c>
      <c r="F548" s="6" t="s">
        <v>16</v>
      </c>
      <c r="G548" s="7">
        <v>36</v>
      </c>
      <c r="H548" s="7">
        <v>5</v>
      </c>
      <c r="I548" s="51">
        <v>66392.639999999999</v>
      </c>
      <c r="J548" s="7">
        <v>1</v>
      </c>
      <c r="K548" s="7">
        <v>1</v>
      </c>
      <c r="L548" s="7">
        <v>0</v>
      </c>
      <c r="M548" s="53">
        <v>31106.67</v>
      </c>
      <c r="N548" s="7">
        <v>0</v>
      </c>
      <c r="O548" s="68" t="s">
        <v>810</v>
      </c>
      <c r="P548" s="68" t="s">
        <v>902</v>
      </c>
      <c r="Q548" s="68" t="s">
        <v>883</v>
      </c>
      <c r="R548" s="69" t="s">
        <v>903</v>
      </c>
    </row>
    <row r="549" spans="1:18" ht="18" customHeight="1" x14ac:dyDescent="0.2">
      <c r="A549" s="6">
        <v>691</v>
      </c>
      <c r="B549" s="7">
        <v>15589493</v>
      </c>
      <c r="C549" s="6" t="s">
        <v>571</v>
      </c>
      <c r="D549" s="7">
        <v>716</v>
      </c>
      <c r="E549" s="6" t="s">
        <v>26</v>
      </c>
      <c r="F549" s="6" t="s">
        <v>23</v>
      </c>
      <c r="G549" s="7">
        <v>27</v>
      </c>
      <c r="H549" s="7">
        <v>1</v>
      </c>
      <c r="I549" s="51">
        <v>122552.34</v>
      </c>
      <c r="J549" s="7">
        <v>2</v>
      </c>
      <c r="K549" s="7">
        <v>1</v>
      </c>
      <c r="L549" s="7">
        <v>0</v>
      </c>
      <c r="M549" s="53">
        <v>67611.360000000001</v>
      </c>
      <c r="N549" s="7">
        <v>0</v>
      </c>
      <c r="O549" s="68" t="s">
        <v>810</v>
      </c>
      <c r="P549" s="68" t="s">
        <v>902</v>
      </c>
      <c r="Q549" s="68" t="s">
        <v>886</v>
      </c>
      <c r="R549" s="69" t="s">
        <v>884</v>
      </c>
    </row>
    <row r="550" spans="1:18" ht="18" customHeight="1" x14ac:dyDescent="0.2">
      <c r="A550" s="6">
        <v>692</v>
      </c>
      <c r="B550" s="7">
        <v>15688251</v>
      </c>
      <c r="C550" s="6" t="s">
        <v>572</v>
      </c>
      <c r="D550" s="7">
        <v>767</v>
      </c>
      <c r="E550" s="6" t="s">
        <v>15</v>
      </c>
      <c r="F550" s="6" t="s">
        <v>23</v>
      </c>
      <c r="G550" s="7">
        <v>43</v>
      </c>
      <c r="H550" s="7">
        <v>1</v>
      </c>
      <c r="I550" s="51">
        <v>76408.850000000006</v>
      </c>
      <c r="J550" s="7">
        <v>2</v>
      </c>
      <c r="K550" s="7">
        <v>1</v>
      </c>
      <c r="L550" s="7">
        <v>0</v>
      </c>
      <c r="M550" s="53">
        <v>77837.63</v>
      </c>
      <c r="N550" s="7">
        <v>0</v>
      </c>
      <c r="O550" s="68" t="s">
        <v>809</v>
      </c>
      <c r="P550" s="68" t="s">
        <v>901</v>
      </c>
      <c r="Q550" s="68" t="s">
        <v>886</v>
      </c>
      <c r="R550" s="69" t="s">
        <v>884</v>
      </c>
    </row>
    <row r="551" spans="1:18" ht="18" customHeight="1" x14ac:dyDescent="0.2">
      <c r="A551" s="6">
        <v>693</v>
      </c>
      <c r="B551" s="7">
        <v>15665238</v>
      </c>
      <c r="C551" s="6" t="s">
        <v>573</v>
      </c>
      <c r="D551" s="7">
        <v>745</v>
      </c>
      <c r="E551" s="6" t="s">
        <v>26</v>
      </c>
      <c r="F551" s="6" t="s">
        <v>23</v>
      </c>
      <c r="G551" s="7">
        <v>36</v>
      </c>
      <c r="H551" s="7">
        <v>8</v>
      </c>
      <c r="I551" s="51">
        <v>145071.24</v>
      </c>
      <c r="J551" s="7">
        <v>1</v>
      </c>
      <c r="K551" s="7">
        <v>0</v>
      </c>
      <c r="L551" s="7">
        <v>0</v>
      </c>
      <c r="M551" s="53">
        <v>6078.46</v>
      </c>
      <c r="N551" s="7">
        <v>0</v>
      </c>
      <c r="O551" s="68" t="s">
        <v>809</v>
      </c>
      <c r="P551" s="68" t="s">
        <v>902</v>
      </c>
      <c r="Q551" s="68" t="s">
        <v>888</v>
      </c>
      <c r="R551" s="69" t="s">
        <v>903</v>
      </c>
    </row>
    <row r="552" spans="1:18" ht="18" customHeight="1" x14ac:dyDescent="0.2">
      <c r="A552" s="6">
        <v>694</v>
      </c>
      <c r="B552" s="7">
        <v>15740900</v>
      </c>
      <c r="C552" s="6" t="s">
        <v>574</v>
      </c>
      <c r="D552" s="7">
        <v>589</v>
      </c>
      <c r="E552" s="6" t="s">
        <v>15</v>
      </c>
      <c r="F552" s="6" t="s">
        <v>23</v>
      </c>
      <c r="G552" s="7">
        <v>34</v>
      </c>
      <c r="H552" s="7">
        <v>6</v>
      </c>
      <c r="I552" s="51">
        <v>0</v>
      </c>
      <c r="J552" s="7">
        <v>2</v>
      </c>
      <c r="K552" s="7">
        <v>1</v>
      </c>
      <c r="L552" s="7">
        <v>1</v>
      </c>
      <c r="M552" s="53">
        <v>177896.92</v>
      </c>
      <c r="N552" s="7">
        <v>0</v>
      </c>
      <c r="O552" s="68" t="s">
        <v>810</v>
      </c>
      <c r="P552" s="68" t="s">
        <v>902</v>
      </c>
      <c r="Q552" s="68" t="s">
        <v>883</v>
      </c>
      <c r="R552" s="69" t="s">
        <v>904</v>
      </c>
    </row>
    <row r="553" spans="1:18" ht="18" customHeight="1" x14ac:dyDescent="0.2">
      <c r="A553" s="6">
        <v>695</v>
      </c>
      <c r="B553" s="7">
        <v>15681068</v>
      </c>
      <c r="C553" s="6" t="s">
        <v>575</v>
      </c>
      <c r="D553" s="7">
        <v>796</v>
      </c>
      <c r="E553" s="6" t="s">
        <v>15</v>
      </c>
      <c r="F553" s="6" t="s">
        <v>16</v>
      </c>
      <c r="G553" s="7">
        <v>45</v>
      </c>
      <c r="H553" s="7">
        <v>2</v>
      </c>
      <c r="I553" s="51">
        <v>109730.22</v>
      </c>
      <c r="J553" s="7">
        <v>1</v>
      </c>
      <c r="K553" s="7">
        <v>1</v>
      </c>
      <c r="L553" s="7">
        <v>1</v>
      </c>
      <c r="M553" s="53">
        <v>123882.73</v>
      </c>
      <c r="N553" s="7">
        <v>0</v>
      </c>
      <c r="O553" s="68" t="s">
        <v>809</v>
      </c>
      <c r="P553" s="68" t="s">
        <v>901</v>
      </c>
      <c r="Q553" s="68" t="s">
        <v>886</v>
      </c>
      <c r="R553" s="69" t="s">
        <v>887</v>
      </c>
    </row>
    <row r="554" spans="1:18" ht="18" customHeight="1" x14ac:dyDescent="0.2">
      <c r="A554" s="6">
        <v>696</v>
      </c>
      <c r="B554" s="7">
        <v>15748625</v>
      </c>
      <c r="C554" s="6" t="s">
        <v>576</v>
      </c>
      <c r="D554" s="7">
        <v>664</v>
      </c>
      <c r="E554" s="6" t="s">
        <v>15</v>
      </c>
      <c r="F554" s="6" t="s">
        <v>23</v>
      </c>
      <c r="G554" s="7">
        <v>57</v>
      </c>
      <c r="H554" s="7">
        <v>6</v>
      </c>
      <c r="I554" s="51">
        <v>0</v>
      </c>
      <c r="J554" s="7">
        <v>2</v>
      </c>
      <c r="K554" s="7">
        <v>1</v>
      </c>
      <c r="L554" s="7">
        <v>1</v>
      </c>
      <c r="M554" s="53">
        <v>15304.08</v>
      </c>
      <c r="N554" s="7">
        <v>0</v>
      </c>
      <c r="O554" s="68" t="s">
        <v>810</v>
      </c>
      <c r="P554" s="68" t="s">
        <v>901</v>
      </c>
      <c r="Q554" s="68" t="s">
        <v>883</v>
      </c>
      <c r="R554" s="69" t="s">
        <v>903</v>
      </c>
    </row>
    <row r="555" spans="1:18" ht="18" customHeight="1" x14ac:dyDescent="0.2">
      <c r="A555" s="6">
        <v>699</v>
      </c>
      <c r="B555" s="7">
        <v>15669516</v>
      </c>
      <c r="C555" s="6" t="s">
        <v>579</v>
      </c>
      <c r="D555" s="7">
        <v>746</v>
      </c>
      <c r="E555" s="6" t="s">
        <v>18</v>
      </c>
      <c r="F555" s="6" t="s">
        <v>23</v>
      </c>
      <c r="G555" s="7">
        <v>36</v>
      </c>
      <c r="H555" s="7">
        <v>2</v>
      </c>
      <c r="I555" s="51">
        <v>0</v>
      </c>
      <c r="J555" s="7">
        <v>2</v>
      </c>
      <c r="K555" s="7">
        <v>1</v>
      </c>
      <c r="L555" s="7">
        <v>1</v>
      </c>
      <c r="M555" s="53">
        <v>16436.560000000001</v>
      </c>
      <c r="N555" s="7">
        <v>0</v>
      </c>
      <c r="O555" s="68" t="s">
        <v>809</v>
      </c>
      <c r="P555" s="68" t="s">
        <v>902</v>
      </c>
      <c r="Q555" s="68" t="s">
        <v>883</v>
      </c>
      <c r="R555" s="69" t="s">
        <v>903</v>
      </c>
    </row>
    <row r="556" spans="1:18" ht="18" customHeight="1" x14ac:dyDescent="0.2">
      <c r="A556" s="6">
        <v>700</v>
      </c>
      <c r="B556" s="7">
        <v>15736534</v>
      </c>
      <c r="C556" s="6" t="s">
        <v>580</v>
      </c>
      <c r="D556" s="7">
        <v>742</v>
      </c>
      <c r="E556" s="6" t="s">
        <v>26</v>
      </c>
      <c r="F556" s="6" t="s">
        <v>23</v>
      </c>
      <c r="G556" s="7">
        <v>33</v>
      </c>
      <c r="H556" s="7">
        <v>0</v>
      </c>
      <c r="I556" s="51">
        <v>181656.51</v>
      </c>
      <c r="J556" s="7">
        <v>1</v>
      </c>
      <c r="K556" s="7">
        <v>1</v>
      </c>
      <c r="L556" s="7">
        <v>1</v>
      </c>
      <c r="M556" s="53">
        <v>107667.91</v>
      </c>
      <c r="N556" s="7">
        <v>0</v>
      </c>
      <c r="O556" s="68" t="s">
        <v>809</v>
      </c>
      <c r="P556" s="68" t="s">
        <v>902</v>
      </c>
      <c r="Q556" s="68" t="s">
        <v>888</v>
      </c>
      <c r="R556" s="69" t="s">
        <v>887</v>
      </c>
    </row>
    <row r="557" spans="1:18" ht="18" customHeight="1" x14ac:dyDescent="0.2">
      <c r="A557" s="6">
        <v>701</v>
      </c>
      <c r="B557" s="7">
        <v>15803457</v>
      </c>
      <c r="C557" s="6" t="s">
        <v>38</v>
      </c>
      <c r="D557" s="7">
        <v>750</v>
      </c>
      <c r="E557" s="6" t="s">
        <v>15</v>
      </c>
      <c r="F557" s="6" t="s">
        <v>16</v>
      </c>
      <c r="G557" s="7">
        <v>32</v>
      </c>
      <c r="H557" s="7">
        <v>5</v>
      </c>
      <c r="I557" s="51">
        <v>0</v>
      </c>
      <c r="J557" s="7">
        <v>2</v>
      </c>
      <c r="K557" s="7">
        <v>1</v>
      </c>
      <c r="L557" s="7">
        <v>0</v>
      </c>
      <c r="M557" s="53">
        <v>95611.47</v>
      </c>
      <c r="N557" s="7">
        <v>0</v>
      </c>
      <c r="O557" s="68" t="s">
        <v>809</v>
      </c>
      <c r="P557" s="68" t="s">
        <v>902</v>
      </c>
      <c r="Q557" s="68" t="s">
        <v>883</v>
      </c>
      <c r="R557" s="69" t="s">
        <v>884</v>
      </c>
    </row>
    <row r="558" spans="1:18" ht="18" customHeight="1" x14ac:dyDescent="0.2">
      <c r="A558" s="6">
        <v>702</v>
      </c>
      <c r="B558" s="7">
        <v>15659098</v>
      </c>
      <c r="C558" s="6" t="s">
        <v>581</v>
      </c>
      <c r="D558" s="7">
        <v>669</v>
      </c>
      <c r="E558" s="6" t="s">
        <v>15</v>
      </c>
      <c r="F558" s="6" t="s">
        <v>23</v>
      </c>
      <c r="G558" s="7">
        <v>30</v>
      </c>
      <c r="H558" s="7">
        <v>7</v>
      </c>
      <c r="I558" s="51">
        <v>95128.86</v>
      </c>
      <c r="J558" s="7">
        <v>1</v>
      </c>
      <c r="K558" s="7">
        <v>0</v>
      </c>
      <c r="L558" s="7">
        <v>0</v>
      </c>
      <c r="M558" s="53">
        <v>19799.259999999998</v>
      </c>
      <c r="N558" s="7">
        <v>0</v>
      </c>
      <c r="O558" s="68" t="s">
        <v>810</v>
      </c>
      <c r="P558" s="68" t="s">
        <v>902</v>
      </c>
      <c r="Q558" s="68" t="s">
        <v>886</v>
      </c>
      <c r="R558" s="69" t="s">
        <v>903</v>
      </c>
    </row>
    <row r="559" spans="1:18" ht="18" customHeight="1" x14ac:dyDescent="0.2">
      <c r="A559" s="6">
        <v>703</v>
      </c>
      <c r="B559" s="7">
        <v>15603436</v>
      </c>
      <c r="C559" s="6" t="s">
        <v>582</v>
      </c>
      <c r="D559" s="7">
        <v>594</v>
      </c>
      <c r="E559" s="6" t="s">
        <v>18</v>
      </c>
      <c r="F559" s="6" t="s">
        <v>16</v>
      </c>
      <c r="G559" s="7">
        <v>20</v>
      </c>
      <c r="H559" s="7">
        <v>2</v>
      </c>
      <c r="I559" s="51">
        <v>126615.94</v>
      </c>
      <c r="J559" s="7">
        <v>2</v>
      </c>
      <c r="K559" s="7">
        <v>0</v>
      </c>
      <c r="L559" s="7">
        <v>1</v>
      </c>
      <c r="M559" s="53">
        <v>123214.74</v>
      </c>
      <c r="N559" s="7">
        <v>0</v>
      </c>
      <c r="O559" s="68" t="s">
        <v>810</v>
      </c>
      <c r="P559" s="68" t="s">
        <v>902</v>
      </c>
      <c r="Q559" s="68" t="s">
        <v>888</v>
      </c>
      <c r="R559" s="69" t="s">
        <v>887</v>
      </c>
    </row>
    <row r="560" spans="1:18" ht="18" customHeight="1" x14ac:dyDescent="0.2">
      <c r="A560" s="6">
        <v>704</v>
      </c>
      <c r="B560" s="7">
        <v>15566292</v>
      </c>
      <c r="C560" s="6" t="s">
        <v>496</v>
      </c>
      <c r="D560" s="7">
        <v>574</v>
      </c>
      <c r="E560" s="6" t="s">
        <v>18</v>
      </c>
      <c r="F560" s="6" t="s">
        <v>23</v>
      </c>
      <c r="G560" s="7">
        <v>36</v>
      </c>
      <c r="H560" s="7">
        <v>1</v>
      </c>
      <c r="I560" s="51">
        <v>0</v>
      </c>
      <c r="J560" s="7">
        <v>2</v>
      </c>
      <c r="K560" s="7">
        <v>0</v>
      </c>
      <c r="L560" s="7">
        <v>1</v>
      </c>
      <c r="M560" s="53">
        <v>71709.119999999995</v>
      </c>
      <c r="N560" s="7">
        <v>0</v>
      </c>
      <c r="O560" s="68" t="s">
        <v>810</v>
      </c>
      <c r="P560" s="68" t="s">
        <v>902</v>
      </c>
      <c r="Q560" s="68" t="s">
        <v>883</v>
      </c>
      <c r="R560" s="69" t="s">
        <v>884</v>
      </c>
    </row>
    <row r="561" spans="1:18" ht="18" customHeight="1" x14ac:dyDescent="0.2">
      <c r="A561" s="6">
        <v>705</v>
      </c>
      <c r="B561" s="7">
        <v>15808621</v>
      </c>
      <c r="C561" s="6" t="s">
        <v>583</v>
      </c>
      <c r="D561" s="7">
        <v>659</v>
      </c>
      <c r="E561" s="6" t="s">
        <v>26</v>
      </c>
      <c r="F561" s="6" t="s">
        <v>23</v>
      </c>
      <c r="G561" s="7">
        <v>36</v>
      </c>
      <c r="H561" s="7">
        <v>2</v>
      </c>
      <c r="I561" s="51">
        <v>76190.48</v>
      </c>
      <c r="J561" s="7">
        <v>2</v>
      </c>
      <c r="K561" s="7">
        <v>1</v>
      </c>
      <c r="L561" s="7">
        <v>1</v>
      </c>
      <c r="M561" s="53">
        <v>149066.14000000001</v>
      </c>
      <c r="N561" s="7">
        <v>0</v>
      </c>
      <c r="O561" s="68" t="s">
        <v>810</v>
      </c>
      <c r="P561" s="68" t="s">
        <v>902</v>
      </c>
      <c r="Q561" s="68" t="s">
        <v>886</v>
      </c>
      <c r="R561" s="69" t="s">
        <v>887</v>
      </c>
    </row>
    <row r="562" spans="1:18" ht="18" customHeight="1" x14ac:dyDescent="0.2">
      <c r="A562" s="6">
        <v>707</v>
      </c>
      <c r="B562" s="7">
        <v>15776231</v>
      </c>
      <c r="C562" s="6" t="s">
        <v>584</v>
      </c>
      <c r="D562" s="7">
        <v>626</v>
      </c>
      <c r="E562" s="6" t="s">
        <v>26</v>
      </c>
      <c r="F562" s="6" t="s">
        <v>23</v>
      </c>
      <c r="G562" s="7">
        <v>35</v>
      </c>
      <c r="H562" s="7">
        <v>4</v>
      </c>
      <c r="I562" s="51">
        <v>88109.81</v>
      </c>
      <c r="J562" s="7">
        <v>1</v>
      </c>
      <c r="K562" s="7">
        <v>1</v>
      </c>
      <c r="L562" s="7">
        <v>1</v>
      </c>
      <c r="M562" s="53">
        <v>32825.5</v>
      </c>
      <c r="N562" s="7">
        <v>0</v>
      </c>
      <c r="O562" s="68" t="s">
        <v>810</v>
      </c>
      <c r="P562" s="68" t="s">
        <v>902</v>
      </c>
      <c r="Q562" s="68" t="s">
        <v>886</v>
      </c>
      <c r="R562" s="69" t="s">
        <v>903</v>
      </c>
    </row>
    <row r="563" spans="1:18" ht="18" customHeight="1" x14ac:dyDescent="0.2">
      <c r="A563" s="6">
        <v>708</v>
      </c>
      <c r="B563" s="7">
        <v>15773809</v>
      </c>
      <c r="C563" s="6" t="s">
        <v>186</v>
      </c>
      <c r="D563" s="7">
        <v>620</v>
      </c>
      <c r="E563" s="6" t="s">
        <v>15</v>
      </c>
      <c r="F563" s="6" t="s">
        <v>23</v>
      </c>
      <c r="G563" s="7">
        <v>42</v>
      </c>
      <c r="H563" s="7">
        <v>4</v>
      </c>
      <c r="I563" s="51">
        <v>0</v>
      </c>
      <c r="J563" s="7">
        <v>2</v>
      </c>
      <c r="K563" s="7">
        <v>1</v>
      </c>
      <c r="L563" s="7">
        <v>0</v>
      </c>
      <c r="M563" s="53">
        <v>6232.31</v>
      </c>
      <c r="N563" s="7">
        <v>0</v>
      </c>
      <c r="O563" s="68" t="s">
        <v>810</v>
      </c>
      <c r="P563" s="68" t="s">
        <v>901</v>
      </c>
      <c r="Q563" s="68" t="s">
        <v>883</v>
      </c>
      <c r="R563" s="69" t="s">
        <v>903</v>
      </c>
    </row>
    <row r="564" spans="1:18" ht="18" customHeight="1" x14ac:dyDescent="0.2">
      <c r="A564" s="6">
        <v>709</v>
      </c>
      <c r="B564" s="7">
        <v>15649423</v>
      </c>
      <c r="C564" s="6" t="s">
        <v>585</v>
      </c>
      <c r="D564" s="7">
        <v>580</v>
      </c>
      <c r="E564" s="6" t="s">
        <v>15</v>
      </c>
      <c r="F564" s="6" t="s">
        <v>16</v>
      </c>
      <c r="G564" s="7">
        <v>35</v>
      </c>
      <c r="H564" s="7">
        <v>8</v>
      </c>
      <c r="I564" s="51">
        <v>0</v>
      </c>
      <c r="J564" s="7">
        <v>2</v>
      </c>
      <c r="K564" s="7">
        <v>0</v>
      </c>
      <c r="L564" s="7">
        <v>1</v>
      </c>
      <c r="M564" s="53">
        <v>10357.030000000001</v>
      </c>
      <c r="N564" s="7">
        <v>0</v>
      </c>
      <c r="O564" s="68" t="s">
        <v>810</v>
      </c>
      <c r="P564" s="68" t="s">
        <v>902</v>
      </c>
      <c r="Q564" s="68" t="s">
        <v>883</v>
      </c>
      <c r="R564" s="69" t="s">
        <v>903</v>
      </c>
    </row>
    <row r="565" spans="1:18" ht="18" customHeight="1" x14ac:dyDescent="0.2">
      <c r="A565" s="6">
        <v>710</v>
      </c>
      <c r="B565" s="7">
        <v>15734886</v>
      </c>
      <c r="C565" s="6" t="s">
        <v>586</v>
      </c>
      <c r="D565" s="7">
        <v>686</v>
      </c>
      <c r="E565" s="6" t="s">
        <v>15</v>
      </c>
      <c r="F565" s="6" t="s">
        <v>16</v>
      </c>
      <c r="G565" s="7">
        <v>34</v>
      </c>
      <c r="H565" s="7">
        <v>3</v>
      </c>
      <c r="I565" s="51">
        <v>123971.51</v>
      </c>
      <c r="J565" s="7">
        <v>2</v>
      </c>
      <c r="K565" s="7">
        <v>1</v>
      </c>
      <c r="L565" s="7">
        <v>0</v>
      </c>
      <c r="M565" s="53">
        <v>147794.63</v>
      </c>
      <c r="N565" s="7">
        <v>0</v>
      </c>
      <c r="O565" s="68" t="s">
        <v>810</v>
      </c>
      <c r="P565" s="68" t="s">
        <v>902</v>
      </c>
      <c r="Q565" s="68" t="s">
        <v>886</v>
      </c>
      <c r="R565" s="69" t="s">
        <v>887</v>
      </c>
    </row>
    <row r="566" spans="1:18" ht="18" customHeight="1" x14ac:dyDescent="0.2">
      <c r="A566" s="6">
        <v>711</v>
      </c>
      <c r="B566" s="7">
        <v>15722548</v>
      </c>
      <c r="C566" s="6" t="s">
        <v>587</v>
      </c>
      <c r="D566" s="7">
        <v>540</v>
      </c>
      <c r="E566" s="6" t="s">
        <v>15</v>
      </c>
      <c r="F566" s="6" t="s">
        <v>23</v>
      </c>
      <c r="G566" s="7">
        <v>48</v>
      </c>
      <c r="H566" s="7">
        <v>0</v>
      </c>
      <c r="I566" s="51">
        <v>148116.48000000001</v>
      </c>
      <c r="J566" s="7">
        <v>1</v>
      </c>
      <c r="K566" s="7">
        <v>0</v>
      </c>
      <c r="L566" s="7">
        <v>0</v>
      </c>
      <c r="M566" s="53">
        <v>116973.48</v>
      </c>
      <c r="N566" s="7">
        <v>0</v>
      </c>
      <c r="O566" s="68" t="s">
        <v>810</v>
      </c>
      <c r="P566" s="68" t="s">
        <v>901</v>
      </c>
      <c r="Q566" s="68" t="s">
        <v>888</v>
      </c>
      <c r="R566" s="69" t="s">
        <v>887</v>
      </c>
    </row>
    <row r="567" spans="1:18" ht="18" customHeight="1" x14ac:dyDescent="0.2">
      <c r="A567" s="6">
        <v>712</v>
      </c>
      <c r="B567" s="7">
        <v>15650288</v>
      </c>
      <c r="C567" s="6" t="s">
        <v>588</v>
      </c>
      <c r="D567" s="7">
        <v>634</v>
      </c>
      <c r="E567" s="6" t="s">
        <v>26</v>
      </c>
      <c r="F567" s="6" t="s">
        <v>23</v>
      </c>
      <c r="G567" s="7">
        <v>35</v>
      </c>
      <c r="H567" s="7">
        <v>6</v>
      </c>
      <c r="I567" s="51">
        <v>116269.01</v>
      </c>
      <c r="J567" s="7">
        <v>1</v>
      </c>
      <c r="K567" s="7">
        <v>1</v>
      </c>
      <c r="L567" s="7">
        <v>0</v>
      </c>
      <c r="M567" s="53">
        <v>129964.94</v>
      </c>
      <c r="N567" s="7">
        <v>0</v>
      </c>
      <c r="O567" s="68" t="s">
        <v>810</v>
      </c>
      <c r="P567" s="68" t="s">
        <v>902</v>
      </c>
      <c r="Q567" s="68" t="s">
        <v>886</v>
      </c>
      <c r="R567" s="69" t="s">
        <v>887</v>
      </c>
    </row>
    <row r="568" spans="1:18" ht="18" customHeight="1" x14ac:dyDescent="0.2">
      <c r="A568" s="6">
        <v>713</v>
      </c>
      <c r="B568" s="7">
        <v>15629448</v>
      </c>
      <c r="C568" s="6" t="s">
        <v>589</v>
      </c>
      <c r="D568" s="7">
        <v>632</v>
      </c>
      <c r="E568" s="6" t="s">
        <v>18</v>
      </c>
      <c r="F568" s="6" t="s">
        <v>23</v>
      </c>
      <c r="G568" s="7">
        <v>38</v>
      </c>
      <c r="H568" s="7">
        <v>1</v>
      </c>
      <c r="I568" s="51">
        <v>120599.21</v>
      </c>
      <c r="J568" s="7">
        <v>1</v>
      </c>
      <c r="K568" s="7">
        <v>1</v>
      </c>
      <c r="L568" s="7">
        <v>0</v>
      </c>
      <c r="M568" s="53">
        <v>92816.86</v>
      </c>
      <c r="N568" s="7">
        <v>0</v>
      </c>
      <c r="O568" s="68" t="s">
        <v>810</v>
      </c>
      <c r="P568" s="68" t="s">
        <v>902</v>
      </c>
      <c r="Q568" s="68" t="s">
        <v>886</v>
      </c>
      <c r="R568" s="69" t="s">
        <v>884</v>
      </c>
    </row>
    <row r="569" spans="1:18" ht="18" customHeight="1" x14ac:dyDescent="0.2">
      <c r="A569" s="6">
        <v>714</v>
      </c>
      <c r="B569" s="7">
        <v>15716164</v>
      </c>
      <c r="C569" s="6" t="s">
        <v>590</v>
      </c>
      <c r="D569" s="7">
        <v>501</v>
      </c>
      <c r="E569" s="6" t="s">
        <v>15</v>
      </c>
      <c r="F569" s="6" t="s">
        <v>16</v>
      </c>
      <c r="G569" s="7">
        <v>41</v>
      </c>
      <c r="H569" s="7">
        <v>3</v>
      </c>
      <c r="I569" s="51">
        <v>144260.5</v>
      </c>
      <c r="J569" s="7">
        <v>1</v>
      </c>
      <c r="K569" s="7">
        <v>1</v>
      </c>
      <c r="L569" s="7">
        <v>0</v>
      </c>
      <c r="M569" s="53">
        <v>172114.67</v>
      </c>
      <c r="N569" s="7">
        <v>0</v>
      </c>
      <c r="O569" s="68" t="s">
        <v>885</v>
      </c>
      <c r="P569" s="68" t="s">
        <v>901</v>
      </c>
      <c r="Q569" s="68" t="s">
        <v>888</v>
      </c>
      <c r="R569" s="69" t="s">
        <v>904</v>
      </c>
    </row>
    <row r="570" spans="1:18" ht="18" customHeight="1" x14ac:dyDescent="0.2">
      <c r="A570" s="6">
        <v>716</v>
      </c>
      <c r="B570" s="7">
        <v>15578977</v>
      </c>
      <c r="C570" s="6" t="s">
        <v>176</v>
      </c>
      <c r="D570" s="7">
        <v>786</v>
      </c>
      <c r="E570" s="6" t="s">
        <v>15</v>
      </c>
      <c r="F570" s="6" t="s">
        <v>23</v>
      </c>
      <c r="G570" s="7">
        <v>34</v>
      </c>
      <c r="H570" s="7">
        <v>9</v>
      </c>
      <c r="I570" s="51">
        <v>0</v>
      </c>
      <c r="J570" s="7">
        <v>2</v>
      </c>
      <c r="K570" s="7">
        <v>1</v>
      </c>
      <c r="L570" s="7">
        <v>0</v>
      </c>
      <c r="M570" s="53">
        <v>144517.19</v>
      </c>
      <c r="N570" s="7">
        <v>0</v>
      </c>
      <c r="O570" s="68" t="s">
        <v>809</v>
      </c>
      <c r="P570" s="68" t="s">
        <v>902</v>
      </c>
      <c r="Q570" s="68" t="s">
        <v>883</v>
      </c>
      <c r="R570" s="69" t="s">
        <v>887</v>
      </c>
    </row>
    <row r="571" spans="1:18" ht="18" customHeight="1" x14ac:dyDescent="0.2">
      <c r="A571" s="6">
        <v>717</v>
      </c>
      <c r="B571" s="7">
        <v>15677369</v>
      </c>
      <c r="C571" s="6" t="s">
        <v>591</v>
      </c>
      <c r="D571" s="7">
        <v>554</v>
      </c>
      <c r="E571" s="6" t="s">
        <v>26</v>
      </c>
      <c r="F571" s="6" t="s">
        <v>16</v>
      </c>
      <c r="G571" s="7">
        <v>37</v>
      </c>
      <c r="H571" s="7">
        <v>4</v>
      </c>
      <c r="I571" s="51">
        <v>58629.97</v>
      </c>
      <c r="J571" s="7">
        <v>1</v>
      </c>
      <c r="K571" s="7">
        <v>0</v>
      </c>
      <c r="L571" s="7">
        <v>0</v>
      </c>
      <c r="M571" s="53">
        <v>182038.6</v>
      </c>
      <c r="N571" s="7">
        <v>0</v>
      </c>
      <c r="O571" s="68" t="s">
        <v>810</v>
      </c>
      <c r="P571" s="68" t="s">
        <v>902</v>
      </c>
      <c r="Q571" s="68" t="s">
        <v>883</v>
      </c>
      <c r="R571" s="69" t="s">
        <v>904</v>
      </c>
    </row>
    <row r="572" spans="1:18" ht="18" customHeight="1" x14ac:dyDescent="0.2">
      <c r="A572" s="6">
        <v>718</v>
      </c>
      <c r="B572" s="7">
        <v>15804072</v>
      </c>
      <c r="C572" s="6" t="s">
        <v>334</v>
      </c>
      <c r="D572" s="7">
        <v>701</v>
      </c>
      <c r="E572" s="6" t="s">
        <v>18</v>
      </c>
      <c r="F572" s="6" t="s">
        <v>16</v>
      </c>
      <c r="G572" s="7">
        <v>42</v>
      </c>
      <c r="H572" s="7">
        <v>5</v>
      </c>
      <c r="I572" s="51">
        <v>0</v>
      </c>
      <c r="J572" s="7">
        <v>2</v>
      </c>
      <c r="K572" s="7">
        <v>0</v>
      </c>
      <c r="L572" s="7">
        <v>0</v>
      </c>
      <c r="M572" s="53">
        <v>24210.560000000001</v>
      </c>
      <c r="N572" s="7">
        <v>0</v>
      </c>
      <c r="O572" s="68" t="s">
        <v>810</v>
      </c>
      <c r="P572" s="68" t="s">
        <v>901</v>
      </c>
      <c r="Q572" s="68" t="s">
        <v>883</v>
      </c>
      <c r="R572" s="69" t="s">
        <v>903</v>
      </c>
    </row>
    <row r="573" spans="1:18" ht="18" customHeight="1" x14ac:dyDescent="0.2">
      <c r="A573" s="6">
        <v>719</v>
      </c>
      <c r="B573" s="7">
        <v>15696859</v>
      </c>
      <c r="C573" s="6" t="s">
        <v>592</v>
      </c>
      <c r="D573" s="7">
        <v>474</v>
      </c>
      <c r="E573" s="6" t="s">
        <v>15</v>
      </c>
      <c r="F573" s="6" t="s">
        <v>23</v>
      </c>
      <c r="G573" s="7">
        <v>45</v>
      </c>
      <c r="H573" s="7">
        <v>10</v>
      </c>
      <c r="I573" s="51">
        <v>0</v>
      </c>
      <c r="J573" s="7">
        <v>2</v>
      </c>
      <c r="K573" s="7">
        <v>0</v>
      </c>
      <c r="L573" s="7">
        <v>0</v>
      </c>
      <c r="M573" s="53">
        <v>172175.9</v>
      </c>
      <c r="N573" s="7">
        <v>0</v>
      </c>
      <c r="O573" s="68" t="s">
        <v>885</v>
      </c>
      <c r="P573" s="68" t="s">
        <v>901</v>
      </c>
      <c r="Q573" s="68" t="s">
        <v>883</v>
      </c>
      <c r="R573" s="69" t="s">
        <v>904</v>
      </c>
    </row>
    <row r="574" spans="1:18" ht="18" customHeight="1" x14ac:dyDescent="0.2">
      <c r="A574" s="6">
        <v>720</v>
      </c>
      <c r="B574" s="7">
        <v>15653780</v>
      </c>
      <c r="C574" s="6" t="s">
        <v>593</v>
      </c>
      <c r="D574" s="7">
        <v>621</v>
      </c>
      <c r="E574" s="6" t="s">
        <v>15</v>
      </c>
      <c r="F574" s="6" t="s">
        <v>16</v>
      </c>
      <c r="G574" s="7">
        <v>43</v>
      </c>
      <c r="H574" s="7">
        <v>5</v>
      </c>
      <c r="I574" s="51">
        <v>0</v>
      </c>
      <c r="J574" s="7">
        <v>1</v>
      </c>
      <c r="K574" s="7">
        <v>1</v>
      </c>
      <c r="L574" s="7">
        <v>1</v>
      </c>
      <c r="M574" s="53">
        <v>47578.45</v>
      </c>
      <c r="N574" s="7">
        <v>0</v>
      </c>
      <c r="O574" s="68" t="s">
        <v>810</v>
      </c>
      <c r="P574" s="68" t="s">
        <v>901</v>
      </c>
      <c r="Q574" s="68" t="s">
        <v>883</v>
      </c>
      <c r="R574" s="69" t="s">
        <v>903</v>
      </c>
    </row>
    <row r="575" spans="1:18" ht="18" customHeight="1" x14ac:dyDescent="0.2">
      <c r="A575" s="6">
        <v>723</v>
      </c>
      <c r="B575" s="7">
        <v>15736879</v>
      </c>
      <c r="C575" s="6" t="s">
        <v>25</v>
      </c>
      <c r="D575" s="7">
        <v>669</v>
      </c>
      <c r="E575" s="6" t="s">
        <v>15</v>
      </c>
      <c r="F575" s="6" t="s">
        <v>23</v>
      </c>
      <c r="G575" s="7">
        <v>23</v>
      </c>
      <c r="H575" s="7">
        <v>1</v>
      </c>
      <c r="I575" s="51">
        <v>0</v>
      </c>
      <c r="J575" s="7">
        <v>2</v>
      </c>
      <c r="K575" s="7">
        <v>0</v>
      </c>
      <c r="L575" s="7">
        <v>0</v>
      </c>
      <c r="M575" s="53">
        <v>66088.83</v>
      </c>
      <c r="N575" s="7">
        <v>0</v>
      </c>
      <c r="O575" s="68" t="s">
        <v>810</v>
      </c>
      <c r="P575" s="68" t="s">
        <v>902</v>
      </c>
      <c r="Q575" s="68" t="s">
        <v>883</v>
      </c>
      <c r="R575" s="69" t="s">
        <v>884</v>
      </c>
    </row>
    <row r="576" spans="1:18" ht="18" customHeight="1" x14ac:dyDescent="0.2">
      <c r="A576" s="6">
        <v>724</v>
      </c>
      <c r="B576" s="7">
        <v>15571973</v>
      </c>
      <c r="C576" s="6" t="s">
        <v>594</v>
      </c>
      <c r="D576" s="7">
        <v>776</v>
      </c>
      <c r="E576" s="6" t="s">
        <v>15</v>
      </c>
      <c r="F576" s="6" t="s">
        <v>16</v>
      </c>
      <c r="G576" s="7">
        <v>38</v>
      </c>
      <c r="H576" s="7">
        <v>2</v>
      </c>
      <c r="I576" s="51">
        <v>169824.46</v>
      </c>
      <c r="J576" s="7">
        <v>1</v>
      </c>
      <c r="K576" s="7">
        <v>1</v>
      </c>
      <c r="L576" s="7">
        <v>0</v>
      </c>
      <c r="M576" s="53">
        <v>169291.7</v>
      </c>
      <c r="N576" s="7">
        <v>0</v>
      </c>
      <c r="O576" s="68" t="s">
        <v>809</v>
      </c>
      <c r="P576" s="68" t="s">
        <v>902</v>
      </c>
      <c r="Q576" s="68" t="s">
        <v>888</v>
      </c>
      <c r="R576" s="69" t="s">
        <v>904</v>
      </c>
    </row>
    <row r="577" spans="1:18" ht="18" customHeight="1" x14ac:dyDescent="0.2">
      <c r="A577" s="6">
        <v>725</v>
      </c>
      <c r="B577" s="7">
        <v>15626742</v>
      </c>
      <c r="C577" s="6" t="s">
        <v>365</v>
      </c>
      <c r="D577" s="7">
        <v>694</v>
      </c>
      <c r="E577" s="6" t="s">
        <v>15</v>
      </c>
      <c r="F577" s="6" t="s">
        <v>23</v>
      </c>
      <c r="G577" s="7">
        <v>36</v>
      </c>
      <c r="H577" s="7">
        <v>3</v>
      </c>
      <c r="I577" s="51">
        <v>97530.25</v>
      </c>
      <c r="J577" s="7">
        <v>1</v>
      </c>
      <c r="K577" s="7">
        <v>1</v>
      </c>
      <c r="L577" s="7">
        <v>1</v>
      </c>
      <c r="M577" s="53">
        <v>117140.41</v>
      </c>
      <c r="N577" s="7">
        <v>0</v>
      </c>
      <c r="O577" s="68" t="s">
        <v>810</v>
      </c>
      <c r="P577" s="68" t="s">
        <v>902</v>
      </c>
      <c r="Q577" s="68" t="s">
        <v>886</v>
      </c>
      <c r="R577" s="69" t="s">
        <v>887</v>
      </c>
    </row>
    <row r="578" spans="1:18" ht="18" customHeight="1" x14ac:dyDescent="0.2">
      <c r="A578" s="6">
        <v>726</v>
      </c>
      <c r="B578" s="7">
        <v>15672692</v>
      </c>
      <c r="C578" s="6" t="s">
        <v>67</v>
      </c>
      <c r="D578" s="7">
        <v>787</v>
      </c>
      <c r="E578" s="6" t="s">
        <v>15</v>
      </c>
      <c r="F578" s="6" t="s">
        <v>16</v>
      </c>
      <c r="G578" s="7">
        <v>42</v>
      </c>
      <c r="H578" s="7">
        <v>10</v>
      </c>
      <c r="I578" s="51">
        <v>145988.65</v>
      </c>
      <c r="J578" s="7">
        <v>2</v>
      </c>
      <c r="K578" s="7">
        <v>1</v>
      </c>
      <c r="L578" s="7">
        <v>1</v>
      </c>
      <c r="M578" s="53">
        <v>79510.37</v>
      </c>
      <c r="N578" s="7">
        <v>0</v>
      </c>
      <c r="O578" s="68" t="s">
        <v>809</v>
      </c>
      <c r="P578" s="68" t="s">
        <v>901</v>
      </c>
      <c r="Q578" s="68" t="s">
        <v>888</v>
      </c>
      <c r="R578" s="69" t="s">
        <v>884</v>
      </c>
    </row>
    <row r="579" spans="1:18" ht="18" customHeight="1" x14ac:dyDescent="0.2">
      <c r="A579" s="6">
        <v>727</v>
      </c>
      <c r="B579" s="7">
        <v>15673570</v>
      </c>
      <c r="C579" s="6" t="s">
        <v>595</v>
      </c>
      <c r="D579" s="7">
        <v>580</v>
      </c>
      <c r="E579" s="6" t="s">
        <v>15</v>
      </c>
      <c r="F579" s="6" t="s">
        <v>23</v>
      </c>
      <c r="G579" s="7">
        <v>37</v>
      </c>
      <c r="H579" s="7">
        <v>9</v>
      </c>
      <c r="I579" s="51">
        <v>0</v>
      </c>
      <c r="J579" s="7">
        <v>2</v>
      </c>
      <c r="K579" s="7">
        <v>0</v>
      </c>
      <c r="L579" s="7">
        <v>1</v>
      </c>
      <c r="M579" s="53">
        <v>77108.66</v>
      </c>
      <c r="N579" s="7">
        <v>0</v>
      </c>
      <c r="O579" s="68" t="s">
        <v>810</v>
      </c>
      <c r="P579" s="68" t="s">
        <v>902</v>
      </c>
      <c r="Q579" s="68" t="s">
        <v>883</v>
      </c>
      <c r="R579" s="69" t="s">
        <v>884</v>
      </c>
    </row>
    <row r="580" spans="1:18" ht="18" customHeight="1" x14ac:dyDescent="0.2">
      <c r="A580" s="6">
        <v>728</v>
      </c>
      <c r="B580" s="7">
        <v>15767432</v>
      </c>
      <c r="C580" s="6" t="s">
        <v>305</v>
      </c>
      <c r="D580" s="7">
        <v>711</v>
      </c>
      <c r="E580" s="6" t="s">
        <v>15</v>
      </c>
      <c r="F580" s="6" t="s">
        <v>16</v>
      </c>
      <c r="G580" s="7">
        <v>25</v>
      </c>
      <c r="H580" s="7">
        <v>7</v>
      </c>
      <c r="I580" s="51">
        <v>0</v>
      </c>
      <c r="J580" s="7">
        <v>3</v>
      </c>
      <c r="K580" s="7">
        <v>1</v>
      </c>
      <c r="L580" s="7">
        <v>1</v>
      </c>
      <c r="M580" s="53">
        <v>9679.2800000000007</v>
      </c>
      <c r="N580" s="7">
        <v>0</v>
      </c>
      <c r="O580" s="68" t="s">
        <v>810</v>
      </c>
      <c r="P580" s="68" t="s">
        <v>902</v>
      </c>
      <c r="Q580" s="68" t="s">
        <v>883</v>
      </c>
      <c r="R580" s="69" t="s">
        <v>903</v>
      </c>
    </row>
    <row r="581" spans="1:18" ht="18" customHeight="1" x14ac:dyDescent="0.2">
      <c r="A581" s="6">
        <v>729</v>
      </c>
      <c r="B581" s="7">
        <v>15654238</v>
      </c>
      <c r="C581" s="6" t="s">
        <v>596</v>
      </c>
      <c r="D581" s="7">
        <v>673</v>
      </c>
      <c r="E581" s="6" t="s">
        <v>15</v>
      </c>
      <c r="F581" s="6" t="s">
        <v>16</v>
      </c>
      <c r="G581" s="7">
        <v>40</v>
      </c>
      <c r="H581" s="7">
        <v>5</v>
      </c>
      <c r="I581" s="51">
        <v>137494.28</v>
      </c>
      <c r="J581" s="7">
        <v>1</v>
      </c>
      <c r="K581" s="7">
        <v>1</v>
      </c>
      <c r="L581" s="7">
        <v>0</v>
      </c>
      <c r="M581" s="53">
        <v>81753.919999999998</v>
      </c>
      <c r="N581" s="7">
        <v>0</v>
      </c>
      <c r="O581" s="68" t="s">
        <v>810</v>
      </c>
      <c r="P581" s="68" t="s">
        <v>901</v>
      </c>
      <c r="Q581" s="68" t="s">
        <v>888</v>
      </c>
      <c r="R581" s="69" t="s">
        <v>884</v>
      </c>
    </row>
    <row r="582" spans="1:18" ht="18" customHeight="1" x14ac:dyDescent="0.2">
      <c r="A582" s="6">
        <v>731</v>
      </c>
      <c r="B582" s="7">
        <v>15812750</v>
      </c>
      <c r="C582" s="6" t="s">
        <v>598</v>
      </c>
      <c r="D582" s="7">
        <v>591</v>
      </c>
      <c r="E582" s="6" t="s">
        <v>15</v>
      </c>
      <c r="F582" s="6" t="s">
        <v>23</v>
      </c>
      <c r="G582" s="7">
        <v>24</v>
      </c>
      <c r="H582" s="7">
        <v>6</v>
      </c>
      <c r="I582" s="51">
        <v>147360</v>
      </c>
      <c r="J582" s="7">
        <v>1</v>
      </c>
      <c r="K582" s="7">
        <v>1</v>
      </c>
      <c r="L582" s="7">
        <v>1</v>
      </c>
      <c r="M582" s="53">
        <v>25310.82</v>
      </c>
      <c r="N582" s="7">
        <v>0</v>
      </c>
      <c r="O582" s="68" t="s">
        <v>810</v>
      </c>
      <c r="P582" s="68" t="s">
        <v>902</v>
      </c>
      <c r="Q582" s="68" t="s">
        <v>888</v>
      </c>
      <c r="R582" s="69" t="s">
        <v>903</v>
      </c>
    </row>
    <row r="583" spans="1:18" ht="18" customHeight="1" x14ac:dyDescent="0.2">
      <c r="A583" s="6">
        <v>732</v>
      </c>
      <c r="B583" s="7">
        <v>15790757</v>
      </c>
      <c r="C583" s="6" t="s">
        <v>599</v>
      </c>
      <c r="D583" s="7">
        <v>769</v>
      </c>
      <c r="E583" s="6" t="s">
        <v>15</v>
      </c>
      <c r="F583" s="6" t="s">
        <v>16</v>
      </c>
      <c r="G583" s="7">
        <v>25</v>
      </c>
      <c r="H583" s="7">
        <v>10</v>
      </c>
      <c r="I583" s="51">
        <v>0</v>
      </c>
      <c r="J583" s="7">
        <v>2</v>
      </c>
      <c r="K583" s="7">
        <v>0</v>
      </c>
      <c r="L583" s="7">
        <v>0</v>
      </c>
      <c r="M583" s="53">
        <v>187925.75</v>
      </c>
      <c r="N583" s="7">
        <v>0</v>
      </c>
      <c r="O583" s="68" t="s">
        <v>809</v>
      </c>
      <c r="P583" s="68" t="s">
        <v>902</v>
      </c>
      <c r="Q583" s="68" t="s">
        <v>883</v>
      </c>
      <c r="R583" s="69" t="s">
        <v>904</v>
      </c>
    </row>
    <row r="584" spans="1:18" ht="18" customHeight="1" x14ac:dyDescent="0.2">
      <c r="A584" s="6">
        <v>733</v>
      </c>
      <c r="B584" s="7">
        <v>15723873</v>
      </c>
      <c r="C584" s="6" t="s">
        <v>600</v>
      </c>
      <c r="D584" s="7">
        <v>657</v>
      </c>
      <c r="E584" s="6" t="s">
        <v>18</v>
      </c>
      <c r="F584" s="6" t="s">
        <v>23</v>
      </c>
      <c r="G584" s="7">
        <v>31</v>
      </c>
      <c r="H584" s="7">
        <v>3</v>
      </c>
      <c r="I584" s="51">
        <v>125167.02</v>
      </c>
      <c r="J584" s="7">
        <v>1</v>
      </c>
      <c r="K584" s="7">
        <v>0</v>
      </c>
      <c r="L584" s="7">
        <v>0</v>
      </c>
      <c r="M584" s="53">
        <v>98820.39</v>
      </c>
      <c r="N584" s="7">
        <v>0</v>
      </c>
      <c r="O584" s="68" t="s">
        <v>810</v>
      </c>
      <c r="P584" s="68" t="s">
        <v>902</v>
      </c>
      <c r="Q584" s="68" t="s">
        <v>886</v>
      </c>
      <c r="R584" s="69" t="s">
        <v>884</v>
      </c>
    </row>
    <row r="585" spans="1:18" ht="18" customHeight="1" x14ac:dyDescent="0.2">
      <c r="A585" s="6">
        <v>736</v>
      </c>
      <c r="B585" s="7">
        <v>15784209</v>
      </c>
      <c r="C585" s="6" t="s">
        <v>602</v>
      </c>
      <c r="D585" s="7">
        <v>497</v>
      </c>
      <c r="E585" s="6" t="s">
        <v>15</v>
      </c>
      <c r="F585" s="6" t="s">
        <v>23</v>
      </c>
      <c r="G585" s="7">
        <v>47</v>
      </c>
      <c r="H585" s="7">
        <v>6</v>
      </c>
      <c r="I585" s="51">
        <v>0</v>
      </c>
      <c r="J585" s="7">
        <v>1</v>
      </c>
      <c r="K585" s="7">
        <v>1</v>
      </c>
      <c r="L585" s="7">
        <v>1</v>
      </c>
      <c r="M585" s="53">
        <v>90055.08</v>
      </c>
      <c r="N585" s="7">
        <v>0</v>
      </c>
      <c r="O585" s="68" t="s">
        <v>885</v>
      </c>
      <c r="P585" s="68" t="s">
        <v>901</v>
      </c>
      <c r="Q585" s="68" t="s">
        <v>883</v>
      </c>
      <c r="R585" s="69" t="s">
        <v>884</v>
      </c>
    </row>
    <row r="586" spans="1:18" ht="18" customHeight="1" x14ac:dyDescent="0.2">
      <c r="A586" s="6">
        <v>737</v>
      </c>
      <c r="B586" s="7">
        <v>15794278</v>
      </c>
      <c r="C586" s="6" t="s">
        <v>603</v>
      </c>
      <c r="D586" s="7">
        <v>816</v>
      </c>
      <c r="E586" s="6" t="s">
        <v>18</v>
      </c>
      <c r="F586" s="6" t="s">
        <v>23</v>
      </c>
      <c r="G586" s="7">
        <v>67</v>
      </c>
      <c r="H586" s="7">
        <v>6</v>
      </c>
      <c r="I586" s="51">
        <v>151858.98000000001</v>
      </c>
      <c r="J586" s="7">
        <v>1</v>
      </c>
      <c r="K586" s="7">
        <v>1</v>
      </c>
      <c r="L586" s="7">
        <v>1</v>
      </c>
      <c r="M586" s="53">
        <v>72814.31</v>
      </c>
      <c r="N586" s="7">
        <v>0</v>
      </c>
      <c r="O586" s="68" t="s">
        <v>809</v>
      </c>
      <c r="P586" s="68" t="s">
        <v>905</v>
      </c>
      <c r="Q586" s="68" t="s">
        <v>888</v>
      </c>
      <c r="R586" s="69" t="s">
        <v>884</v>
      </c>
    </row>
    <row r="587" spans="1:18" ht="18" customHeight="1" x14ac:dyDescent="0.2">
      <c r="A587" s="6">
        <v>738</v>
      </c>
      <c r="B587" s="7">
        <v>15766741</v>
      </c>
      <c r="C587" s="6" t="s">
        <v>222</v>
      </c>
      <c r="D587" s="7">
        <v>525</v>
      </c>
      <c r="E587" s="6" t="s">
        <v>15</v>
      </c>
      <c r="F587" s="6" t="s">
        <v>23</v>
      </c>
      <c r="G587" s="7">
        <v>36</v>
      </c>
      <c r="H587" s="7">
        <v>2</v>
      </c>
      <c r="I587" s="51">
        <v>114628.4</v>
      </c>
      <c r="J587" s="7">
        <v>1</v>
      </c>
      <c r="K587" s="7">
        <v>0</v>
      </c>
      <c r="L587" s="7">
        <v>1</v>
      </c>
      <c r="M587" s="53">
        <v>168290.06</v>
      </c>
      <c r="N587" s="7">
        <v>0</v>
      </c>
      <c r="O587" s="68" t="s">
        <v>810</v>
      </c>
      <c r="P587" s="68" t="s">
        <v>902</v>
      </c>
      <c r="Q587" s="68" t="s">
        <v>886</v>
      </c>
      <c r="R587" s="69" t="s">
        <v>904</v>
      </c>
    </row>
    <row r="588" spans="1:18" ht="18" customHeight="1" x14ac:dyDescent="0.2">
      <c r="A588" s="6">
        <v>739</v>
      </c>
      <c r="B588" s="7">
        <v>15661036</v>
      </c>
      <c r="C588" s="6" t="s">
        <v>604</v>
      </c>
      <c r="D588" s="7">
        <v>725</v>
      </c>
      <c r="E588" s="6" t="s">
        <v>15</v>
      </c>
      <c r="F588" s="6" t="s">
        <v>23</v>
      </c>
      <c r="G588" s="7">
        <v>46</v>
      </c>
      <c r="H588" s="7">
        <v>6</v>
      </c>
      <c r="I588" s="51">
        <v>0</v>
      </c>
      <c r="J588" s="7">
        <v>2</v>
      </c>
      <c r="K588" s="7">
        <v>1</v>
      </c>
      <c r="L588" s="7">
        <v>0</v>
      </c>
      <c r="M588" s="53">
        <v>161767.38</v>
      </c>
      <c r="N588" s="7">
        <v>0</v>
      </c>
      <c r="O588" s="68" t="s">
        <v>809</v>
      </c>
      <c r="P588" s="68" t="s">
        <v>901</v>
      </c>
      <c r="Q588" s="68" t="s">
        <v>883</v>
      </c>
      <c r="R588" s="69" t="s">
        <v>904</v>
      </c>
    </row>
    <row r="589" spans="1:18" ht="18" customHeight="1" x14ac:dyDescent="0.2">
      <c r="A589" s="6">
        <v>740</v>
      </c>
      <c r="B589" s="7">
        <v>15705639</v>
      </c>
      <c r="C589" s="6" t="s">
        <v>605</v>
      </c>
      <c r="D589" s="7">
        <v>692</v>
      </c>
      <c r="E589" s="6" t="s">
        <v>15</v>
      </c>
      <c r="F589" s="6" t="s">
        <v>16</v>
      </c>
      <c r="G589" s="7">
        <v>28</v>
      </c>
      <c r="H589" s="7">
        <v>8</v>
      </c>
      <c r="I589" s="51">
        <v>95059.02</v>
      </c>
      <c r="J589" s="7">
        <v>2</v>
      </c>
      <c r="K589" s="7">
        <v>1</v>
      </c>
      <c r="L589" s="7">
        <v>0</v>
      </c>
      <c r="M589" s="53">
        <v>44420.18</v>
      </c>
      <c r="N589" s="7">
        <v>0</v>
      </c>
      <c r="O589" s="68" t="s">
        <v>810</v>
      </c>
      <c r="P589" s="68" t="s">
        <v>902</v>
      </c>
      <c r="Q589" s="68" t="s">
        <v>886</v>
      </c>
      <c r="R589" s="69" t="s">
        <v>903</v>
      </c>
    </row>
    <row r="590" spans="1:18" ht="18" customHeight="1" x14ac:dyDescent="0.2">
      <c r="A590" s="6">
        <v>741</v>
      </c>
      <c r="B590" s="7">
        <v>15637414</v>
      </c>
      <c r="C590" s="6" t="s">
        <v>606</v>
      </c>
      <c r="D590" s="7">
        <v>618</v>
      </c>
      <c r="E590" s="6" t="s">
        <v>15</v>
      </c>
      <c r="F590" s="6" t="s">
        <v>16</v>
      </c>
      <c r="G590" s="7">
        <v>24</v>
      </c>
      <c r="H590" s="7">
        <v>7</v>
      </c>
      <c r="I590" s="51">
        <v>128736.39</v>
      </c>
      <c r="J590" s="7">
        <v>1</v>
      </c>
      <c r="K590" s="7">
        <v>0</v>
      </c>
      <c r="L590" s="7">
        <v>1</v>
      </c>
      <c r="M590" s="53">
        <v>37147.61</v>
      </c>
      <c r="N590" s="7">
        <v>0</v>
      </c>
      <c r="O590" s="68" t="s">
        <v>810</v>
      </c>
      <c r="P590" s="68" t="s">
        <v>902</v>
      </c>
      <c r="Q590" s="68" t="s">
        <v>888</v>
      </c>
      <c r="R590" s="69" t="s">
        <v>903</v>
      </c>
    </row>
    <row r="591" spans="1:18" ht="18" customHeight="1" x14ac:dyDescent="0.2">
      <c r="A591" s="6">
        <v>742</v>
      </c>
      <c r="B591" s="7">
        <v>15716835</v>
      </c>
      <c r="C591" s="6" t="s">
        <v>259</v>
      </c>
      <c r="D591" s="7">
        <v>546</v>
      </c>
      <c r="E591" s="6" t="s">
        <v>15</v>
      </c>
      <c r="F591" s="6" t="s">
        <v>23</v>
      </c>
      <c r="G591" s="7">
        <v>24</v>
      </c>
      <c r="H591" s="7">
        <v>8</v>
      </c>
      <c r="I591" s="51">
        <v>156325.38</v>
      </c>
      <c r="J591" s="7">
        <v>1</v>
      </c>
      <c r="K591" s="7">
        <v>1</v>
      </c>
      <c r="L591" s="7">
        <v>1</v>
      </c>
      <c r="M591" s="53">
        <v>125381.02</v>
      </c>
      <c r="N591" s="7">
        <v>0</v>
      </c>
      <c r="O591" s="68" t="s">
        <v>810</v>
      </c>
      <c r="P591" s="68" t="s">
        <v>902</v>
      </c>
      <c r="Q591" s="68" t="s">
        <v>888</v>
      </c>
      <c r="R591" s="69" t="s">
        <v>887</v>
      </c>
    </row>
    <row r="592" spans="1:18" ht="18" customHeight="1" x14ac:dyDescent="0.2">
      <c r="A592" s="6">
        <v>743</v>
      </c>
      <c r="B592" s="7">
        <v>15696231</v>
      </c>
      <c r="C592" s="6" t="s">
        <v>607</v>
      </c>
      <c r="D592" s="7">
        <v>635</v>
      </c>
      <c r="E592" s="6" t="s">
        <v>15</v>
      </c>
      <c r="F592" s="6" t="s">
        <v>23</v>
      </c>
      <c r="G592" s="7">
        <v>29</v>
      </c>
      <c r="H592" s="7">
        <v>7</v>
      </c>
      <c r="I592" s="51">
        <v>105405.97</v>
      </c>
      <c r="J592" s="7">
        <v>1</v>
      </c>
      <c r="K592" s="7">
        <v>1</v>
      </c>
      <c r="L592" s="7">
        <v>1</v>
      </c>
      <c r="M592" s="53">
        <v>149853.89000000001</v>
      </c>
      <c r="N592" s="7">
        <v>0</v>
      </c>
      <c r="O592" s="68" t="s">
        <v>810</v>
      </c>
      <c r="P592" s="68" t="s">
        <v>902</v>
      </c>
      <c r="Q592" s="68" t="s">
        <v>886</v>
      </c>
      <c r="R592" s="69" t="s">
        <v>887</v>
      </c>
    </row>
    <row r="593" spans="1:18" ht="18" customHeight="1" x14ac:dyDescent="0.2">
      <c r="A593" s="6">
        <v>745</v>
      </c>
      <c r="B593" s="7">
        <v>15670755</v>
      </c>
      <c r="C593" s="6" t="s">
        <v>609</v>
      </c>
      <c r="D593" s="7">
        <v>650</v>
      </c>
      <c r="E593" s="6" t="s">
        <v>15</v>
      </c>
      <c r="F593" s="6" t="s">
        <v>23</v>
      </c>
      <c r="G593" s="7">
        <v>60</v>
      </c>
      <c r="H593" s="7">
        <v>8</v>
      </c>
      <c r="I593" s="51">
        <v>0</v>
      </c>
      <c r="J593" s="7">
        <v>2</v>
      </c>
      <c r="K593" s="7">
        <v>1</v>
      </c>
      <c r="L593" s="7">
        <v>1</v>
      </c>
      <c r="M593" s="53">
        <v>102925.75999999999</v>
      </c>
      <c r="N593" s="7">
        <v>0</v>
      </c>
      <c r="O593" s="68" t="s">
        <v>810</v>
      </c>
      <c r="P593" s="68" t="s">
        <v>905</v>
      </c>
      <c r="Q593" s="68" t="s">
        <v>883</v>
      </c>
      <c r="R593" s="69" t="s">
        <v>887</v>
      </c>
    </row>
    <row r="594" spans="1:18" ht="18" customHeight="1" x14ac:dyDescent="0.2">
      <c r="A594" s="6">
        <v>746</v>
      </c>
      <c r="B594" s="7">
        <v>15640059</v>
      </c>
      <c r="C594" s="6" t="s">
        <v>234</v>
      </c>
      <c r="D594" s="7">
        <v>606</v>
      </c>
      <c r="E594" s="6" t="s">
        <v>15</v>
      </c>
      <c r="F594" s="6" t="s">
        <v>23</v>
      </c>
      <c r="G594" s="7">
        <v>40</v>
      </c>
      <c r="H594" s="7">
        <v>5</v>
      </c>
      <c r="I594" s="51">
        <v>0</v>
      </c>
      <c r="J594" s="7">
        <v>2</v>
      </c>
      <c r="K594" s="7">
        <v>1</v>
      </c>
      <c r="L594" s="7">
        <v>1</v>
      </c>
      <c r="M594" s="53">
        <v>70899.27</v>
      </c>
      <c r="N594" s="7">
        <v>0</v>
      </c>
      <c r="O594" s="68" t="s">
        <v>810</v>
      </c>
      <c r="P594" s="68" t="s">
        <v>901</v>
      </c>
      <c r="Q594" s="68" t="s">
        <v>883</v>
      </c>
      <c r="R594" s="69" t="s">
        <v>884</v>
      </c>
    </row>
    <row r="595" spans="1:18" ht="18" customHeight="1" x14ac:dyDescent="0.2">
      <c r="A595" s="6">
        <v>747</v>
      </c>
      <c r="B595" s="7">
        <v>15787619</v>
      </c>
      <c r="C595" s="6" t="s">
        <v>313</v>
      </c>
      <c r="D595" s="7">
        <v>844</v>
      </c>
      <c r="E595" s="6" t="s">
        <v>15</v>
      </c>
      <c r="F595" s="6" t="s">
        <v>23</v>
      </c>
      <c r="G595" s="7">
        <v>18</v>
      </c>
      <c r="H595" s="7">
        <v>2</v>
      </c>
      <c r="I595" s="51">
        <v>160980.03</v>
      </c>
      <c r="J595" s="7">
        <v>1</v>
      </c>
      <c r="K595" s="7">
        <v>0</v>
      </c>
      <c r="L595" s="7">
        <v>0</v>
      </c>
      <c r="M595" s="53">
        <v>145936.28</v>
      </c>
      <c r="N595" s="7">
        <v>0</v>
      </c>
      <c r="O595" s="68" t="s">
        <v>809</v>
      </c>
      <c r="P595" s="68" t="s">
        <v>902</v>
      </c>
      <c r="Q595" s="68" t="s">
        <v>888</v>
      </c>
      <c r="R595" s="69" t="s">
        <v>887</v>
      </c>
    </row>
    <row r="596" spans="1:18" ht="18" customHeight="1" x14ac:dyDescent="0.2">
      <c r="A596" s="6">
        <v>748</v>
      </c>
      <c r="B596" s="7">
        <v>15587535</v>
      </c>
      <c r="C596" s="6" t="s">
        <v>605</v>
      </c>
      <c r="D596" s="7">
        <v>450</v>
      </c>
      <c r="E596" s="6" t="s">
        <v>18</v>
      </c>
      <c r="F596" s="6" t="s">
        <v>16</v>
      </c>
      <c r="G596" s="7">
        <v>46</v>
      </c>
      <c r="H596" s="7">
        <v>5</v>
      </c>
      <c r="I596" s="51">
        <v>177619.71</v>
      </c>
      <c r="J596" s="7">
        <v>1</v>
      </c>
      <c r="K596" s="7">
        <v>1</v>
      </c>
      <c r="L596" s="7">
        <v>0</v>
      </c>
      <c r="M596" s="53">
        <v>54227.06</v>
      </c>
      <c r="N596" s="7">
        <v>0</v>
      </c>
      <c r="O596" s="68" t="s">
        <v>885</v>
      </c>
      <c r="P596" s="68" t="s">
        <v>901</v>
      </c>
      <c r="Q596" s="68" t="s">
        <v>888</v>
      </c>
      <c r="R596" s="69" t="s">
        <v>884</v>
      </c>
    </row>
    <row r="597" spans="1:18" ht="18" customHeight="1" x14ac:dyDescent="0.2">
      <c r="A597" s="6">
        <v>749</v>
      </c>
      <c r="B597" s="7">
        <v>15813034</v>
      </c>
      <c r="C597" s="6" t="s">
        <v>65</v>
      </c>
      <c r="D597" s="7">
        <v>727</v>
      </c>
      <c r="E597" s="6" t="s">
        <v>18</v>
      </c>
      <c r="F597" s="6" t="s">
        <v>23</v>
      </c>
      <c r="G597" s="7">
        <v>38</v>
      </c>
      <c r="H597" s="7">
        <v>2</v>
      </c>
      <c r="I597" s="51">
        <v>62276.99</v>
      </c>
      <c r="J597" s="7">
        <v>1</v>
      </c>
      <c r="K597" s="7">
        <v>1</v>
      </c>
      <c r="L597" s="7">
        <v>1</v>
      </c>
      <c r="M597" s="53">
        <v>59280.79</v>
      </c>
      <c r="N597" s="7">
        <v>0</v>
      </c>
      <c r="O597" s="68" t="s">
        <v>809</v>
      </c>
      <c r="P597" s="68" t="s">
        <v>902</v>
      </c>
      <c r="Q597" s="68" t="s">
        <v>883</v>
      </c>
      <c r="R597" s="69" t="s">
        <v>884</v>
      </c>
    </row>
    <row r="598" spans="1:18" ht="18" customHeight="1" x14ac:dyDescent="0.2">
      <c r="A598" s="6">
        <v>750</v>
      </c>
      <c r="B598" s="7">
        <v>15698839</v>
      </c>
      <c r="C598" s="6" t="s">
        <v>610</v>
      </c>
      <c r="D598" s="7">
        <v>460</v>
      </c>
      <c r="E598" s="6" t="s">
        <v>26</v>
      </c>
      <c r="F598" s="6" t="s">
        <v>23</v>
      </c>
      <c r="G598" s="7">
        <v>46</v>
      </c>
      <c r="H598" s="7">
        <v>4</v>
      </c>
      <c r="I598" s="51">
        <v>127559.97</v>
      </c>
      <c r="J598" s="7">
        <v>2</v>
      </c>
      <c r="K598" s="7">
        <v>1</v>
      </c>
      <c r="L598" s="7">
        <v>1</v>
      </c>
      <c r="M598" s="53">
        <v>126952.5</v>
      </c>
      <c r="N598" s="7">
        <v>0</v>
      </c>
      <c r="O598" s="68" t="s">
        <v>885</v>
      </c>
      <c r="P598" s="68" t="s">
        <v>901</v>
      </c>
      <c r="Q598" s="68" t="s">
        <v>888</v>
      </c>
      <c r="R598" s="69" t="s">
        <v>887</v>
      </c>
    </row>
    <row r="599" spans="1:18" ht="18" customHeight="1" x14ac:dyDescent="0.2">
      <c r="A599" s="6">
        <v>751</v>
      </c>
      <c r="B599" s="7">
        <v>15790314</v>
      </c>
      <c r="C599" s="6" t="s">
        <v>611</v>
      </c>
      <c r="D599" s="7">
        <v>649</v>
      </c>
      <c r="E599" s="6" t="s">
        <v>15</v>
      </c>
      <c r="F599" s="6" t="s">
        <v>23</v>
      </c>
      <c r="G599" s="7">
        <v>41</v>
      </c>
      <c r="H599" s="7">
        <v>0</v>
      </c>
      <c r="I599" s="51">
        <v>0</v>
      </c>
      <c r="J599" s="7">
        <v>2</v>
      </c>
      <c r="K599" s="7">
        <v>0</v>
      </c>
      <c r="L599" s="7">
        <v>1</v>
      </c>
      <c r="M599" s="53">
        <v>130567.02</v>
      </c>
      <c r="N599" s="7">
        <v>0</v>
      </c>
      <c r="O599" s="68" t="s">
        <v>810</v>
      </c>
      <c r="P599" s="68" t="s">
        <v>901</v>
      </c>
      <c r="Q599" s="68" t="s">
        <v>883</v>
      </c>
      <c r="R599" s="69" t="s">
        <v>887</v>
      </c>
    </row>
    <row r="600" spans="1:18" ht="18" customHeight="1" x14ac:dyDescent="0.2">
      <c r="A600" s="6">
        <v>752</v>
      </c>
      <c r="B600" s="7">
        <v>15634245</v>
      </c>
      <c r="C600" s="6" t="s">
        <v>612</v>
      </c>
      <c r="D600" s="7">
        <v>758</v>
      </c>
      <c r="E600" s="6" t="s">
        <v>26</v>
      </c>
      <c r="F600" s="6" t="s">
        <v>16</v>
      </c>
      <c r="G600" s="7">
        <v>47</v>
      </c>
      <c r="H600" s="7">
        <v>9</v>
      </c>
      <c r="I600" s="51">
        <v>95523.16</v>
      </c>
      <c r="J600" s="7">
        <v>1</v>
      </c>
      <c r="K600" s="7">
        <v>1</v>
      </c>
      <c r="L600" s="7">
        <v>0</v>
      </c>
      <c r="M600" s="53">
        <v>73294.48</v>
      </c>
      <c r="N600" s="7">
        <v>0</v>
      </c>
      <c r="O600" s="68" t="s">
        <v>809</v>
      </c>
      <c r="P600" s="68" t="s">
        <v>901</v>
      </c>
      <c r="Q600" s="68" t="s">
        <v>886</v>
      </c>
      <c r="R600" s="69" t="s">
        <v>884</v>
      </c>
    </row>
    <row r="601" spans="1:18" ht="18" customHeight="1" x14ac:dyDescent="0.2">
      <c r="A601" s="6">
        <v>753</v>
      </c>
      <c r="B601" s="7">
        <v>15677305</v>
      </c>
      <c r="C601" s="6" t="s">
        <v>313</v>
      </c>
      <c r="D601" s="7">
        <v>490</v>
      </c>
      <c r="E601" s="6" t="s">
        <v>15</v>
      </c>
      <c r="F601" s="6" t="s">
        <v>16</v>
      </c>
      <c r="G601" s="7">
        <v>35</v>
      </c>
      <c r="H601" s="7">
        <v>7</v>
      </c>
      <c r="I601" s="51">
        <v>107749.03</v>
      </c>
      <c r="J601" s="7">
        <v>1</v>
      </c>
      <c r="K601" s="7">
        <v>1</v>
      </c>
      <c r="L601" s="7">
        <v>1</v>
      </c>
      <c r="M601" s="53">
        <v>3937.37</v>
      </c>
      <c r="N601" s="7">
        <v>0</v>
      </c>
      <c r="O601" s="68" t="s">
        <v>885</v>
      </c>
      <c r="P601" s="68" t="s">
        <v>902</v>
      </c>
      <c r="Q601" s="68" t="s">
        <v>886</v>
      </c>
      <c r="R601" s="69" t="s">
        <v>903</v>
      </c>
    </row>
    <row r="602" spans="1:18" ht="18" customHeight="1" x14ac:dyDescent="0.2">
      <c r="A602" s="6">
        <v>754</v>
      </c>
      <c r="B602" s="7">
        <v>15661526</v>
      </c>
      <c r="C602" s="6" t="s">
        <v>540</v>
      </c>
      <c r="D602" s="7">
        <v>815</v>
      </c>
      <c r="E602" s="6" t="s">
        <v>26</v>
      </c>
      <c r="F602" s="6" t="s">
        <v>23</v>
      </c>
      <c r="G602" s="7">
        <v>37</v>
      </c>
      <c r="H602" s="7">
        <v>2</v>
      </c>
      <c r="I602" s="51">
        <v>110777.26</v>
      </c>
      <c r="J602" s="7">
        <v>2</v>
      </c>
      <c r="K602" s="7">
        <v>1</v>
      </c>
      <c r="L602" s="7">
        <v>0</v>
      </c>
      <c r="M602" s="53">
        <v>2383.59</v>
      </c>
      <c r="N602" s="7">
        <v>0</v>
      </c>
      <c r="O602" s="68" t="s">
        <v>809</v>
      </c>
      <c r="P602" s="68" t="s">
        <v>902</v>
      </c>
      <c r="Q602" s="68" t="s">
        <v>886</v>
      </c>
      <c r="R602" s="69" t="s">
        <v>903</v>
      </c>
    </row>
    <row r="603" spans="1:18" ht="18" customHeight="1" x14ac:dyDescent="0.2">
      <c r="A603" s="6">
        <v>755</v>
      </c>
      <c r="B603" s="7">
        <v>15685997</v>
      </c>
      <c r="C603" s="6" t="s">
        <v>613</v>
      </c>
      <c r="D603" s="7">
        <v>838</v>
      </c>
      <c r="E603" s="6" t="s">
        <v>18</v>
      </c>
      <c r="F603" s="6" t="s">
        <v>16</v>
      </c>
      <c r="G603" s="7">
        <v>39</v>
      </c>
      <c r="H603" s="7">
        <v>5</v>
      </c>
      <c r="I603" s="51">
        <v>166733.92000000001</v>
      </c>
      <c r="J603" s="7">
        <v>2</v>
      </c>
      <c r="K603" s="7">
        <v>1</v>
      </c>
      <c r="L603" s="7">
        <v>0</v>
      </c>
      <c r="M603" s="53">
        <v>14279.44</v>
      </c>
      <c r="N603" s="7">
        <v>0</v>
      </c>
      <c r="O603" s="68" t="s">
        <v>809</v>
      </c>
      <c r="P603" s="68" t="s">
        <v>902</v>
      </c>
      <c r="Q603" s="68" t="s">
        <v>888</v>
      </c>
      <c r="R603" s="69" t="s">
        <v>903</v>
      </c>
    </row>
    <row r="604" spans="1:18" ht="18" customHeight="1" x14ac:dyDescent="0.2">
      <c r="A604" s="6">
        <v>756</v>
      </c>
      <c r="B604" s="7">
        <v>15660101</v>
      </c>
      <c r="C604" s="6" t="s">
        <v>614</v>
      </c>
      <c r="D604" s="7">
        <v>803</v>
      </c>
      <c r="E604" s="6" t="s">
        <v>15</v>
      </c>
      <c r="F604" s="6" t="s">
        <v>23</v>
      </c>
      <c r="G604" s="7">
        <v>31</v>
      </c>
      <c r="H604" s="7">
        <v>9</v>
      </c>
      <c r="I604" s="51">
        <v>157120.85999999999</v>
      </c>
      <c r="J604" s="7">
        <v>2</v>
      </c>
      <c r="K604" s="7">
        <v>1</v>
      </c>
      <c r="L604" s="7">
        <v>0</v>
      </c>
      <c r="M604" s="53">
        <v>141300.53</v>
      </c>
      <c r="N604" s="7">
        <v>0</v>
      </c>
      <c r="O604" s="68" t="s">
        <v>809</v>
      </c>
      <c r="P604" s="68" t="s">
        <v>902</v>
      </c>
      <c r="Q604" s="68" t="s">
        <v>888</v>
      </c>
      <c r="R604" s="69" t="s">
        <v>887</v>
      </c>
    </row>
    <row r="605" spans="1:18" ht="18" customHeight="1" x14ac:dyDescent="0.2">
      <c r="A605" s="6">
        <v>757</v>
      </c>
      <c r="B605" s="7">
        <v>15637979</v>
      </c>
      <c r="C605" s="6" t="s">
        <v>139</v>
      </c>
      <c r="D605" s="7">
        <v>664</v>
      </c>
      <c r="E605" s="6" t="s">
        <v>26</v>
      </c>
      <c r="F605" s="6" t="s">
        <v>16</v>
      </c>
      <c r="G605" s="7">
        <v>36</v>
      </c>
      <c r="H605" s="7">
        <v>2</v>
      </c>
      <c r="I605" s="51">
        <v>127160.78</v>
      </c>
      <c r="J605" s="7">
        <v>2</v>
      </c>
      <c r="K605" s="7">
        <v>1</v>
      </c>
      <c r="L605" s="7">
        <v>0</v>
      </c>
      <c r="M605" s="53">
        <v>78140.75</v>
      </c>
      <c r="N605" s="7">
        <v>0</v>
      </c>
      <c r="O605" s="68" t="s">
        <v>810</v>
      </c>
      <c r="P605" s="68" t="s">
        <v>902</v>
      </c>
      <c r="Q605" s="68" t="s">
        <v>888</v>
      </c>
      <c r="R605" s="69" t="s">
        <v>884</v>
      </c>
    </row>
    <row r="606" spans="1:18" ht="18" customHeight="1" x14ac:dyDescent="0.2">
      <c r="A606" s="6">
        <v>758</v>
      </c>
      <c r="B606" s="7">
        <v>15815364</v>
      </c>
      <c r="C606" s="6" t="s">
        <v>615</v>
      </c>
      <c r="D606" s="7">
        <v>736</v>
      </c>
      <c r="E606" s="6" t="s">
        <v>18</v>
      </c>
      <c r="F606" s="6" t="s">
        <v>16</v>
      </c>
      <c r="G606" s="7">
        <v>28</v>
      </c>
      <c r="H606" s="7">
        <v>2</v>
      </c>
      <c r="I606" s="51">
        <v>0</v>
      </c>
      <c r="J606" s="7">
        <v>2</v>
      </c>
      <c r="K606" s="7">
        <v>1</v>
      </c>
      <c r="L606" s="7">
        <v>1</v>
      </c>
      <c r="M606" s="53">
        <v>117431.1</v>
      </c>
      <c r="N606" s="7">
        <v>0</v>
      </c>
      <c r="O606" s="68" t="s">
        <v>809</v>
      </c>
      <c r="P606" s="68" t="s">
        <v>902</v>
      </c>
      <c r="Q606" s="68" t="s">
        <v>883</v>
      </c>
      <c r="R606" s="69" t="s">
        <v>887</v>
      </c>
    </row>
    <row r="607" spans="1:18" ht="18" customHeight="1" x14ac:dyDescent="0.2">
      <c r="A607" s="6">
        <v>759</v>
      </c>
      <c r="B607" s="7">
        <v>15647099</v>
      </c>
      <c r="C607" s="6" t="s">
        <v>616</v>
      </c>
      <c r="D607" s="7">
        <v>633</v>
      </c>
      <c r="E607" s="6" t="s">
        <v>15</v>
      </c>
      <c r="F607" s="6" t="s">
        <v>16</v>
      </c>
      <c r="G607" s="7">
        <v>37</v>
      </c>
      <c r="H607" s="7">
        <v>9</v>
      </c>
      <c r="I607" s="51">
        <v>156091.97</v>
      </c>
      <c r="J607" s="7">
        <v>1</v>
      </c>
      <c r="K607" s="7">
        <v>1</v>
      </c>
      <c r="L607" s="7">
        <v>0</v>
      </c>
      <c r="M607" s="53">
        <v>72008.61</v>
      </c>
      <c r="N607" s="7">
        <v>0</v>
      </c>
      <c r="O607" s="68" t="s">
        <v>810</v>
      </c>
      <c r="P607" s="68" t="s">
        <v>902</v>
      </c>
      <c r="Q607" s="68" t="s">
        <v>888</v>
      </c>
      <c r="R607" s="69" t="s">
        <v>884</v>
      </c>
    </row>
    <row r="608" spans="1:18" ht="18" customHeight="1" x14ac:dyDescent="0.2">
      <c r="A608" s="6">
        <v>760</v>
      </c>
      <c r="B608" s="7">
        <v>15625944</v>
      </c>
      <c r="C608" s="6" t="s">
        <v>68</v>
      </c>
      <c r="D608" s="7">
        <v>664</v>
      </c>
      <c r="E608" s="6" t="s">
        <v>15</v>
      </c>
      <c r="F608" s="6" t="s">
        <v>23</v>
      </c>
      <c r="G608" s="7">
        <v>58</v>
      </c>
      <c r="H608" s="7">
        <v>5</v>
      </c>
      <c r="I608" s="51">
        <v>98668.18</v>
      </c>
      <c r="J608" s="7">
        <v>1</v>
      </c>
      <c r="K608" s="7">
        <v>1</v>
      </c>
      <c r="L608" s="7">
        <v>1</v>
      </c>
      <c r="M608" s="53">
        <v>60887.58</v>
      </c>
      <c r="N608" s="7">
        <v>0</v>
      </c>
      <c r="O608" s="68" t="s">
        <v>810</v>
      </c>
      <c r="P608" s="68" t="s">
        <v>901</v>
      </c>
      <c r="Q608" s="68" t="s">
        <v>886</v>
      </c>
      <c r="R608" s="69" t="s">
        <v>884</v>
      </c>
    </row>
    <row r="609" spans="1:18" ht="18" customHeight="1" x14ac:dyDescent="0.2">
      <c r="A609" s="6">
        <v>761</v>
      </c>
      <c r="B609" s="7">
        <v>15583212</v>
      </c>
      <c r="C609" s="6" t="s">
        <v>133</v>
      </c>
      <c r="D609" s="7">
        <v>600</v>
      </c>
      <c r="E609" s="6" t="s">
        <v>15</v>
      </c>
      <c r="F609" s="6" t="s">
        <v>16</v>
      </c>
      <c r="G609" s="7">
        <v>43</v>
      </c>
      <c r="H609" s="7">
        <v>5</v>
      </c>
      <c r="I609" s="51">
        <v>134022.06</v>
      </c>
      <c r="J609" s="7">
        <v>1</v>
      </c>
      <c r="K609" s="7">
        <v>1</v>
      </c>
      <c r="L609" s="7">
        <v>0</v>
      </c>
      <c r="M609" s="53">
        <v>194764.83</v>
      </c>
      <c r="N609" s="7">
        <v>0</v>
      </c>
      <c r="O609" s="68" t="s">
        <v>810</v>
      </c>
      <c r="P609" s="68" t="s">
        <v>901</v>
      </c>
      <c r="Q609" s="68" t="s">
        <v>888</v>
      </c>
      <c r="R609" s="69" t="s">
        <v>904</v>
      </c>
    </row>
    <row r="610" spans="1:18" ht="18" customHeight="1" x14ac:dyDescent="0.2">
      <c r="A610" s="6">
        <v>764</v>
      </c>
      <c r="B610" s="7">
        <v>15622750</v>
      </c>
      <c r="C610" s="6" t="s">
        <v>22</v>
      </c>
      <c r="D610" s="7">
        <v>742</v>
      </c>
      <c r="E610" s="6" t="s">
        <v>26</v>
      </c>
      <c r="F610" s="6" t="s">
        <v>16</v>
      </c>
      <c r="G610" s="7">
        <v>21</v>
      </c>
      <c r="H610" s="7">
        <v>1</v>
      </c>
      <c r="I610" s="51">
        <v>114292.48</v>
      </c>
      <c r="J610" s="7">
        <v>1</v>
      </c>
      <c r="K610" s="7">
        <v>1</v>
      </c>
      <c r="L610" s="7">
        <v>0</v>
      </c>
      <c r="M610" s="53">
        <v>31520.400000000001</v>
      </c>
      <c r="N610" s="7">
        <v>0</v>
      </c>
      <c r="O610" s="68" t="s">
        <v>809</v>
      </c>
      <c r="P610" s="68" t="s">
        <v>902</v>
      </c>
      <c r="Q610" s="68" t="s">
        <v>886</v>
      </c>
      <c r="R610" s="69" t="s">
        <v>903</v>
      </c>
    </row>
    <row r="611" spans="1:18" ht="18" customHeight="1" x14ac:dyDescent="0.2">
      <c r="A611" s="6">
        <v>766</v>
      </c>
      <c r="B611" s="7">
        <v>15812351</v>
      </c>
      <c r="C611" s="6" t="s">
        <v>618</v>
      </c>
      <c r="D611" s="7">
        <v>710</v>
      </c>
      <c r="E611" s="6" t="s">
        <v>18</v>
      </c>
      <c r="F611" s="6" t="s">
        <v>16</v>
      </c>
      <c r="G611" s="7">
        <v>27</v>
      </c>
      <c r="H611" s="7">
        <v>2</v>
      </c>
      <c r="I611" s="51">
        <v>135277.96</v>
      </c>
      <c r="J611" s="7">
        <v>1</v>
      </c>
      <c r="K611" s="7">
        <v>1</v>
      </c>
      <c r="L611" s="7">
        <v>0</v>
      </c>
      <c r="M611" s="53">
        <v>142200.15</v>
      </c>
      <c r="N611" s="7">
        <v>0</v>
      </c>
      <c r="O611" s="68" t="s">
        <v>810</v>
      </c>
      <c r="P611" s="68" t="s">
        <v>902</v>
      </c>
      <c r="Q611" s="68" t="s">
        <v>888</v>
      </c>
      <c r="R611" s="69" t="s">
        <v>887</v>
      </c>
    </row>
    <row r="612" spans="1:18" ht="18" customHeight="1" x14ac:dyDescent="0.2">
      <c r="A612" s="6">
        <v>767</v>
      </c>
      <c r="B612" s="7">
        <v>15810864</v>
      </c>
      <c r="C612" s="6" t="s">
        <v>619</v>
      </c>
      <c r="D612" s="7">
        <v>700</v>
      </c>
      <c r="E612" s="6" t="s">
        <v>15</v>
      </c>
      <c r="F612" s="6" t="s">
        <v>16</v>
      </c>
      <c r="G612" s="7">
        <v>82</v>
      </c>
      <c r="H612" s="7">
        <v>2</v>
      </c>
      <c r="I612" s="51">
        <v>0</v>
      </c>
      <c r="J612" s="7">
        <v>2</v>
      </c>
      <c r="K612" s="7">
        <v>0</v>
      </c>
      <c r="L612" s="7">
        <v>1</v>
      </c>
      <c r="M612" s="53">
        <v>182055.36</v>
      </c>
      <c r="N612" s="7">
        <v>0</v>
      </c>
      <c r="O612" s="68" t="s">
        <v>810</v>
      </c>
      <c r="P612" s="68" t="s">
        <v>905</v>
      </c>
      <c r="Q612" s="68" t="s">
        <v>883</v>
      </c>
      <c r="R612" s="69" t="s">
        <v>904</v>
      </c>
    </row>
    <row r="613" spans="1:18" ht="18" customHeight="1" x14ac:dyDescent="0.2">
      <c r="A613" s="6">
        <v>769</v>
      </c>
      <c r="B613" s="7">
        <v>15724296</v>
      </c>
      <c r="C613" s="6" t="s">
        <v>319</v>
      </c>
      <c r="D613" s="7">
        <v>684</v>
      </c>
      <c r="E613" s="6" t="s">
        <v>18</v>
      </c>
      <c r="F613" s="6" t="s">
        <v>23</v>
      </c>
      <c r="G613" s="7">
        <v>41</v>
      </c>
      <c r="H613" s="7">
        <v>2</v>
      </c>
      <c r="I613" s="51">
        <v>119782.72</v>
      </c>
      <c r="J613" s="7">
        <v>2</v>
      </c>
      <c r="K613" s="7">
        <v>0</v>
      </c>
      <c r="L613" s="7">
        <v>0</v>
      </c>
      <c r="M613" s="53">
        <v>120284.67</v>
      </c>
      <c r="N613" s="7">
        <v>0</v>
      </c>
      <c r="O613" s="68" t="s">
        <v>810</v>
      </c>
      <c r="P613" s="68" t="s">
        <v>901</v>
      </c>
      <c r="Q613" s="68" t="s">
        <v>886</v>
      </c>
      <c r="R613" s="69" t="s">
        <v>887</v>
      </c>
    </row>
    <row r="614" spans="1:18" ht="18" customHeight="1" x14ac:dyDescent="0.2">
      <c r="A614" s="6">
        <v>772</v>
      </c>
      <c r="B614" s="7">
        <v>15640442</v>
      </c>
      <c r="C614" s="6" t="s">
        <v>622</v>
      </c>
      <c r="D614" s="7">
        <v>717</v>
      </c>
      <c r="E614" s="6" t="s">
        <v>15</v>
      </c>
      <c r="F614" s="6" t="s">
        <v>23</v>
      </c>
      <c r="G614" s="7">
        <v>31</v>
      </c>
      <c r="H614" s="7">
        <v>4</v>
      </c>
      <c r="I614" s="51">
        <v>129722.57</v>
      </c>
      <c r="J614" s="7">
        <v>1</v>
      </c>
      <c r="K614" s="7">
        <v>0</v>
      </c>
      <c r="L614" s="7">
        <v>0</v>
      </c>
      <c r="M614" s="53">
        <v>41176.6</v>
      </c>
      <c r="N614" s="7">
        <v>0</v>
      </c>
      <c r="O614" s="68" t="s">
        <v>810</v>
      </c>
      <c r="P614" s="68" t="s">
        <v>902</v>
      </c>
      <c r="Q614" s="68" t="s">
        <v>888</v>
      </c>
      <c r="R614" s="69" t="s">
        <v>903</v>
      </c>
    </row>
    <row r="615" spans="1:18" ht="18" customHeight="1" x14ac:dyDescent="0.2">
      <c r="A615" s="6">
        <v>773</v>
      </c>
      <c r="B615" s="7">
        <v>15639314</v>
      </c>
      <c r="C615" s="6" t="s">
        <v>623</v>
      </c>
      <c r="D615" s="7">
        <v>589</v>
      </c>
      <c r="E615" s="6" t="s">
        <v>15</v>
      </c>
      <c r="F615" s="6" t="s">
        <v>23</v>
      </c>
      <c r="G615" s="7">
        <v>32</v>
      </c>
      <c r="H615" s="7">
        <v>2</v>
      </c>
      <c r="I615" s="51">
        <v>0</v>
      </c>
      <c r="J615" s="7">
        <v>2</v>
      </c>
      <c r="K615" s="7">
        <v>0</v>
      </c>
      <c r="L615" s="7">
        <v>1</v>
      </c>
      <c r="M615" s="53">
        <v>9468.64</v>
      </c>
      <c r="N615" s="7">
        <v>0</v>
      </c>
      <c r="O615" s="68" t="s">
        <v>810</v>
      </c>
      <c r="P615" s="68" t="s">
        <v>902</v>
      </c>
      <c r="Q615" s="68" t="s">
        <v>883</v>
      </c>
      <c r="R615" s="69" t="s">
        <v>903</v>
      </c>
    </row>
    <row r="616" spans="1:18" ht="18" customHeight="1" x14ac:dyDescent="0.2">
      <c r="A616" s="6">
        <v>774</v>
      </c>
      <c r="B616" s="7">
        <v>15685320</v>
      </c>
      <c r="C616" s="6" t="s">
        <v>624</v>
      </c>
      <c r="D616" s="7">
        <v>767</v>
      </c>
      <c r="E616" s="6" t="s">
        <v>15</v>
      </c>
      <c r="F616" s="6" t="s">
        <v>23</v>
      </c>
      <c r="G616" s="7">
        <v>36</v>
      </c>
      <c r="H616" s="7">
        <v>3</v>
      </c>
      <c r="I616" s="51">
        <v>139180.20000000001</v>
      </c>
      <c r="J616" s="7">
        <v>1</v>
      </c>
      <c r="K616" s="7">
        <v>0</v>
      </c>
      <c r="L616" s="7">
        <v>0</v>
      </c>
      <c r="M616" s="53">
        <v>123880.19</v>
      </c>
      <c r="N616" s="7">
        <v>0</v>
      </c>
      <c r="O616" s="68" t="s">
        <v>809</v>
      </c>
      <c r="P616" s="68" t="s">
        <v>902</v>
      </c>
      <c r="Q616" s="68" t="s">
        <v>888</v>
      </c>
      <c r="R616" s="69" t="s">
        <v>887</v>
      </c>
    </row>
    <row r="617" spans="1:18" ht="18" customHeight="1" x14ac:dyDescent="0.2">
      <c r="A617" s="6">
        <v>776</v>
      </c>
      <c r="B617" s="7">
        <v>15752137</v>
      </c>
      <c r="C617" s="6" t="s">
        <v>626</v>
      </c>
      <c r="D617" s="7">
        <v>648</v>
      </c>
      <c r="E617" s="6" t="s">
        <v>15</v>
      </c>
      <c r="F617" s="6" t="s">
        <v>23</v>
      </c>
      <c r="G617" s="7">
        <v>33</v>
      </c>
      <c r="H617" s="7">
        <v>7</v>
      </c>
      <c r="I617" s="51">
        <v>134944</v>
      </c>
      <c r="J617" s="7">
        <v>1</v>
      </c>
      <c r="K617" s="7">
        <v>1</v>
      </c>
      <c r="L617" s="7">
        <v>1</v>
      </c>
      <c r="M617" s="53">
        <v>117036.38</v>
      </c>
      <c r="N617" s="7">
        <v>0</v>
      </c>
      <c r="O617" s="68" t="s">
        <v>810</v>
      </c>
      <c r="P617" s="68" t="s">
        <v>902</v>
      </c>
      <c r="Q617" s="68" t="s">
        <v>888</v>
      </c>
      <c r="R617" s="69" t="s">
        <v>887</v>
      </c>
    </row>
    <row r="618" spans="1:18" ht="18" customHeight="1" x14ac:dyDescent="0.2">
      <c r="A618" s="6">
        <v>779</v>
      </c>
      <c r="B618" s="7">
        <v>15797227</v>
      </c>
      <c r="C618" s="6" t="s">
        <v>629</v>
      </c>
      <c r="D618" s="7">
        <v>754</v>
      </c>
      <c r="E618" s="6" t="s">
        <v>15</v>
      </c>
      <c r="F618" s="6" t="s">
        <v>23</v>
      </c>
      <c r="G618" s="7">
        <v>28</v>
      </c>
      <c r="H618" s="7">
        <v>8</v>
      </c>
      <c r="I618" s="51">
        <v>0</v>
      </c>
      <c r="J618" s="7">
        <v>2</v>
      </c>
      <c r="K618" s="7">
        <v>1</v>
      </c>
      <c r="L618" s="7">
        <v>1</v>
      </c>
      <c r="M618" s="53">
        <v>52615.62</v>
      </c>
      <c r="N618" s="7">
        <v>0</v>
      </c>
      <c r="O618" s="68" t="s">
        <v>809</v>
      </c>
      <c r="P618" s="68" t="s">
        <v>902</v>
      </c>
      <c r="Q618" s="68" t="s">
        <v>883</v>
      </c>
      <c r="R618" s="69" t="s">
        <v>884</v>
      </c>
    </row>
    <row r="619" spans="1:18" ht="18" customHeight="1" x14ac:dyDescent="0.2">
      <c r="A619" s="6">
        <v>780</v>
      </c>
      <c r="B619" s="7">
        <v>15769974</v>
      </c>
      <c r="C619" s="6" t="s">
        <v>219</v>
      </c>
      <c r="D619" s="7">
        <v>679</v>
      </c>
      <c r="E619" s="6" t="s">
        <v>18</v>
      </c>
      <c r="F619" s="6" t="s">
        <v>16</v>
      </c>
      <c r="G619" s="7">
        <v>35</v>
      </c>
      <c r="H619" s="7">
        <v>8</v>
      </c>
      <c r="I619" s="51">
        <v>119182.73</v>
      </c>
      <c r="J619" s="7">
        <v>1</v>
      </c>
      <c r="K619" s="7">
        <v>0</v>
      </c>
      <c r="L619" s="7">
        <v>0</v>
      </c>
      <c r="M619" s="53">
        <v>121210.09</v>
      </c>
      <c r="N619" s="7">
        <v>0</v>
      </c>
      <c r="O619" s="68" t="s">
        <v>810</v>
      </c>
      <c r="P619" s="68" t="s">
        <v>902</v>
      </c>
      <c r="Q619" s="68" t="s">
        <v>886</v>
      </c>
      <c r="R619" s="69" t="s">
        <v>887</v>
      </c>
    </row>
    <row r="620" spans="1:18" ht="18" customHeight="1" x14ac:dyDescent="0.2">
      <c r="A620" s="6">
        <v>781</v>
      </c>
      <c r="B620" s="7">
        <v>15737051</v>
      </c>
      <c r="C620" s="6" t="s">
        <v>630</v>
      </c>
      <c r="D620" s="7">
        <v>639</v>
      </c>
      <c r="E620" s="6" t="s">
        <v>15</v>
      </c>
      <c r="F620" s="6" t="s">
        <v>23</v>
      </c>
      <c r="G620" s="7">
        <v>27</v>
      </c>
      <c r="H620" s="7">
        <v>8</v>
      </c>
      <c r="I620" s="51">
        <v>0</v>
      </c>
      <c r="J620" s="7">
        <v>2</v>
      </c>
      <c r="K620" s="7">
        <v>1</v>
      </c>
      <c r="L620" s="7">
        <v>0</v>
      </c>
      <c r="M620" s="53">
        <v>192247.35</v>
      </c>
      <c r="N620" s="7">
        <v>0</v>
      </c>
      <c r="O620" s="68" t="s">
        <v>810</v>
      </c>
      <c r="P620" s="68" t="s">
        <v>902</v>
      </c>
      <c r="Q620" s="68" t="s">
        <v>883</v>
      </c>
      <c r="R620" s="69" t="s">
        <v>904</v>
      </c>
    </row>
    <row r="621" spans="1:18" ht="18" customHeight="1" x14ac:dyDescent="0.2">
      <c r="A621" s="6">
        <v>782</v>
      </c>
      <c r="B621" s="7">
        <v>15585595</v>
      </c>
      <c r="C621" s="6" t="s">
        <v>631</v>
      </c>
      <c r="D621" s="7">
        <v>774</v>
      </c>
      <c r="E621" s="6" t="s">
        <v>15</v>
      </c>
      <c r="F621" s="6" t="s">
        <v>16</v>
      </c>
      <c r="G621" s="7">
        <v>28</v>
      </c>
      <c r="H621" s="7">
        <v>1</v>
      </c>
      <c r="I621" s="51">
        <v>71264.02</v>
      </c>
      <c r="J621" s="7">
        <v>2</v>
      </c>
      <c r="K621" s="7">
        <v>0</v>
      </c>
      <c r="L621" s="7">
        <v>1</v>
      </c>
      <c r="M621" s="53">
        <v>68759.570000000007</v>
      </c>
      <c r="N621" s="7">
        <v>0</v>
      </c>
      <c r="O621" s="68" t="s">
        <v>809</v>
      </c>
      <c r="P621" s="68" t="s">
        <v>902</v>
      </c>
      <c r="Q621" s="68" t="s">
        <v>883</v>
      </c>
      <c r="R621" s="69" t="s">
        <v>884</v>
      </c>
    </row>
    <row r="622" spans="1:18" ht="18" customHeight="1" x14ac:dyDescent="0.2">
      <c r="A622" s="6">
        <v>783</v>
      </c>
      <c r="B622" s="7">
        <v>15654060</v>
      </c>
      <c r="C622" s="6" t="s">
        <v>632</v>
      </c>
      <c r="D622" s="7">
        <v>517</v>
      </c>
      <c r="E622" s="6" t="s">
        <v>15</v>
      </c>
      <c r="F622" s="6" t="s">
        <v>23</v>
      </c>
      <c r="G622" s="7">
        <v>41</v>
      </c>
      <c r="H622" s="7">
        <v>2</v>
      </c>
      <c r="I622" s="51">
        <v>0</v>
      </c>
      <c r="J622" s="7">
        <v>2</v>
      </c>
      <c r="K622" s="7">
        <v>0</v>
      </c>
      <c r="L622" s="7">
        <v>1</v>
      </c>
      <c r="M622" s="53">
        <v>75937.47</v>
      </c>
      <c r="N622" s="7">
        <v>0</v>
      </c>
      <c r="O622" s="68" t="s">
        <v>885</v>
      </c>
      <c r="P622" s="68" t="s">
        <v>901</v>
      </c>
      <c r="Q622" s="68" t="s">
        <v>883</v>
      </c>
      <c r="R622" s="69" t="s">
        <v>884</v>
      </c>
    </row>
    <row r="623" spans="1:18" ht="18" customHeight="1" x14ac:dyDescent="0.2">
      <c r="A623" s="6">
        <v>784</v>
      </c>
      <c r="B623" s="7">
        <v>15745196</v>
      </c>
      <c r="C623" s="6" t="s">
        <v>633</v>
      </c>
      <c r="D623" s="7">
        <v>571</v>
      </c>
      <c r="E623" s="6" t="s">
        <v>15</v>
      </c>
      <c r="F623" s="6" t="s">
        <v>16</v>
      </c>
      <c r="G623" s="7">
        <v>35</v>
      </c>
      <c r="H623" s="7">
        <v>8</v>
      </c>
      <c r="I623" s="51">
        <v>0</v>
      </c>
      <c r="J623" s="7">
        <v>2</v>
      </c>
      <c r="K623" s="7">
        <v>0</v>
      </c>
      <c r="L623" s="7">
        <v>0</v>
      </c>
      <c r="M623" s="53">
        <v>84569.13</v>
      </c>
      <c r="N623" s="7">
        <v>0</v>
      </c>
      <c r="O623" s="68" t="s">
        <v>810</v>
      </c>
      <c r="P623" s="68" t="s">
        <v>902</v>
      </c>
      <c r="Q623" s="68" t="s">
        <v>883</v>
      </c>
      <c r="R623" s="69" t="s">
        <v>884</v>
      </c>
    </row>
    <row r="624" spans="1:18" ht="18" customHeight="1" x14ac:dyDescent="0.2">
      <c r="A624" s="6">
        <v>786</v>
      </c>
      <c r="B624" s="7">
        <v>15660155</v>
      </c>
      <c r="C624" s="6" t="s">
        <v>56</v>
      </c>
      <c r="D624" s="7">
        <v>792</v>
      </c>
      <c r="E624" s="6" t="s">
        <v>18</v>
      </c>
      <c r="F624" s="6" t="s">
        <v>23</v>
      </c>
      <c r="G624" s="7">
        <v>36</v>
      </c>
      <c r="H624" s="7">
        <v>5</v>
      </c>
      <c r="I624" s="51">
        <v>92140.15</v>
      </c>
      <c r="J624" s="7">
        <v>1</v>
      </c>
      <c r="K624" s="7">
        <v>0</v>
      </c>
      <c r="L624" s="7">
        <v>1</v>
      </c>
      <c r="M624" s="53">
        <v>67468.67</v>
      </c>
      <c r="N624" s="7">
        <v>0</v>
      </c>
      <c r="O624" s="68" t="s">
        <v>809</v>
      </c>
      <c r="P624" s="68" t="s">
        <v>902</v>
      </c>
      <c r="Q624" s="68" t="s">
        <v>886</v>
      </c>
      <c r="R624" s="69" t="s">
        <v>884</v>
      </c>
    </row>
    <row r="625" spans="1:18" ht="18" customHeight="1" x14ac:dyDescent="0.2">
      <c r="A625" s="6">
        <v>787</v>
      </c>
      <c r="B625" s="7">
        <v>15605284</v>
      </c>
      <c r="C625" s="6" t="s">
        <v>635</v>
      </c>
      <c r="D625" s="7">
        <v>688</v>
      </c>
      <c r="E625" s="6" t="s">
        <v>15</v>
      </c>
      <c r="F625" s="6" t="s">
        <v>23</v>
      </c>
      <c r="G625" s="7">
        <v>26</v>
      </c>
      <c r="H625" s="7">
        <v>1</v>
      </c>
      <c r="I625" s="51">
        <v>0</v>
      </c>
      <c r="J625" s="7">
        <v>2</v>
      </c>
      <c r="K625" s="7">
        <v>1</v>
      </c>
      <c r="L625" s="7">
        <v>1</v>
      </c>
      <c r="M625" s="53">
        <v>104435.94</v>
      </c>
      <c r="N625" s="7">
        <v>0</v>
      </c>
      <c r="O625" s="68" t="s">
        <v>810</v>
      </c>
      <c r="P625" s="68" t="s">
        <v>902</v>
      </c>
      <c r="Q625" s="68" t="s">
        <v>883</v>
      </c>
      <c r="R625" s="69" t="s">
        <v>887</v>
      </c>
    </row>
    <row r="626" spans="1:18" ht="18" customHeight="1" x14ac:dyDescent="0.2">
      <c r="A626" s="6">
        <v>788</v>
      </c>
      <c r="B626" s="7">
        <v>15694366</v>
      </c>
      <c r="C626" s="6" t="s">
        <v>636</v>
      </c>
      <c r="D626" s="7">
        <v>714</v>
      </c>
      <c r="E626" s="6" t="s">
        <v>26</v>
      </c>
      <c r="F626" s="6" t="s">
        <v>23</v>
      </c>
      <c r="G626" s="7">
        <v>42</v>
      </c>
      <c r="H626" s="7">
        <v>2</v>
      </c>
      <c r="I626" s="51">
        <v>177640.09</v>
      </c>
      <c r="J626" s="7">
        <v>1</v>
      </c>
      <c r="K626" s="7">
        <v>0</v>
      </c>
      <c r="L626" s="7">
        <v>1</v>
      </c>
      <c r="M626" s="53">
        <v>47166.55</v>
      </c>
      <c r="N626" s="7">
        <v>0</v>
      </c>
      <c r="O626" s="68" t="s">
        <v>810</v>
      </c>
      <c r="P626" s="68" t="s">
        <v>901</v>
      </c>
      <c r="Q626" s="68" t="s">
        <v>888</v>
      </c>
      <c r="R626" s="69" t="s">
        <v>903</v>
      </c>
    </row>
    <row r="627" spans="1:18" ht="18" customHeight="1" x14ac:dyDescent="0.2">
      <c r="A627" s="6">
        <v>789</v>
      </c>
      <c r="B627" s="7">
        <v>15600739</v>
      </c>
      <c r="C627" s="6" t="s">
        <v>637</v>
      </c>
      <c r="D627" s="7">
        <v>562</v>
      </c>
      <c r="E627" s="6" t="s">
        <v>18</v>
      </c>
      <c r="F627" s="6" t="s">
        <v>16</v>
      </c>
      <c r="G627" s="7">
        <v>35</v>
      </c>
      <c r="H627" s="7">
        <v>0</v>
      </c>
      <c r="I627" s="51">
        <v>0</v>
      </c>
      <c r="J627" s="7">
        <v>2</v>
      </c>
      <c r="K627" s="7">
        <v>1</v>
      </c>
      <c r="L627" s="7">
        <v>0</v>
      </c>
      <c r="M627" s="53">
        <v>119899.52</v>
      </c>
      <c r="N627" s="7">
        <v>0</v>
      </c>
      <c r="O627" s="68" t="s">
        <v>810</v>
      </c>
      <c r="P627" s="68" t="s">
        <v>902</v>
      </c>
      <c r="Q627" s="68" t="s">
        <v>883</v>
      </c>
      <c r="R627" s="69" t="s">
        <v>887</v>
      </c>
    </row>
    <row r="628" spans="1:18" ht="18" customHeight="1" x14ac:dyDescent="0.2">
      <c r="A628" s="6">
        <v>790</v>
      </c>
      <c r="B628" s="7">
        <v>15653253</v>
      </c>
      <c r="C628" s="6" t="s">
        <v>530</v>
      </c>
      <c r="D628" s="7">
        <v>704</v>
      </c>
      <c r="E628" s="6" t="s">
        <v>18</v>
      </c>
      <c r="F628" s="6" t="s">
        <v>23</v>
      </c>
      <c r="G628" s="7">
        <v>48</v>
      </c>
      <c r="H628" s="7">
        <v>8</v>
      </c>
      <c r="I628" s="51">
        <v>167997.6</v>
      </c>
      <c r="J628" s="7">
        <v>1</v>
      </c>
      <c r="K628" s="7">
        <v>1</v>
      </c>
      <c r="L628" s="7">
        <v>1</v>
      </c>
      <c r="M628" s="53">
        <v>173498.45</v>
      </c>
      <c r="N628" s="7">
        <v>0</v>
      </c>
      <c r="O628" s="68" t="s">
        <v>810</v>
      </c>
      <c r="P628" s="68" t="s">
        <v>901</v>
      </c>
      <c r="Q628" s="68" t="s">
        <v>888</v>
      </c>
      <c r="R628" s="69" t="s">
        <v>904</v>
      </c>
    </row>
    <row r="629" spans="1:18" ht="18" customHeight="1" x14ac:dyDescent="0.2">
      <c r="A629" s="6">
        <v>791</v>
      </c>
      <c r="B629" s="7">
        <v>15763431</v>
      </c>
      <c r="C629" s="6" t="s">
        <v>638</v>
      </c>
      <c r="D629" s="7">
        <v>698</v>
      </c>
      <c r="E629" s="6" t="s">
        <v>15</v>
      </c>
      <c r="F629" s="6" t="s">
        <v>23</v>
      </c>
      <c r="G629" s="7">
        <v>36</v>
      </c>
      <c r="H629" s="7">
        <v>2</v>
      </c>
      <c r="I629" s="51">
        <v>82275.350000000006</v>
      </c>
      <c r="J629" s="7">
        <v>2</v>
      </c>
      <c r="K629" s="7">
        <v>1</v>
      </c>
      <c r="L629" s="7">
        <v>1</v>
      </c>
      <c r="M629" s="53">
        <v>93249.26</v>
      </c>
      <c r="N629" s="7">
        <v>0</v>
      </c>
      <c r="O629" s="68" t="s">
        <v>810</v>
      </c>
      <c r="P629" s="68" t="s">
        <v>902</v>
      </c>
      <c r="Q629" s="68" t="s">
        <v>886</v>
      </c>
      <c r="R629" s="69" t="s">
        <v>884</v>
      </c>
    </row>
    <row r="630" spans="1:18" ht="18" customHeight="1" x14ac:dyDescent="0.2">
      <c r="A630" s="6">
        <v>792</v>
      </c>
      <c r="B630" s="7">
        <v>15643696</v>
      </c>
      <c r="C630" s="6" t="s">
        <v>45</v>
      </c>
      <c r="D630" s="7">
        <v>611</v>
      </c>
      <c r="E630" s="6" t="s">
        <v>15</v>
      </c>
      <c r="F630" s="6" t="s">
        <v>23</v>
      </c>
      <c r="G630" s="7">
        <v>49</v>
      </c>
      <c r="H630" s="7">
        <v>3</v>
      </c>
      <c r="I630" s="51">
        <v>0</v>
      </c>
      <c r="J630" s="7">
        <v>2</v>
      </c>
      <c r="K630" s="7">
        <v>1</v>
      </c>
      <c r="L630" s="7">
        <v>1</v>
      </c>
      <c r="M630" s="53">
        <v>142917.54</v>
      </c>
      <c r="N630" s="7">
        <v>0</v>
      </c>
      <c r="O630" s="68" t="s">
        <v>810</v>
      </c>
      <c r="P630" s="68" t="s">
        <v>901</v>
      </c>
      <c r="Q630" s="68" t="s">
        <v>883</v>
      </c>
      <c r="R630" s="69" t="s">
        <v>887</v>
      </c>
    </row>
    <row r="631" spans="1:18" ht="18" customHeight="1" x14ac:dyDescent="0.2">
      <c r="A631" s="6">
        <v>793</v>
      </c>
      <c r="B631" s="7">
        <v>15707473</v>
      </c>
      <c r="C631" s="6" t="s">
        <v>588</v>
      </c>
      <c r="D631" s="7">
        <v>850</v>
      </c>
      <c r="E631" s="6" t="s">
        <v>26</v>
      </c>
      <c r="F631" s="6" t="s">
        <v>16</v>
      </c>
      <c r="G631" s="7">
        <v>48</v>
      </c>
      <c r="H631" s="7">
        <v>6</v>
      </c>
      <c r="I631" s="51">
        <v>111962.99</v>
      </c>
      <c r="J631" s="7">
        <v>1</v>
      </c>
      <c r="K631" s="7">
        <v>1</v>
      </c>
      <c r="L631" s="7">
        <v>0</v>
      </c>
      <c r="M631" s="53">
        <v>111755.8</v>
      </c>
      <c r="N631" s="7">
        <v>0</v>
      </c>
      <c r="O631" s="68" t="s">
        <v>809</v>
      </c>
      <c r="P631" s="68" t="s">
        <v>901</v>
      </c>
      <c r="Q631" s="68" t="s">
        <v>886</v>
      </c>
      <c r="R631" s="69" t="s">
        <v>887</v>
      </c>
    </row>
    <row r="632" spans="1:18" ht="18" customHeight="1" x14ac:dyDescent="0.2">
      <c r="A632" s="6">
        <v>794</v>
      </c>
      <c r="B632" s="7">
        <v>15769504</v>
      </c>
      <c r="C632" s="6" t="s">
        <v>639</v>
      </c>
      <c r="D632" s="7">
        <v>743</v>
      </c>
      <c r="E632" s="6" t="s">
        <v>26</v>
      </c>
      <c r="F632" s="6" t="s">
        <v>16</v>
      </c>
      <c r="G632" s="7">
        <v>34</v>
      </c>
      <c r="H632" s="7">
        <v>1</v>
      </c>
      <c r="I632" s="51">
        <v>131736.88</v>
      </c>
      <c r="J632" s="7">
        <v>1</v>
      </c>
      <c r="K632" s="7">
        <v>1</v>
      </c>
      <c r="L632" s="7">
        <v>1</v>
      </c>
      <c r="M632" s="53">
        <v>108543.21</v>
      </c>
      <c r="N632" s="7">
        <v>0</v>
      </c>
      <c r="O632" s="68" t="s">
        <v>809</v>
      </c>
      <c r="P632" s="68" t="s">
        <v>902</v>
      </c>
      <c r="Q632" s="68" t="s">
        <v>888</v>
      </c>
      <c r="R632" s="69" t="s">
        <v>887</v>
      </c>
    </row>
    <row r="633" spans="1:18" ht="18" customHeight="1" x14ac:dyDescent="0.2">
      <c r="A633" s="6">
        <v>795</v>
      </c>
      <c r="B633" s="7">
        <v>15776807</v>
      </c>
      <c r="C633" s="6" t="s">
        <v>292</v>
      </c>
      <c r="D633" s="7">
        <v>654</v>
      </c>
      <c r="E633" s="6" t="s">
        <v>15</v>
      </c>
      <c r="F633" s="6" t="s">
        <v>23</v>
      </c>
      <c r="G633" s="7">
        <v>29</v>
      </c>
      <c r="H633" s="7">
        <v>1</v>
      </c>
      <c r="I633" s="51">
        <v>0</v>
      </c>
      <c r="J633" s="7">
        <v>1</v>
      </c>
      <c r="K633" s="7">
        <v>1</v>
      </c>
      <c r="L633" s="7">
        <v>0</v>
      </c>
      <c r="M633" s="53">
        <v>180345.44</v>
      </c>
      <c r="N633" s="7">
        <v>0</v>
      </c>
      <c r="O633" s="68" t="s">
        <v>810</v>
      </c>
      <c r="P633" s="68" t="s">
        <v>902</v>
      </c>
      <c r="Q633" s="68" t="s">
        <v>883</v>
      </c>
      <c r="R633" s="69" t="s">
        <v>904</v>
      </c>
    </row>
    <row r="634" spans="1:18" ht="18" customHeight="1" x14ac:dyDescent="0.2">
      <c r="A634" s="6">
        <v>796</v>
      </c>
      <c r="B634" s="7">
        <v>15686870</v>
      </c>
      <c r="C634" s="6" t="s">
        <v>640</v>
      </c>
      <c r="D634" s="7">
        <v>761</v>
      </c>
      <c r="E634" s="6" t="s">
        <v>26</v>
      </c>
      <c r="F634" s="6" t="s">
        <v>23</v>
      </c>
      <c r="G634" s="7">
        <v>36</v>
      </c>
      <c r="H634" s="7">
        <v>8</v>
      </c>
      <c r="I634" s="51">
        <v>108239.11</v>
      </c>
      <c r="J634" s="7">
        <v>2</v>
      </c>
      <c r="K634" s="7">
        <v>0</v>
      </c>
      <c r="L634" s="7">
        <v>0</v>
      </c>
      <c r="M634" s="53">
        <v>99444.02</v>
      </c>
      <c r="N634" s="7">
        <v>0</v>
      </c>
      <c r="O634" s="68" t="s">
        <v>809</v>
      </c>
      <c r="P634" s="68" t="s">
        <v>902</v>
      </c>
      <c r="Q634" s="68" t="s">
        <v>886</v>
      </c>
      <c r="R634" s="69" t="s">
        <v>884</v>
      </c>
    </row>
    <row r="635" spans="1:18" ht="18" customHeight="1" x14ac:dyDescent="0.2">
      <c r="A635" s="6">
        <v>797</v>
      </c>
      <c r="B635" s="7">
        <v>15668747</v>
      </c>
      <c r="C635" s="6" t="s">
        <v>641</v>
      </c>
      <c r="D635" s="7">
        <v>702</v>
      </c>
      <c r="E635" s="6" t="s">
        <v>15</v>
      </c>
      <c r="F635" s="6" t="s">
        <v>16</v>
      </c>
      <c r="G635" s="7">
        <v>46</v>
      </c>
      <c r="H635" s="7">
        <v>9</v>
      </c>
      <c r="I635" s="51">
        <v>98444.19</v>
      </c>
      <c r="J635" s="7">
        <v>1</v>
      </c>
      <c r="K635" s="7">
        <v>0</v>
      </c>
      <c r="L635" s="7">
        <v>1</v>
      </c>
      <c r="M635" s="53">
        <v>109563.28</v>
      </c>
      <c r="N635" s="7">
        <v>0</v>
      </c>
      <c r="O635" s="68" t="s">
        <v>810</v>
      </c>
      <c r="P635" s="68" t="s">
        <v>901</v>
      </c>
      <c r="Q635" s="68" t="s">
        <v>886</v>
      </c>
      <c r="R635" s="69" t="s">
        <v>887</v>
      </c>
    </row>
    <row r="636" spans="1:18" ht="18" customHeight="1" x14ac:dyDescent="0.2">
      <c r="A636" s="6">
        <v>798</v>
      </c>
      <c r="B636" s="7">
        <v>15766908</v>
      </c>
      <c r="C636" s="6" t="s">
        <v>70</v>
      </c>
      <c r="D636" s="7">
        <v>488</v>
      </c>
      <c r="E636" s="6" t="s">
        <v>26</v>
      </c>
      <c r="F636" s="6" t="s">
        <v>23</v>
      </c>
      <c r="G636" s="7">
        <v>32</v>
      </c>
      <c r="H636" s="7">
        <v>3</v>
      </c>
      <c r="I636" s="51">
        <v>114540.38</v>
      </c>
      <c r="J636" s="7">
        <v>1</v>
      </c>
      <c r="K636" s="7">
        <v>1</v>
      </c>
      <c r="L636" s="7">
        <v>0</v>
      </c>
      <c r="M636" s="53">
        <v>92568.07</v>
      </c>
      <c r="N636" s="7">
        <v>0</v>
      </c>
      <c r="O636" s="68" t="s">
        <v>885</v>
      </c>
      <c r="P636" s="68" t="s">
        <v>902</v>
      </c>
      <c r="Q636" s="68" t="s">
        <v>886</v>
      </c>
      <c r="R636" s="69" t="s">
        <v>884</v>
      </c>
    </row>
    <row r="637" spans="1:18" ht="18" customHeight="1" x14ac:dyDescent="0.2">
      <c r="A637" s="6">
        <v>799</v>
      </c>
      <c r="B637" s="7">
        <v>15570134</v>
      </c>
      <c r="C637" s="6" t="s">
        <v>415</v>
      </c>
      <c r="D637" s="7">
        <v>683</v>
      </c>
      <c r="E637" s="6" t="s">
        <v>15</v>
      </c>
      <c r="F637" s="6" t="s">
        <v>16</v>
      </c>
      <c r="G637" s="7">
        <v>35</v>
      </c>
      <c r="H637" s="7">
        <v>6</v>
      </c>
      <c r="I637" s="51">
        <v>187530.66</v>
      </c>
      <c r="J637" s="7">
        <v>2</v>
      </c>
      <c r="K637" s="7">
        <v>1</v>
      </c>
      <c r="L637" s="7">
        <v>1</v>
      </c>
      <c r="M637" s="53">
        <v>37976.36</v>
      </c>
      <c r="N637" s="7">
        <v>0</v>
      </c>
      <c r="O637" s="68" t="s">
        <v>810</v>
      </c>
      <c r="P637" s="68" t="s">
        <v>902</v>
      </c>
      <c r="Q637" s="68" t="s">
        <v>888</v>
      </c>
      <c r="R637" s="69" t="s">
        <v>903</v>
      </c>
    </row>
    <row r="638" spans="1:18" ht="18" customHeight="1" x14ac:dyDescent="0.2">
      <c r="A638" s="6">
        <v>800</v>
      </c>
      <c r="B638" s="7">
        <v>15567367</v>
      </c>
      <c r="C638" s="6" t="s">
        <v>642</v>
      </c>
      <c r="D638" s="7">
        <v>601</v>
      </c>
      <c r="E638" s="6" t="s">
        <v>26</v>
      </c>
      <c r="F638" s="6" t="s">
        <v>16</v>
      </c>
      <c r="G638" s="7">
        <v>42</v>
      </c>
      <c r="H638" s="7">
        <v>9</v>
      </c>
      <c r="I638" s="51">
        <v>133636.16</v>
      </c>
      <c r="J638" s="7">
        <v>1</v>
      </c>
      <c r="K638" s="7">
        <v>0</v>
      </c>
      <c r="L638" s="7">
        <v>1</v>
      </c>
      <c r="M638" s="53">
        <v>103315.74</v>
      </c>
      <c r="N638" s="7">
        <v>0</v>
      </c>
      <c r="O638" s="68" t="s">
        <v>810</v>
      </c>
      <c r="P638" s="68" t="s">
        <v>901</v>
      </c>
      <c r="Q638" s="68" t="s">
        <v>888</v>
      </c>
      <c r="R638" s="69" t="s">
        <v>887</v>
      </c>
    </row>
    <row r="639" spans="1:18" ht="18" customHeight="1" x14ac:dyDescent="0.2">
      <c r="A639" s="6">
        <v>801</v>
      </c>
      <c r="B639" s="7">
        <v>15747542</v>
      </c>
      <c r="C639" s="6" t="s">
        <v>643</v>
      </c>
      <c r="D639" s="7">
        <v>605</v>
      </c>
      <c r="E639" s="6" t="s">
        <v>15</v>
      </c>
      <c r="F639" s="6" t="s">
        <v>23</v>
      </c>
      <c r="G639" s="7">
        <v>52</v>
      </c>
      <c r="H639" s="7">
        <v>7</v>
      </c>
      <c r="I639" s="51">
        <v>0</v>
      </c>
      <c r="J639" s="7">
        <v>2</v>
      </c>
      <c r="K639" s="7">
        <v>1</v>
      </c>
      <c r="L639" s="7">
        <v>1</v>
      </c>
      <c r="M639" s="53">
        <v>173952.5</v>
      </c>
      <c r="N639" s="7">
        <v>0</v>
      </c>
      <c r="O639" s="68" t="s">
        <v>810</v>
      </c>
      <c r="P639" s="68" t="s">
        <v>901</v>
      </c>
      <c r="Q639" s="68" t="s">
        <v>883</v>
      </c>
      <c r="R639" s="69" t="s">
        <v>904</v>
      </c>
    </row>
    <row r="640" spans="1:18" ht="18" customHeight="1" x14ac:dyDescent="0.2">
      <c r="A640" s="6">
        <v>802</v>
      </c>
      <c r="B640" s="7">
        <v>15762238</v>
      </c>
      <c r="C640" s="6" t="s">
        <v>644</v>
      </c>
      <c r="D640" s="7">
        <v>671</v>
      </c>
      <c r="E640" s="6" t="s">
        <v>26</v>
      </c>
      <c r="F640" s="6" t="s">
        <v>16</v>
      </c>
      <c r="G640" s="7">
        <v>44</v>
      </c>
      <c r="H640" s="7">
        <v>0</v>
      </c>
      <c r="I640" s="51">
        <v>84745.03</v>
      </c>
      <c r="J640" s="7">
        <v>2</v>
      </c>
      <c r="K640" s="7">
        <v>0</v>
      </c>
      <c r="L640" s="7">
        <v>1</v>
      </c>
      <c r="M640" s="53">
        <v>34673.980000000003</v>
      </c>
      <c r="N640" s="7">
        <v>0</v>
      </c>
      <c r="O640" s="68" t="s">
        <v>810</v>
      </c>
      <c r="P640" s="68" t="s">
        <v>901</v>
      </c>
      <c r="Q640" s="68" t="s">
        <v>886</v>
      </c>
      <c r="R640" s="69" t="s">
        <v>903</v>
      </c>
    </row>
    <row r="641" spans="1:18" ht="18" customHeight="1" x14ac:dyDescent="0.2">
      <c r="A641" s="6">
        <v>803</v>
      </c>
      <c r="B641" s="7">
        <v>15681554</v>
      </c>
      <c r="C641" s="6" t="s">
        <v>645</v>
      </c>
      <c r="D641" s="7">
        <v>614</v>
      </c>
      <c r="E641" s="6" t="s">
        <v>26</v>
      </c>
      <c r="F641" s="6" t="s">
        <v>16</v>
      </c>
      <c r="G641" s="7">
        <v>31</v>
      </c>
      <c r="H641" s="7">
        <v>7</v>
      </c>
      <c r="I641" s="51">
        <v>120599.38</v>
      </c>
      <c r="J641" s="7">
        <v>2</v>
      </c>
      <c r="K641" s="7">
        <v>1</v>
      </c>
      <c r="L641" s="7">
        <v>1</v>
      </c>
      <c r="M641" s="53">
        <v>46163.44</v>
      </c>
      <c r="N641" s="7">
        <v>0</v>
      </c>
      <c r="O641" s="68" t="s">
        <v>810</v>
      </c>
      <c r="P641" s="68" t="s">
        <v>902</v>
      </c>
      <c r="Q641" s="68" t="s">
        <v>886</v>
      </c>
      <c r="R641" s="69" t="s">
        <v>903</v>
      </c>
    </row>
    <row r="642" spans="1:18" ht="18" customHeight="1" x14ac:dyDescent="0.2">
      <c r="A642" s="6">
        <v>804</v>
      </c>
      <c r="B642" s="7">
        <v>15712825</v>
      </c>
      <c r="C642" s="6" t="s">
        <v>549</v>
      </c>
      <c r="D642" s="7">
        <v>511</v>
      </c>
      <c r="E642" s="6" t="s">
        <v>18</v>
      </c>
      <c r="F642" s="6" t="s">
        <v>16</v>
      </c>
      <c r="G642" s="7">
        <v>29</v>
      </c>
      <c r="H642" s="7">
        <v>9</v>
      </c>
      <c r="I642" s="51">
        <v>0</v>
      </c>
      <c r="J642" s="7">
        <v>2</v>
      </c>
      <c r="K642" s="7">
        <v>0</v>
      </c>
      <c r="L642" s="7">
        <v>1</v>
      </c>
      <c r="M642" s="53">
        <v>140676.98000000001</v>
      </c>
      <c r="N642" s="7">
        <v>0</v>
      </c>
      <c r="O642" s="68" t="s">
        <v>885</v>
      </c>
      <c r="P642" s="68" t="s">
        <v>902</v>
      </c>
      <c r="Q642" s="68" t="s">
        <v>883</v>
      </c>
      <c r="R642" s="69" t="s">
        <v>887</v>
      </c>
    </row>
    <row r="643" spans="1:18" ht="18" customHeight="1" x14ac:dyDescent="0.2">
      <c r="A643" s="6">
        <v>805</v>
      </c>
      <c r="B643" s="7">
        <v>15640280</v>
      </c>
      <c r="C643" s="6" t="s">
        <v>58</v>
      </c>
      <c r="D643" s="7">
        <v>850</v>
      </c>
      <c r="E643" s="6" t="s">
        <v>15</v>
      </c>
      <c r="F643" s="6" t="s">
        <v>23</v>
      </c>
      <c r="G643" s="7">
        <v>39</v>
      </c>
      <c r="H643" s="7">
        <v>4</v>
      </c>
      <c r="I643" s="51">
        <v>127771.35</v>
      </c>
      <c r="J643" s="7">
        <v>2</v>
      </c>
      <c r="K643" s="7">
        <v>0</v>
      </c>
      <c r="L643" s="7">
        <v>1</v>
      </c>
      <c r="M643" s="53">
        <v>151738.54</v>
      </c>
      <c r="N643" s="7">
        <v>0</v>
      </c>
      <c r="O643" s="68" t="s">
        <v>809</v>
      </c>
      <c r="P643" s="68" t="s">
        <v>902</v>
      </c>
      <c r="Q643" s="68" t="s">
        <v>888</v>
      </c>
      <c r="R643" s="69" t="s">
        <v>904</v>
      </c>
    </row>
    <row r="644" spans="1:18" ht="18" customHeight="1" x14ac:dyDescent="0.2">
      <c r="A644" s="6">
        <v>807</v>
      </c>
      <c r="B644" s="7">
        <v>15613319</v>
      </c>
      <c r="C644" s="6" t="s">
        <v>647</v>
      </c>
      <c r="D644" s="7">
        <v>793</v>
      </c>
      <c r="E644" s="6" t="s">
        <v>15</v>
      </c>
      <c r="F644" s="6" t="s">
        <v>16</v>
      </c>
      <c r="G644" s="7">
        <v>33</v>
      </c>
      <c r="H644" s="7">
        <v>0</v>
      </c>
      <c r="I644" s="51">
        <v>0</v>
      </c>
      <c r="J644" s="7">
        <v>1</v>
      </c>
      <c r="K644" s="7">
        <v>0</v>
      </c>
      <c r="L644" s="7">
        <v>0</v>
      </c>
      <c r="M644" s="53">
        <v>175544.02</v>
      </c>
      <c r="N644" s="7">
        <v>0</v>
      </c>
      <c r="O644" s="68" t="s">
        <v>809</v>
      </c>
      <c r="P644" s="68" t="s">
        <v>902</v>
      </c>
      <c r="Q644" s="68" t="s">
        <v>883</v>
      </c>
      <c r="R644" s="69" t="s">
        <v>904</v>
      </c>
    </row>
    <row r="645" spans="1:18" ht="18" customHeight="1" x14ac:dyDescent="0.2">
      <c r="A645" s="6">
        <v>808</v>
      </c>
      <c r="B645" s="7">
        <v>15798906</v>
      </c>
      <c r="C645" s="6" t="s">
        <v>648</v>
      </c>
      <c r="D645" s="7">
        <v>628</v>
      </c>
      <c r="E645" s="6" t="s">
        <v>15</v>
      </c>
      <c r="F645" s="6" t="s">
        <v>23</v>
      </c>
      <c r="G645" s="7">
        <v>69</v>
      </c>
      <c r="H645" s="7">
        <v>5</v>
      </c>
      <c r="I645" s="51">
        <v>0</v>
      </c>
      <c r="J645" s="7">
        <v>2</v>
      </c>
      <c r="K645" s="7">
        <v>1</v>
      </c>
      <c r="L645" s="7">
        <v>1</v>
      </c>
      <c r="M645" s="53">
        <v>181964.6</v>
      </c>
      <c r="N645" s="7">
        <v>0</v>
      </c>
      <c r="O645" s="68" t="s">
        <v>810</v>
      </c>
      <c r="P645" s="68" t="s">
        <v>905</v>
      </c>
      <c r="Q645" s="68" t="s">
        <v>883</v>
      </c>
      <c r="R645" s="69" t="s">
        <v>904</v>
      </c>
    </row>
    <row r="646" spans="1:18" ht="18" customHeight="1" x14ac:dyDescent="0.2">
      <c r="A646" s="6">
        <v>809</v>
      </c>
      <c r="B646" s="7">
        <v>15708917</v>
      </c>
      <c r="C646" s="6" t="s">
        <v>65</v>
      </c>
      <c r="D646" s="7">
        <v>598</v>
      </c>
      <c r="E646" s="6" t="s">
        <v>26</v>
      </c>
      <c r="F646" s="6" t="s">
        <v>23</v>
      </c>
      <c r="G646" s="7">
        <v>53</v>
      </c>
      <c r="H646" s="7">
        <v>10</v>
      </c>
      <c r="I646" s="51">
        <v>167772.96</v>
      </c>
      <c r="J646" s="7">
        <v>1</v>
      </c>
      <c r="K646" s="7">
        <v>1</v>
      </c>
      <c r="L646" s="7">
        <v>1</v>
      </c>
      <c r="M646" s="53">
        <v>136886.85999999999</v>
      </c>
      <c r="N646" s="7">
        <v>0</v>
      </c>
      <c r="O646" s="68" t="s">
        <v>810</v>
      </c>
      <c r="P646" s="68" t="s">
        <v>901</v>
      </c>
      <c r="Q646" s="68" t="s">
        <v>888</v>
      </c>
      <c r="R646" s="69" t="s">
        <v>887</v>
      </c>
    </row>
    <row r="647" spans="1:18" ht="18" customHeight="1" x14ac:dyDescent="0.2">
      <c r="A647" s="6">
        <v>810</v>
      </c>
      <c r="B647" s="7">
        <v>15778463</v>
      </c>
      <c r="C647" s="6" t="s">
        <v>649</v>
      </c>
      <c r="D647" s="7">
        <v>657</v>
      </c>
      <c r="E647" s="6" t="s">
        <v>15</v>
      </c>
      <c r="F647" s="6" t="s">
        <v>16</v>
      </c>
      <c r="G647" s="7">
        <v>37</v>
      </c>
      <c r="H647" s="7">
        <v>6</v>
      </c>
      <c r="I647" s="51">
        <v>95845.6</v>
      </c>
      <c r="J647" s="7">
        <v>1</v>
      </c>
      <c r="K647" s="7">
        <v>1</v>
      </c>
      <c r="L647" s="7">
        <v>0</v>
      </c>
      <c r="M647" s="53">
        <v>122218.23</v>
      </c>
      <c r="N647" s="7">
        <v>0</v>
      </c>
      <c r="O647" s="68" t="s">
        <v>810</v>
      </c>
      <c r="P647" s="68" t="s">
        <v>902</v>
      </c>
      <c r="Q647" s="68" t="s">
        <v>886</v>
      </c>
      <c r="R647" s="69" t="s">
        <v>887</v>
      </c>
    </row>
    <row r="648" spans="1:18" ht="18" customHeight="1" x14ac:dyDescent="0.2">
      <c r="A648" s="6">
        <v>811</v>
      </c>
      <c r="B648" s="7">
        <v>15699430</v>
      </c>
      <c r="C648" s="6" t="s">
        <v>464</v>
      </c>
      <c r="D648" s="7">
        <v>618</v>
      </c>
      <c r="E648" s="6" t="s">
        <v>15</v>
      </c>
      <c r="F648" s="6" t="s">
        <v>16</v>
      </c>
      <c r="G648" s="7">
        <v>35</v>
      </c>
      <c r="H648" s="7">
        <v>10</v>
      </c>
      <c r="I648" s="51">
        <v>0</v>
      </c>
      <c r="J648" s="7">
        <v>2</v>
      </c>
      <c r="K648" s="7">
        <v>1</v>
      </c>
      <c r="L648" s="7">
        <v>0</v>
      </c>
      <c r="M648" s="53">
        <v>180439.75</v>
      </c>
      <c r="N648" s="7">
        <v>0</v>
      </c>
      <c r="O648" s="68" t="s">
        <v>810</v>
      </c>
      <c r="P648" s="68" t="s">
        <v>902</v>
      </c>
      <c r="Q648" s="68" t="s">
        <v>883</v>
      </c>
      <c r="R648" s="69" t="s">
        <v>904</v>
      </c>
    </row>
    <row r="649" spans="1:18" ht="18" customHeight="1" x14ac:dyDescent="0.2">
      <c r="A649" s="6">
        <v>812</v>
      </c>
      <c r="B649" s="7">
        <v>15649992</v>
      </c>
      <c r="C649" s="6" t="s">
        <v>650</v>
      </c>
      <c r="D649" s="7">
        <v>681</v>
      </c>
      <c r="E649" s="6" t="s">
        <v>18</v>
      </c>
      <c r="F649" s="6" t="s">
        <v>23</v>
      </c>
      <c r="G649" s="7">
        <v>65</v>
      </c>
      <c r="H649" s="7">
        <v>7</v>
      </c>
      <c r="I649" s="51">
        <v>134714.70000000001</v>
      </c>
      <c r="J649" s="7">
        <v>2</v>
      </c>
      <c r="K649" s="7">
        <v>0</v>
      </c>
      <c r="L649" s="7">
        <v>1</v>
      </c>
      <c r="M649" s="53">
        <v>190419.81</v>
      </c>
      <c r="N649" s="7">
        <v>0</v>
      </c>
      <c r="O649" s="68" t="s">
        <v>810</v>
      </c>
      <c r="P649" s="68" t="s">
        <v>905</v>
      </c>
      <c r="Q649" s="68" t="s">
        <v>888</v>
      </c>
      <c r="R649" s="69" t="s">
        <v>904</v>
      </c>
    </row>
    <row r="650" spans="1:18" ht="18" customHeight="1" x14ac:dyDescent="0.2">
      <c r="A650" s="6">
        <v>813</v>
      </c>
      <c r="B650" s="7">
        <v>15578980</v>
      </c>
      <c r="C650" s="6" t="s">
        <v>651</v>
      </c>
      <c r="D650" s="7">
        <v>516</v>
      </c>
      <c r="E650" s="6" t="s">
        <v>18</v>
      </c>
      <c r="F650" s="6" t="s">
        <v>16</v>
      </c>
      <c r="G650" s="7">
        <v>33</v>
      </c>
      <c r="H650" s="7">
        <v>3</v>
      </c>
      <c r="I650" s="51">
        <v>0</v>
      </c>
      <c r="J650" s="7">
        <v>2</v>
      </c>
      <c r="K650" s="7">
        <v>1</v>
      </c>
      <c r="L650" s="7">
        <v>1</v>
      </c>
      <c r="M650" s="53">
        <v>58685.59</v>
      </c>
      <c r="N650" s="7">
        <v>0</v>
      </c>
      <c r="O650" s="68" t="s">
        <v>885</v>
      </c>
      <c r="P650" s="68" t="s">
        <v>902</v>
      </c>
      <c r="Q650" s="68" t="s">
        <v>883</v>
      </c>
      <c r="R650" s="69" t="s">
        <v>884</v>
      </c>
    </row>
    <row r="651" spans="1:18" ht="18" customHeight="1" x14ac:dyDescent="0.2">
      <c r="A651" s="6">
        <v>815</v>
      </c>
      <c r="B651" s="7">
        <v>15641655</v>
      </c>
      <c r="C651" s="6" t="s">
        <v>350</v>
      </c>
      <c r="D651" s="7">
        <v>700</v>
      </c>
      <c r="E651" s="6" t="s">
        <v>15</v>
      </c>
      <c r="F651" s="6" t="s">
        <v>16</v>
      </c>
      <c r="G651" s="7">
        <v>26</v>
      </c>
      <c r="H651" s="7">
        <v>2</v>
      </c>
      <c r="I651" s="51">
        <v>0</v>
      </c>
      <c r="J651" s="7">
        <v>2</v>
      </c>
      <c r="K651" s="7">
        <v>0</v>
      </c>
      <c r="L651" s="7">
        <v>0</v>
      </c>
      <c r="M651" s="53">
        <v>50051.42</v>
      </c>
      <c r="N651" s="7">
        <v>0</v>
      </c>
      <c r="O651" s="68" t="s">
        <v>810</v>
      </c>
      <c r="P651" s="68" t="s">
        <v>902</v>
      </c>
      <c r="Q651" s="68" t="s">
        <v>883</v>
      </c>
      <c r="R651" s="69" t="s">
        <v>903</v>
      </c>
    </row>
    <row r="652" spans="1:18" ht="18" customHeight="1" x14ac:dyDescent="0.2">
      <c r="A652" s="6">
        <v>816</v>
      </c>
      <c r="B652" s="7">
        <v>15619708</v>
      </c>
      <c r="C652" s="6" t="s">
        <v>653</v>
      </c>
      <c r="D652" s="7">
        <v>745</v>
      </c>
      <c r="E652" s="6" t="s">
        <v>15</v>
      </c>
      <c r="F652" s="6" t="s">
        <v>23</v>
      </c>
      <c r="G652" s="7">
        <v>25</v>
      </c>
      <c r="H652" s="7">
        <v>5</v>
      </c>
      <c r="I652" s="51">
        <v>157993.15</v>
      </c>
      <c r="J652" s="7">
        <v>2</v>
      </c>
      <c r="K652" s="7">
        <v>1</v>
      </c>
      <c r="L652" s="7">
        <v>0</v>
      </c>
      <c r="M652" s="53">
        <v>146041.45000000001</v>
      </c>
      <c r="N652" s="7">
        <v>0</v>
      </c>
      <c r="O652" s="68" t="s">
        <v>809</v>
      </c>
      <c r="P652" s="68" t="s">
        <v>902</v>
      </c>
      <c r="Q652" s="68" t="s">
        <v>888</v>
      </c>
      <c r="R652" s="69" t="s">
        <v>887</v>
      </c>
    </row>
    <row r="653" spans="1:18" ht="18" customHeight="1" x14ac:dyDescent="0.2">
      <c r="A653" s="6">
        <v>817</v>
      </c>
      <c r="B653" s="7">
        <v>15734565</v>
      </c>
      <c r="C653" s="6" t="s">
        <v>249</v>
      </c>
      <c r="D653" s="7">
        <v>696</v>
      </c>
      <c r="E653" s="6" t="s">
        <v>15</v>
      </c>
      <c r="F653" s="6" t="s">
        <v>23</v>
      </c>
      <c r="G653" s="7">
        <v>29</v>
      </c>
      <c r="H653" s="7">
        <v>8</v>
      </c>
      <c r="I653" s="51">
        <v>0</v>
      </c>
      <c r="J653" s="7">
        <v>2</v>
      </c>
      <c r="K653" s="7">
        <v>1</v>
      </c>
      <c r="L653" s="7">
        <v>0</v>
      </c>
      <c r="M653" s="53">
        <v>191166.09</v>
      </c>
      <c r="N653" s="7">
        <v>0</v>
      </c>
      <c r="O653" s="68" t="s">
        <v>810</v>
      </c>
      <c r="P653" s="68" t="s">
        <v>902</v>
      </c>
      <c r="Q653" s="68" t="s">
        <v>883</v>
      </c>
      <c r="R653" s="69" t="s">
        <v>904</v>
      </c>
    </row>
    <row r="654" spans="1:18" ht="18" customHeight="1" x14ac:dyDescent="0.2">
      <c r="A654" s="6">
        <v>819</v>
      </c>
      <c r="B654" s="7">
        <v>15591969</v>
      </c>
      <c r="C654" s="6" t="s">
        <v>655</v>
      </c>
      <c r="D654" s="7">
        <v>497</v>
      </c>
      <c r="E654" s="6" t="s">
        <v>18</v>
      </c>
      <c r="F654" s="6" t="s">
        <v>23</v>
      </c>
      <c r="G654" s="7">
        <v>27</v>
      </c>
      <c r="H654" s="7">
        <v>9</v>
      </c>
      <c r="I654" s="51">
        <v>75263.16</v>
      </c>
      <c r="J654" s="7">
        <v>1</v>
      </c>
      <c r="K654" s="7">
        <v>1</v>
      </c>
      <c r="L654" s="7">
        <v>1</v>
      </c>
      <c r="M654" s="53">
        <v>164825.04</v>
      </c>
      <c r="N654" s="7">
        <v>0</v>
      </c>
      <c r="O654" s="68" t="s">
        <v>885</v>
      </c>
      <c r="P654" s="68" t="s">
        <v>902</v>
      </c>
      <c r="Q654" s="68" t="s">
        <v>883</v>
      </c>
      <c r="R654" s="69" t="s">
        <v>904</v>
      </c>
    </row>
    <row r="655" spans="1:18" ht="18" customHeight="1" x14ac:dyDescent="0.2">
      <c r="A655" s="6">
        <v>820</v>
      </c>
      <c r="B655" s="7">
        <v>15747807</v>
      </c>
      <c r="C655" s="6" t="s">
        <v>656</v>
      </c>
      <c r="D655" s="7">
        <v>720</v>
      </c>
      <c r="E655" s="6" t="s">
        <v>15</v>
      </c>
      <c r="F655" s="6" t="s">
        <v>16</v>
      </c>
      <c r="G655" s="7">
        <v>43</v>
      </c>
      <c r="H655" s="7">
        <v>6</v>
      </c>
      <c r="I655" s="51">
        <v>137824.03</v>
      </c>
      <c r="J655" s="7">
        <v>2</v>
      </c>
      <c r="K655" s="7">
        <v>1</v>
      </c>
      <c r="L655" s="7">
        <v>0</v>
      </c>
      <c r="M655" s="53">
        <v>172557.77</v>
      </c>
      <c r="N655" s="7">
        <v>0</v>
      </c>
      <c r="O655" s="68" t="s">
        <v>810</v>
      </c>
      <c r="P655" s="68" t="s">
        <v>901</v>
      </c>
      <c r="Q655" s="68" t="s">
        <v>888</v>
      </c>
      <c r="R655" s="69" t="s">
        <v>904</v>
      </c>
    </row>
    <row r="656" spans="1:18" ht="18" customHeight="1" x14ac:dyDescent="0.2">
      <c r="A656" s="6">
        <v>821</v>
      </c>
      <c r="B656" s="7">
        <v>15596939</v>
      </c>
      <c r="C656" s="6" t="s">
        <v>137</v>
      </c>
      <c r="D656" s="7">
        <v>659</v>
      </c>
      <c r="E656" s="6" t="s">
        <v>26</v>
      </c>
      <c r="F656" s="6" t="s">
        <v>23</v>
      </c>
      <c r="G656" s="7">
        <v>36</v>
      </c>
      <c r="H656" s="7">
        <v>4</v>
      </c>
      <c r="I656" s="51">
        <v>132578.92000000001</v>
      </c>
      <c r="J656" s="7">
        <v>2</v>
      </c>
      <c r="K656" s="7">
        <v>1</v>
      </c>
      <c r="L656" s="7">
        <v>0</v>
      </c>
      <c r="M656" s="53">
        <v>84320.94</v>
      </c>
      <c r="N656" s="7">
        <v>0</v>
      </c>
      <c r="O656" s="68" t="s">
        <v>810</v>
      </c>
      <c r="P656" s="68" t="s">
        <v>902</v>
      </c>
      <c r="Q656" s="68" t="s">
        <v>888</v>
      </c>
      <c r="R656" s="69" t="s">
        <v>884</v>
      </c>
    </row>
    <row r="657" spans="1:18" ht="18" customHeight="1" x14ac:dyDescent="0.2">
      <c r="A657" s="6">
        <v>822</v>
      </c>
      <c r="B657" s="7">
        <v>15716155</v>
      </c>
      <c r="C657" s="6" t="s">
        <v>609</v>
      </c>
      <c r="D657" s="7">
        <v>841</v>
      </c>
      <c r="E657" s="6" t="s">
        <v>15</v>
      </c>
      <c r="F657" s="6" t="s">
        <v>16</v>
      </c>
      <c r="G657" s="7">
        <v>36</v>
      </c>
      <c r="H657" s="7">
        <v>5</v>
      </c>
      <c r="I657" s="51">
        <v>156021.31</v>
      </c>
      <c r="J657" s="7">
        <v>1</v>
      </c>
      <c r="K657" s="7">
        <v>0</v>
      </c>
      <c r="L657" s="7">
        <v>0</v>
      </c>
      <c r="M657" s="53">
        <v>122662.98</v>
      </c>
      <c r="N657" s="7">
        <v>0</v>
      </c>
      <c r="O657" s="68" t="s">
        <v>809</v>
      </c>
      <c r="P657" s="68" t="s">
        <v>902</v>
      </c>
      <c r="Q657" s="68" t="s">
        <v>888</v>
      </c>
      <c r="R657" s="69" t="s">
        <v>887</v>
      </c>
    </row>
    <row r="658" spans="1:18" ht="18" customHeight="1" x14ac:dyDescent="0.2">
      <c r="A658" s="6">
        <v>823</v>
      </c>
      <c r="B658" s="7">
        <v>15765311</v>
      </c>
      <c r="C658" s="6" t="s">
        <v>657</v>
      </c>
      <c r="D658" s="7">
        <v>642</v>
      </c>
      <c r="E658" s="6" t="s">
        <v>18</v>
      </c>
      <c r="F658" s="6" t="s">
        <v>23</v>
      </c>
      <c r="G658" s="7">
        <v>34</v>
      </c>
      <c r="H658" s="7">
        <v>8</v>
      </c>
      <c r="I658" s="51">
        <v>0</v>
      </c>
      <c r="J658" s="7">
        <v>1</v>
      </c>
      <c r="K658" s="7">
        <v>1</v>
      </c>
      <c r="L658" s="7">
        <v>0</v>
      </c>
      <c r="M658" s="53">
        <v>72085.100000000006</v>
      </c>
      <c r="N658" s="7">
        <v>0</v>
      </c>
      <c r="O658" s="68" t="s">
        <v>810</v>
      </c>
      <c r="P658" s="68" t="s">
        <v>902</v>
      </c>
      <c r="Q658" s="68" t="s">
        <v>883</v>
      </c>
      <c r="R658" s="69" t="s">
        <v>884</v>
      </c>
    </row>
    <row r="659" spans="1:18" ht="18" customHeight="1" x14ac:dyDescent="0.2">
      <c r="A659" s="6">
        <v>825</v>
      </c>
      <c r="B659" s="7">
        <v>15603830</v>
      </c>
      <c r="C659" s="6" t="s">
        <v>659</v>
      </c>
      <c r="D659" s="7">
        <v>600</v>
      </c>
      <c r="E659" s="6" t="s">
        <v>18</v>
      </c>
      <c r="F659" s="6" t="s">
        <v>23</v>
      </c>
      <c r="G659" s="7">
        <v>36</v>
      </c>
      <c r="H659" s="7">
        <v>4</v>
      </c>
      <c r="I659" s="51">
        <v>0</v>
      </c>
      <c r="J659" s="7">
        <v>2</v>
      </c>
      <c r="K659" s="7">
        <v>1</v>
      </c>
      <c r="L659" s="7">
        <v>0</v>
      </c>
      <c r="M659" s="53">
        <v>143635.35999999999</v>
      </c>
      <c r="N659" s="7">
        <v>0</v>
      </c>
      <c r="O659" s="68" t="s">
        <v>810</v>
      </c>
      <c r="P659" s="68" t="s">
        <v>902</v>
      </c>
      <c r="Q659" s="68" t="s">
        <v>883</v>
      </c>
      <c r="R659" s="69" t="s">
        <v>887</v>
      </c>
    </row>
    <row r="660" spans="1:18" ht="18" customHeight="1" x14ac:dyDescent="0.2">
      <c r="A660" s="6">
        <v>826</v>
      </c>
      <c r="B660" s="7">
        <v>15660602</v>
      </c>
      <c r="C660" s="6" t="s">
        <v>660</v>
      </c>
      <c r="D660" s="7">
        <v>464</v>
      </c>
      <c r="E660" s="6" t="s">
        <v>26</v>
      </c>
      <c r="F660" s="6" t="s">
        <v>23</v>
      </c>
      <c r="G660" s="7">
        <v>33</v>
      </c>
      <c r="H660" s="7">
        <v>8</v>
      </c>
      <c r="I660" s="51">
        <v>164284.72</v>
      </c>
      <c r="J660" s="7">
        <v>2</v>
      </c>
      <c r="K660" s="7">
        <v>1</v>
      </c>
      <c r="L660" s="7">
        <v>1</v>
      </c>
      <c r="M660" s="53">
        <v>3710.34</v>
      </c>
      <c r="N660" s="7">
        <v>0</v>
      </c>
      <c r="O660" s="68" t="s">
        <v>885</v>
      </c>
      <c r="P660" s="68" t="s">
        <v>902</v>
      </c>
      <c r="Q660" s="68" t="s">
        <v>888</v>
      </c>
      <c r="R660" s="69" t="s">
        <v>903</v>
      </c>
    </row>
    <row r="661" spans="1:18" ht="18" customHeight="1" x14ac:dyDescent="0.2">
      <c r="A661" s="6">
        <v>827</v>
      </c>
      <c r="B661" s="7">
        <v>15660535</v>
      </c>
      <c r="C661" s="6" t="s">
        <v>661</v>
      </c>
      <c r="D661" s="7">
        <v>680</v>
      </c>
      <c r="E661" s="6" t="s">
        <v>15</v>
      </c>
      <c r="F661" s="6" t="s">
        <v>16</v>
      </c>
      <c r="G661" s="7">
        <v>47</v>
      </c>
      <c r="H661" s="7">
        <v>5</v>
      </c>
      <c r="I661" s="51">
        <v>0</v>
      </c>
      <c r="J661" s="7">
        <v>2</v>
      </c>
      <c r="K661" s="7">
        <v>1</v>
      </c>
      <c r="L661" s="7">
        <v>1</v>
      </c>
      <c r="M661" s="53">
        <v>179843.33</v>
      </c>
      <c r="N661" s="7">
        <v>0</v>
      </c>
      <c r="O661" s="68" t="s">
        <v>810</v>
      </c>
      <c r="P661" s="68" t="s">
        <v>901</v>
      </c>
      <c r="Q661" s="68" t="s">
        <v>883</v>
      </c>
      <c r="R661" s="69" t="s">
        <v>904</v>
      </c>
    </row>
    <row r="662" spans="1:18" ht="18" customHeight="1" x14ac:dyDescent="0.2">
      <c r="A662" s="6">
        <v>828</v>
      </c>
      <c r="B662" s="7">
        <v>15666633</v>
      </c>
      <c r="C662" s="6" t="s">
        <v>277</v>
      </c>
      <c r="D662" s="7">
        <v>758</v>
      </c>
      <c r="E662" s="6" t="s">
        <v>18</v>
      </c>
      <c r="F662" s="6" t="s">
        <v>23</v>
      </c>
      <c r="G662" s="7">
        <v>56</v>
      </c>
      <c r="H662" s="7">
        <v>1</v>
      </c>
      <c r="I662" s="51">
        <v>0</v>
      </c>
      <c r="J662" s="7">
        <v>2</v>
      </c>
      <c r="K662" s="7">
        <v>1</v>
      </c>
      <c r="L662" s="7">
        <v>1</v>
      </c>
      <c r="M662" s="53">
        <v>10643.38</v>
      </c>
      <c r="N662" s="7">
        <v>0</v>
      </c>
      <c r="O662" s="68" t="s">
        <v>809</v>
      </c>
      <c r="P662" s="68" t="s">
        <v>901</v>
      </c>
      <c r="Q662" s="68" t="s">
        <v>883</v>
      </c>
      <c r="R662" s="69" t="s">
        <v>903</v>
      </c>
    </row>
    <row r="663" spans="1:18" ht="18" customHeight="1" x14ac:dyDescent="0.2">
      <c r="A663" s="6">
        <v>829</v>
      </c>
      <c r="B663" s="7">
        <v>15596914</v>
      </c>
      <c r="C663" s="6" t="s">
        <v>609</v>
      </c>
      <c r="D663" s="7">
        <v>630</v>
      </c>
      <c r="E663" s="6" t="s">
        <v>26</v>
      </c>
      <c r="F663" s="6" t="s">
        <v>16</v>
      </c>
      <c r="G663" s="7">
        <v>31</v>
      </c>
      <c r="H663" s="7">
        <v>2</v>
      </c>
      <c r="I663" s="51">
        <v>112373.49</v>
      </c>
      <c r="J663" s="7">
        <v>2</v>
      </c>
      <c r="K663" s="7">
        <v>1</v>
      </c>
      <c r="L663" s="7">
        <v>1</v>
      </c>
      <c r="M663" s="53">
        <v>131167.98000000001</v>
      </c>
      <c r="N663" s="7">
        <v>0</v>
      </c>
      <c r="O663" s="68" t="s">
        <v>810</v>
      </c>
      <c r="P663" s="68" t="s">
        <v>902</v>
      </c>
      <c r="Q663" s="68" t="s">
        <v>886</v>
      </c>
      <c r="R663" s="69" t="s">
        <v>887</v>
      </c>
    </row>
    <row r="664" spans="1:18" ht="18" customHeight="1" x14ac:dyDescent="0.2">
      <c r="A664" s="6">
        <v>830</v>
      </c>
      <c r="B664" s="7">
        <v>15639788</v>
      </c>
      <c r="C664" s="6" t="s">
        <v>307</v>
      </c>
      <c r="D664" s="7">
        <v>577</v>
      </c>
      <c r="E664" s="6" t="s">
        <v>15</v>
      </c>
      <c r="F664" s="6" t="s">
        <v>16</v>
      </c>
      <c r="G664" s="7">
        <v>39</v>
      </c>
      <c r="H664" s="7">
        <v>10</v>
      </c>
      <c r="I664" s="51">
        <v>0</v>
      </c>
      <c r="J664" s="7">
        <v>2</v>
      </c>
      <c r="K664" s="7">
        <v>1</v>
      </c>
      <c r="L664" s="7">
        <v>0</v>
      </c>
      <c r="M664" s="53">
        <v>10553.31</v>
      </c>
      <c r="N664" s="7">
        <v>0</v>
      </c>
      <c r="O664" s="68" t="s">
        <v>810</v>
      </c>
      <c r="P664" s="68" t="s">
        <v>902</v>
      </c>
      <c r="Q664" s="68" t="s">
        <v>883</v>
      </c>
      <c r="R664" s="69" t="s">
        <v>903</v>
      </c>
    </row>
    <row r="665" spans="1:18" ht="18" customHeight="1" x14ac:dyDescent="0.2">
      <c r="A665" s="6">
        <v>831</v>
      </c>
      <c r="B665" s="7">
        <v>15695846</v>
      </c>
      <c r="C665" s="6" t="s">
        <v>179</v>
      </c>
      <c r="D665" s="7">
        <v>684</v>
      </c>
      <c r="E665" s="6" t="s">
        <v>15</v>
      </c>
      <c r="F665" s="6" t="s">
        <v>16</v>
      </c>
      <c r="G665" s="7">
        <v>34</v>
      </c>
      <c r="H665" s="7">
        <v>6</v>
      </c>
      <c r="I665" s="51">
        <v>0</v>
      </c>
      <c r="J665" s="7">
        <v>2</v>
      </c>
      <c r="K665" s="7">
        <v>1</v>
      </c>
      <c r="L665" s="7">
        <v>1</v>
      </c>
      <c r="M665" s="53">
        <v>130928.22</v>
      </c>
      <c r="N665" s="7">
        <v>0</v>
      </c>
      <c r="O665" s="68" t="s">
        <v>810</v>
      </c>
      <c r="P665" s="68" t="s">
        <v>902</v>
      </c>
      <c r="Q665" s="68" t="s">
        <v>883</v>
      </c>
      <c r="R665" s="69" t="s">
        <v>887</v>
      </c>
    </row>
    <row r="666" spans="1:18" ht="18" customHeight="1" x14ac:dyDescent="0.2">
      <c r="A666" s="6">
        <v>832</v>
      </c>
      <c r="B666" s="7">
        <v>15726234</v>
      </c>
      <c r="C666" s="6" t="s">
        <v>662</v>
      </c>
      <c r="D666" s="7">
        <v>708</v>
      </c>
      <c r="E666" s="6" t="s">
        <v>18</v>
      </c>
      <c r="F666" s="6" t="s">
        <v>16</v>
      </c>
      <c r="G666" s="7">
        <v>41</v>
      </c>
      <c r="H666" s="7">
        <v>5</v>
      </c>
      <c r="I666" s="51">
        <v>0</v>
      </c>
      <c r="J666" s="7">
        <v>1</v>
      </c>
      <c r="K666" s="7">
        <v>0</v>
      </c>
      <c r="L666" s="7">
        <v>1</v>
      </c>
      <c r="M666" s="53">
        <v>157003.99</v>
      </c>
      <c r="N666" s="7">
        <v>0</v>
      </c>
      <c r="O666" s="68" t="s">
        <v>810</v>
      </c>
      <c r="P666" s="68" t="s">
        <v>901</v>
      </c>
      <c r="Q666" s="68" t="s">
        <v>883</v>
      </c>
      <c r="R666" s="69" t="s">
        <v>904</v>
      </c>
    </row>
    <row r="667" spans="1:18" ht="18" customHeight="1" x14ac:dyDescent="0.2">
      <c r="A667" s="6">
        <v>833</v>
      </c>
      <c r="B667" s="7">
        <v>15797964</v>
      </c>
      <c r="C667" s="6" t="s">
        <v>58</v>
      </c>
      <c r="D667" s="7">
        <v>732</v>
      </c>
      <c r="E667" s="6" t="s">
        <v>26</v>
      </c>
      <c r="F667" s="6" t="s">
        <v>16</v>
      </c>
      <c r="G667" s="7">
        <v>29</v>
      </c>
      <c r="H667" s="7">
        <v>1</v>
      </c>
      <c r="I667" s="51">
        <v>154333.82</v>
      </c>
      <c r="J667" s="7">
        <v>1</v>
      </c>
      <c r="K667" s="7">
        <v>1</v>
      </c>
      <c r="L667" s="7">
        <v>1</v>
      </c>
      <c r="M667" s="53">
        <v>138527.56</v>
      </c>
      <c r="N667" s="7">
        <v>0</v>
      </c>
      <c r="O667" s="68" t="s">
        <v>809</v>
      </c>
      <c r="P667" s="68" t="s">
        <v>902</v>
      </c>
      <c r="Q667" s="68" t="s">
        <v>888</v>
      </c>
      <c r="R667" s="69" t="s">
        <v>887</v>
      </c>
    </row>
    <row r="668" spans="1:18" ht="18" customHeight="1" x14ac:dyDescent="0.2">
      <c r="A668" s="6">
        <v>834</v>
      </c>
      <c r="B668" s="7">
        <v>15625881</v>
      </c>
      <c r="C668" s="6" t="s">
        <v>663</v>
      </c>
      <c r="D668" s="7">
        <v>634</v>
      </c>
      <c r="E668" s="6" t="s">
        <v>26</v>
      </c>
      <c r="F668" s="6" t="s">
        <v>23</v>
      </c>
      <c r="G668" s="7">
        <v>37</v>
      </c>
      <c r="H668" s="7">
        <v>3</v>
      </c>
      <c r="I668" s="51">
        <v>111432.77</v>
      </c>
      <c r="J668" s="7">
        <v>2</v>
      </c>
      <c r="K668" s="7">
        <v>1</v>
      </c>
      <c r="L668" s="7">
        <v>1</v>
      </c>
      <c r="M668" s="53">
        <v>167032.49</v>
      </c>
      <c r="N668" s="7">
        <v>0</v>
      </c>
      <c r="O668" s="68" t="s">
        <v>810</v>
      </c>
      <c r="P668" s="68" t="s">
        <v>902</v>
      </c>
      <c r="Q668" s="68" t="s">
        <v>886</v>
      </c>
      <c r="R668" s="69" t="s">
        <v>904</v>
      </c>
    </row>
    <row r="669" spans="1:18" ht="18" customHeight="1" x14ac:dyDescent="0.2">
      <c r="A669" s="6">
        <v>835</v>
      </c>
      <c r="B669" s="7">
        <v>15780628</v>
      </c>
      <c r="C669" s="6" t="s">
        <v>134</v>
      </c>
      <c r="D669" s="7">
        <v>633</v>
      </c>
      <c r="E669" s="6" t="s">
        <v>15</v>
      </c>
      <c r="F669" s="6" t="s">
        <v>16</v>
      </c>
      <c r="G669" s="7">
        <v>30</v>
      </c>
      <c r="H669" s="7">
        <v>6</v>
      </c>
      <c r="I669" s="51">
        <v>0</v>
      </c>
      <c r="J669" s="7">
        <v>2</v>
      </c>
      <c r="K669" s="7">
        <v>0</v>
      </c>
      <c r="L669" s="7">
        <v>0</v>
      </c>
      <c r="M669" s="53">
        <v>41642.29</v>
      </c>
      <c r="N669" s="7">
        <v>0</v>
      </c>
      <c r="O669" s="68" t="s">
        <v>810</v>
      </c>
      <c r="P669" s="68" t="s">
        <v>902</v>
      </c>
      <c r="Q669" s="68" t="s">
        <v>883</v>
      </c>
      <c r="R669" s="69" t="s">
        <v>903</v>
      </c>
    </row>
    <row r="670" spans="1:18" ht="18" customHeight="1" x14ac:dyDescent="0.2">
      <c r="A670" s="6">
        <v>836</v>
      </c>
      <c r="B670" s="7">
        <v>15575883</v>
      </c>
      <c r="C670" s="6" t="s">
        <v>387</v>
      </c>
      <c r="D670" s="7">
        <v>559</v>
      </c>
      <c r="E670" s="6" t="s">
        <v>15</v>
      </c>
      <c r="F670" s="6" t="s">
        <v>23</v>
      </c>
      <c r="G670" s="7">
        <v>34</v>
      </c>
      <c r="H670" s="7">
        <v>2</v>
      </c>
      <c r="I670" s="51">
        <v>137390.10999999999</v>
      </c>
      <c r="J670" s="7">
        <v>2</v>
      </c>
      <c r="K670" s="7">
        <v>1</v>
      </c>
      <c r="L670" s="7">
        <v>0</v>
      </c>
      <c r="M670" s="53">
        <v>9677</v>
      </c>
      <c r="N670" s="7">
        <v>0</v>
      </c>
      <c r="O670" s="68" t="s">
        <v>810</v>
      </c>
      <c r="P670" s="68" t="s">
        <v>902</v>
      </c>
      <c r="Q670" s="68" t="s">
        <v>888</v>
      </c>
      <c r="R670" s="69" t="s">
        <v>903</v>
      </c>
    </row>
    <row r="671" spans="1:18" ht="18" customHeight="1" x14ac:dyDescent="0.2">
      <c r="A671" s="6">
        <v>837</v>
      </c>
      <c r="B671" s="7">
        <v>15585036</v>
      </c>
      <c r="C671" s="6" t="s">
        <v>664</v>
      </c>
      <c r="D671" s="7">
        <v>694</v>
      </c>
      <c r="E671" s="6" t="s">
        <v>18</v>
      </c>
      <c r="F671" s="6" t="s">
        <v>16</v>
      </c>
      <c r="G671" s="7">
        <v>37</v>
      </c>
      <c r="H671" s="7">
        <v>3</v>
      </c>
      <c r="I671" s="51">
        <v>0</v>
      </c>
      <c r="J671" s="7">
        <v>2</v>
      </c>
      <c r="K671" s="7">
        <v>1</v>
      </c>
      <c r="L671" s="7">
        <v>1</v>
      </c>
      <c r="M671" s="53">
        <v>147012.22</v>
      </c>
      <c r="N671" s="7">
        <v>0</v>
      </c>
      <c r="O671" s="68" t="s">
        <v>810</v>
      </c>
      <c r="P671" s="68" t="s">
        <v>902</v>
      </c>
      <c r="Q671" s="68" t="s">
        <v>883</v>
      </c>
      <c r="R671" s="69" t="s">
        <v>887</v>
      </c>
    </row>
    <row r="672" spans="1:18" ht="18" customHeight="1" x14ac:dyDescent="0.2">
      <c r="A672" s="6">
        <v>838</v>
      </c>
      <c r="B672" s="7">
        <v>15589488</v>
      </c>
      <c r="C672" s="6" t="s">
        <v>660</v>
      </c>
      <c r="D672" s="7">
        <v>686</v>
      </c>
      <c r="E672" s="6" t="s">
        <v>26</v>
      </c>
      <c r="F672" s="6" t="s">
        <v>16</v>
      </c>
      <c r="G672" s="7">
        <v>56</v>
      </c>
      <c r="H672" s="7">
        <v>5</v>
      </c>
      <c r="I672" s="51">
        <v>111642.08</v>
      </c>
      <c r="J672" s="7">
        <v>1</v>
      </c>
      <c r="K672" s="7">
        <v>1</v>
      </c>
      <c r="L672" s="7">
        <v>1</v>
      </c>
      <c r="M672" s="53">
        <v>80553.87</v>
      </c>
      <c r="N672" s="7">
        <v>0</v>
      </c>
      <c r="O672" s="68" t="s">
        <v>810</v>
      </c>
      <c r="P672" s="68" t="s">
        <v>901</v>
      </c>
      <c r="Q672" s="68" t="s">
        <v>886</v>
      </c>
      <c r="R672" s="69" t="s">
        <v>884</v>
      </c>
    </row>
    <row r="673" spans="1:18" ht="18" customHeight="1" x14ac:dyDescent="0.2">
      <c r="A673" s="6">
        <v>840</v>
      </c>
      <c r="B673" s="7">
        <v>15727915</v>
      </c>
      <c r="C673" s="6" t="s">
        <v>666</v>
      </c>
      <c r="D673" s="7">
        <v>507</v>
      </c>
      <c r="E673" s="6" t="s">
        <v>15</v>
      </c>
      <c r="F673" s="6" t="s">
        <v>23</v>
      </c>
      <c r="G673" s="7">
        <v>36</v>
      </c>
      <c r="H673" s="7">
        <v>4</v>
      </c>
      <c r="I673" s="51">
        <v>83543.37</v>
      </c>
      <c r="J673" s="7">
        <v>1</v>
      </c>
      <c r="K673" s="7">
        <v>0</v>
      </c>
      <c r="L673" s="7">
        <v>0</v>
      </c>
      <c r="M673" s="53">
        <v>140134.43</v>
      </c>
      <c r="N673" s="7">
        <v>0</v>
      </c>
      <c r="O673" s="68" t="s">
        <v>885</v>
      </c>
      <c r="P673" s="68" t="s">
        <v>902</v>
      </c>
      <c r="Q673" s="68" t="s">
        <v>886</v>
      </c>
      <c r="R673" s="69" t="s">
        <v>887</v>
      </c>
    </row>
    <row r="674" spans="1:18" ht="18" customHeight="1" x14ac:dyDescent="0.2">
      <c r="A674" s="6">
        <v>842</v>
      </c>
      <c r="B674" s="7">
        <v>15737792</v>
      </c>
      <c r="C674" s="6" t="s">
        <v>668</v>
      </c>
      <c r="D674" s="7">
        <v>818</v>
      </c>
      <c r="E674" s="6" t="s">
        <v>15</v>
      </c>
      <c r="F674" s="6" t="s">
        <v>16</v>
      </c>
      <c r="G674" s="7">
        <v>31</v>
      </c>
      <c r="H674" s="7">
        <v>1</v>
      </c>
      <c r="I674" s="51">
        <v>186796.37</v>
      </c>
      <c r="J674" s="7">
        <v>1</v>
      </c>
      <c r="K674" s="7">
        <v>0</v>
      </c>
      <c r="L674" s="7">
        <v>0</v>
      </c>
      <c r="M674" s="53">
        <v>178252.63</v>
      </c>
      <c r="N674" s="7">
        <v>0</v>
      </c>
      <c r="O674" s="68" t="s">
        <v>809</v>
      </c>
      <c r="P674" s="68" t="s">
        <v>902</v>
      </c>
      <c r="Q674" s="68" t="s">
        <v>888</v>
      </c>
      <c r="R674" s="69" t="s">
        <v>904</v>
      </c>
    </row>
    <row r="675" spans="1:18" ht="18" customHeight="1" x14ac:dyDescent="0.2">
      <c r="A675" s="6">
        <v>843</v>
      </c>
      <c r="B675" s="7">
        <v>15599433</v>
      </c>
      <c r="C675" s="6" t="s">
        <v>116</v>
      </c>
      <c r="D675" s="7">
        <v>660</v>
      </c>
      <c r="E675" s="6" t="s">
        <v>26</v>
      </c>
      <c r="F675" s="6" t="s">
        <v>23</v>
      </c>
      <c r="G675" s="7">
        <v>35</v>
      </c>
      <c r="H675" s="7">
        <v>8</v>
      </c>
      <c r="I675" s="51">
        <v>58641.43</v>
      </c>
      <c r="J675" s="7">
        <v>1</v>
      </c>
      <c r="K675" s="7">
        <v>0</v>
      </c>
      <c r="L675" s="7">
        <v>1</v>
      </c>
      <c r="M675" s="53">
        <v>198674.08</v>
      </c>
      <c r="N675" s="7">
        <v>0</v>
      </c>
      <c r="O675" s="68" t="s">
        <v>810</v>
      </c>
      <c r="P675" s="68" t="s">
        <v>902</v>
      </c>
      <c r="Q675" s="68" t="s">
        <v>883</v>
      </c>
      <c r="R675" s="69" t="s">
        <v>904</v>
      </c>
    </row>
    <row r="676" spans="1:18" ht="18" customHeight="1" x14ac:dyDescent="0.2">
      <c r="A676" s="6">
        <v>845</v>
      </c>
      <c r="B676" s="7">
        <v>15806983</v>
      </c>
      <c r="C676" s="6" t="s">
        <v>511</v>
      </c>
      <c r="D676" s="7">
        <v>640</v>
      </c>
      <c r="E676" s="6" t="s">
        <v>15</v>
      </c>
      <c r="F676" s="6" t="s">
        <v>23</v>
      </c>
      <c r="G676" s="7">
        <v>44</v>
      </c>
      <c r="H676" s="7">
        <v>3</v>
      </c>
      <c r="I676" s="51">
        <v>137148.68</v>
      </c>
      <c r="J676" s="7">
        <v>1</v>
      </c>
      <c r="K676" s="7">
        <v>1</v>
      </c>
      <c r="L676" s="7">
        <v>0</v>
      </c>
      <c r="M676" s="53">
        <v>92381.01</v>
      </c>
      <c r="N676" s="7">
        <v>0</v>
      </c>
      <c r="O676" s="68" t="s">
        <v>810</v>
      </c>
      <c r="P676" s="68" t="s">
        <v>901</v>
      </c>
      <c r="Q676" s="68" t="s">
        <v>888</v>
      </c>
      <c r="R676" s="69" t="s">
        <v>884</v>
      </c>
    </row>
    <row r="677" spans="1:18" ht="18" customHeight="1" x14ac:dyDescent="0.2">
      <c r="A677" s="6">
        <v>846</v>
      </c>
      <c r="B677" s="7">
        <v>15592222</v>
      </c>
      <c r="C677" s="6" t="s">
        <v>441</v>
      </c>
      <c r="D677" s="7">
        <v>505</v>
      </c>
      <c r="E677" s="6" t="s">
        <v>15</v>
      </c>
      <c r="F677" s="6" t="s">
        <v>23</v>
      </c>
      <c r="G677" s="7">
        <v>49</v>
      </c>
      <c r="H677" s="7">
        <v>7</v>
      </c>
      <c r="I677" s="51">
        <v>80001.23</v>
      </c>
      <c r="J677" s="7">
        <v>1</v>
      </c>
      <c r="K677" s="7">
        <v>0</v>
      </c>
      <c r="L677" s="7">
        <v>0</v>
      </c>
      <c r="M677" s="53">
        <v>135180.10999999999</v>
      </c>
      <c r="N677" s="7">
        <v>0</v>
      </c>
      <c r="O677" s="68" t="s">
        <v>885</v>
      </c>
      <c r="P677" s="68" t="s">
        <v>901</v>
      </c>
      <c r="Q677" s="68" t="s">
        <v>886</v>
      </c>
      <c r="R677" s="69" t="s">
        <v>887</v>
      </c>
    </row>
    <row r="678" spans="1:18" ht="18" customHeight="1" x14ac:dyDescent="0.2">
      <c r="A678" s="6">
        <v>847</v>
      </c>
      <c r="B678" s="7">
        <v>15608968</v>
      </c>
      <c r="C678" s="6" t="s">
        <v>669</v>
      </c>
      <c r="D678" s="7">
        <v>714</v>
      </c>
      <c r="E678" s="6" t="s">
        <v>26</v>
      </c>
      <c r="F678" s="6" t="s">
        <v>23</v>
      </c>
      <c r="G678" s="7">
        <v>21</v>
      </c>
      <c r="H678" s="7">
        <v>6</v>
      </c>
      <c r="I678" s="51">
        <v>86402.52</v>
      </c>
      <c r="J678" s="7">
        <v>2</v>
      </c>
      <c r="K678" s="7">
        <v>0</v>
      </c>
      <c r="L678" s="7">
        <v>0</v>
      </c>
      <c r="M678" s="53">
        <v>27330.59</v>
      </c>
      <c r="N678" s="7">
        <v>0</v>
      </c>
      <c r="O678" s="68" t="s">
        <v>810</v>
      </c>
      <c r="P678" s="68" t="s">
        <v>902</v>
      </c>
      <c r="Q678" s="68" t="s">
        <v>886</v>
      </c>
      <c r="R678" s="69" t="s">
        <v>903</v>
      </c>
    </row>
    <row r="679" spans="1:18" ht="18" customHeight="1" x14ac:dyDescent="0.2">
      <c r="A679" s="6">
        <v>848</v>
      </c>
      <c r="B679" s="7">
        <v>15586959</v>
      </c>
      <c r="C679" s="6" t="s">
        <v>670</v>
      </c>
      <c r="D679" s="7">
        <v>468</v>
      </c>
      <c r="E679" s="6" t="s">
        <v>15</v>
      </c>
      <c r="F679" s="6" t="s">
        <v>16</v>
      </c>
      <c r="G679" s="7">
        <v>42</v>
      </c>
      <c r="H679" s="7">
        <v>5</v>
      </c>
      <c r="I679" s="51">
        <v>0</v>
      </c>
      <c r="J679" s="7">
        <v>2</v>
      </c>
      <c r="K679" s="7">
        <v>1</v>
      </c>
      <c r="L679" s="7">
        <v>0</v>
      </c>
      <c r="M679" s="53">
        <v>125305.34</v>
      </c>
      <c r="N679" s="7">
        <v>0</v>
      </c>
      <c r="O679" s="68" t="s">
        <v>885</v>
      </c>
      <c r="P679" s="68" t="s">
        <v>901</v>
      </c>
      <c r="Q679" s="68" t="s">
        <v>883</v>
      </c>
      <c r="R679" s="69" t="s">
        <v>887</v>
      </c>
    </row>
    <row r="680" spans="1:18" ht="18" customHeight="1" x14ac:dyDescent="0.2">
      <c r="A680" s="6">
        <v>849</v>
      </c>
      <c r="B680" s="7">
        <v>15646558</v>
      </c>
      <c r="C680" s="6" t="s">
        <v>671</v>
      </c>
      <c r="D680" s="7">
        <v>611</v>
      </c>
      <c r="E680" s="6" t="s">
        <v>18</v>
      </c>
      <c r="F680" s="6" t="s">
        <v>23</v>
      </c>
      <c r="G680" s="7">
        <v>51</v>
      </c>
      <c r="H680" s="7">
        <v>1</v>
      </c>
      <c r="I680" s="51">
        <v>122874.74</v>
      </c>
      <c r="J680" s="7">
        <v>1</v>
      </c>
      <c r="K680" s="7">
        <v>1</v>
      </c>
      <c r="L680" s="7">
        <v>1</v>
      </c>
      <c r="M680" s="53">
        <v>149648.45000000001</v>
      </c>
      <c r="N680" s="7">
        <v>0</v>
      </c>
      <c r="O680" s="68" t="s">
        <v>810</v>
      </c>
      <c r="P680" s="68" t="s">
        <v>901</v>
      </c>
      <c r="Q680" s="68" t="s">
        <v>886</v>
      </c>
      <c r="R680" s="69" t="s">
        <v>887</v>
      </c>
    </row>
    <row r="681" spans="1:18" ht="18" customHeight="1" x14ac:dyDescent="0.2">
      <c r="A681" s="6">
        <v>850</v>
      </c>
      <c r="B681" s="7">
        <v>15725811</v>
      </c>
      <c r="C681" s="6" t="s">
        <v>672</v>
      </c>
      <c r="D681" s="7">
        <v>705</v>
      </c>
      <c r="E681" s="6" t="s">
        <v>15</v>
      </c>
      <c r="F681" s="6" t="s">
        <v>23</v>
      </c>
      <c r="G681" s="7">
        <v>25</v>
      </c>
      <c r="H681" s="7">
        <v>0</v>
      </c>
      <c r="I681" s="51">
        <v>97544.29</v>
      </c>
      <c r="J681" s="7">
        <v>1</v>
      </c>
      <c r="K681" s="7">
        <v>0</v>
      </c>
      <c r="L681" s="7">
        <v>1</v>
      </c>
      <c r="M681" s="53">
        <v>59887.15</v>
      </c>
      <c r="N681" s="7">
        <v>0</v>
      </c>
      <c r="O681" s="68" t="s">
        <v>810</v>
      </c>
      <c r="P681" s="68" t="s">
        <v>902</v>
      </c>
      <c r="Q681" s="68" t="s">
        <v>886</v>
      </c>
      <c r="R681" s="69" t="s">
        <v>884</v>
      </c>
    </row>
    <row r="682" spans="1:18" ht="18" customHeight="1" x14ac:dyDescent="0.2">
      <c r="A682" s="6">
        <v>851</v>
      </c>
      <c r="B682" s="7">
        <v>15572265</v>
      </c>
      <c r="C682" s="6" t="s">
        <v>134</v>
      </c>
      <c r="D682" s="7">
        <v>646</v>
      </c>
      <c r="E682" s="6" t="s">
        <v>26</v>
      </c>
      <c r="F682" s="6" t="s">
        <v>23</v>
      </c>
      <c r="G682" s="7">
        <v>46</v>
      </c>
      <c r="H682" s="7">
        <v>1</v>
      </c>
      <c r="I682" s="51">
        <v>170826.55</v>
      </c>
      <c r="J682" s="7">
        <v>2</v>
      </c>
      <c r="K682" s="7">
        <v>1</v>
      </c>
      <c r="L682" s="7">
        <v>0</v>
      </c>
      <c r="M682" s="53">
        <v>45041.32</v>
      </c>
      <c r="N682" s="7">
        <v>0</v>
      </c>
      <c r="O682" s="68" t="s">
        <v>810</v>
      </c>
      <c r="P682" s="68" t="s">
        <v>901</v>
      </c>
      <c r="Q682" s="68" t="s">
        <v>888</v>
      </c>
      <c r="R682" s="69" t="s">
        <v>903</v>
      </c>
    </row>
    <row r="683" spans="1:18" ht="18" customHeight="1" x14ac:dyDescent="0.2">
      <c r="A683" s="6">
        <v>853</v>
      </c>
      <c r="B683" s="7">
        <v>15677610</v>
      </c>
      <c r="C683" s="6" t="s">
        <v>533</v>
      </c>
      <c r="D683" s="7">
        <v>511</v>
      </c>
      <c r="E683" s="6" t="s">
        <v>26</v>
      </c>
      <c r="F683" s="6" t="s">
        <v>16</v>
      </c>
      <c r="G683" s="7">
        <v>41</v>
      </c>
      <c r="H683" s="7">
        <v>8</v>
      </c>
      <c r="I683" s="51">
        <v>153895.65</v>
      </c>
      <c r="J683" s="7">
        <v>1</v>
      </c>
      <c r="K683" s="7">
        <v>1</v>
      </c>
      <c r="L683" s="7">
        <v>1</v>
      </c>
      <c r="M683" s="53">
        <v>39087.42</v>
      </c>
      <c r="N683" s="7">
        <v>0</v>
      </c>
      <c r="O683" s="68" t="s">
        <v>885</v>
      </c>
      <c r="P683" s="68" t="s">
        <v>901</v>
      </c>
      <c r="Q683" s="68" t="s">
        <v>888</v>
      </c>
      <c r="R683" s="69" t="s">
        <v>903</v>
      </c>
    </row>
    <row r="684" spans="1:18" ht="18" customHeight="1" x14ac:dyDescent="0.2">
      <c r="A684" s="6">
        <v>854</v>
      </c>
      <c r="B684" s="7">
        <v>15745012</v>
      </c>
      <c r="C684" s="6" t="s">
        <v>674</v>
      </c>
      <c r="D684" s="7">
        <v>653</v>
      </c>
      <c r="E684" s="6" t="s">
        <v>15</v>
      </c>
      <c r="F684" s="6" t="s">
        <v>16</v>
      </c>
      <c r="G684" s="7">
        <v>43</v>
      </c>
      <c r="H684" s="7">
        <v>6</v>
      </c>
      <c r="I684" s="51">
        <v>0</v>
      </c>
      <c r="J684" s="7">
        <v>2</v>
      </c>
      <c r="K684" s="7">
        <v>1</v>
      </c>
      <c r="L684" s="7">
        <v>1</v>
      </c>
      <c r="M684" s="53">
        <v>7330.59</v>
      </c>
      <c r="N684" s="7">
        <v>0</v>
      </c>
      <c r="O684" s="68" t="s">
        <v>810</v>
      </c>
      <c r="P684" s="68" t="s">
        <v>901</v>
      </c>
      <c r="Q684" s="68" t="s">
        <v>883</v>
      </c>
      <c r="R684" s="69" t="s">
        <v>903</v>
      </c>
    </row>
    <row r="685" spans="1:18" ht="18" customHeight="1" x14ac:dyDescent="0.2">
      <c r="A685" s="6">
        <v>855</v>
      </c>
      <c r="B685" s="7">
        <v>15601589</v>
      </c>
      <c r="C685" s="6" t="s">
        <v>675</v>
      </c>
      <c r="D685" s="7">
        <v>675</v>
      </c>
      <c r="E685" s="6" t="s">
        <v>15</v>
      </c>
      <c r="F685" s="6" t="s">
        <v>16</v>
      </c>
      <c r="G685" s="7">
        <v>57</v>
      </c>
      <c r="H685" s="7">
        <v>8</v>
      </c>
      <c r="I685" s="51">
        <v>0</v>
      </c>
      <c r="J685" s="7">
        <v>2</v>
      </c>
      <c r="K685" s="7">
        <v>0</v>
      </c>
      <c r="L685" s="7">
        <v>1</v>
      </c>
      <c r="M685" s="53">
        <v>95463.29</v>
      </c>
      <c r="N685" s="7">
        <v>0</v>
      </c>
      <c r="O685" s="68" t="s">
        <v>810</v>
      </c>
      <c r="P685" s="68" t="s">
        <v>901</v>
      </c>
      <c r="Q685" s="68" t="s">
        <v>883</v>
      </c>
      <c r="R685" s="69" t="s">
        <v>884</v>
      </c>
    </row>
    <row r="686" spans="1:18" ht="18" customHeight="1" x14ac:dyDescent="0.2">
      <c r="A686" s="6">
        <v>856</v>
      </c>
      <c r="B686" s="7">
        <v>15686436</v>
      </c>
      <c r="C686" s="6" t="s">
        <v>676</v>
      </c>
      <c r="D686" s="7">
        <v>523</v>
      </c>
      <c r="E686" s="6" t="s">
        <v>18</v>
      </c>
      <c r="F686" s="6" t="s">
        <v>23</v>
      </c>
      <c r="G686" s="7">
        <v>32</v>
      </c>
      <c r="H686" s="7">
        <v>4</v>
      </c>
      <c r="I686" s="51">
        <v>0</v>
      </c>
      <c r="J686" s="7">
        <v>2</v>
      </c>
      <c r="K686" s="7">
        <v>1</v>
      </c>
      <c r="L686" s="7">
        <v>0</v>
      </c>
      <c r="M686" s="53">
        <v>167848.02</v>
      </c>
      <c r="N686" s="7">
        <v>0</v>
      </c>
      <c r="O686" s="68" t="s">
        <v>810</v>
      </c>
      <c r="P686" s="68" t="s">
        <v>902</v>
      </c>
      <c r="Q686" s="68" t="s">
        <v>883</v>
      </c>
      <c r="R686" s="69" t="s">
        <v>904</v>
      </c>
    </row>
    <row r="687" spans="1:18" ht="18" customHeight="1" x14ac:dyDescent="0.2">
      <c r="A687" s="6">
        <v>858</v>
      </c>
      <c r="B687" s="7">
        <v>15760550</v>
      </c>
      <c r="C687" s="6" t="s">
        <v>132</v>
      </c>
      <c r="D687" s="7">
        <v>741</v>
      </c>
      <c r="E687" s="6" t="s">
        <v>18</v>
      </c>
      <c r="F687" s="6" t="s">
        <v>23</v>
      </c>
      <c r="G687" s="7">
        <v>39</v>
      </c>
      <c r="H687" s="7">
        <v>7</v>
      </c>
      <c r="I687" s="51">
        <v>143637.57999999999</v>
      </c>
      <c r="J687" s="7">
        <v>2</v>
      </c>
      <c r="K687" s="7">
        <v>0</v>
      </c>
      <c r="L687" s="7">
        <v>1</v>
      </c>
      <c r="M687" s="53">
        <v>174227.66</v>
      </c>
      <c r="N687" s="7">
        <v>0</v>
      </c>
      <c r="O687" s="68" t="s">
        <v>809</v>
      </c>
      <c r="P687" s="68" t="s">
        <v>902</v>
      </c>
      <c r="Q687" s="68" t="s">
        <v>888</v>
      </c>
      <c r="R687" s="69" t="s">
        <v>904</v>
      </c>
    </row>
    <row r="688" spans="1:18" ht="18" customHeight="1" x14ac:dyDescent="0.2">
      <c r="A688" s="6">
        <v>859</v>
      </c>
      <c r="B688" s="7">
        <v>15686137</v>
      </c>
      <c r="C688" s="6" t="s">
        <v>434</v>
      </c>
      <c r="D688" s="7">
        <v>456</v>
      </c>
      <c r="E688" s="6" t="s">
        <v>18</v>
      </c>
      <c r="F688" s="6" t="s">
        <v>23</v>
      </c>
      <c r="G688" s="7">
        <v>32</v>
      </c>
      <c r="H688" s="7">
        <v>9</v>
      </c>
      <c r="I688" s="51">
        <v>147506.25</v>
      </c>
      <c r="J688" s="7">
        <v>1</v>
      </c>
      <c r="K688" s="7">
        <v>1</v>
      </c>
      <c r="L688" s="7">
        <v>1</v>
      </c>
      <c r="M688" s="53">
        <v>135399.21</v>
      </c>
      <c r="N688" s="7">
        <v>0</v>
      </c>
      <c r="O688" s="68" t="s">
        <v>885</v>
      </c>
      <c r="P688" s="68" t="s">
        <v>902</v>
      </c>
      <c r="Q688" s="68" t="s">
        <v>888</v>
      </c>
      <c r="R688" s="69" t="s">
        <v>887</v>
      </c>
    </row>
    <row r="689" spans="1:18" ht="18" customHeight="1" x14ac:dyDescent="0.2">
      <c r="A689" s="6">
        <v>863</v>
      </c>
      <c r="B689" s="7">
        <v>15794916</v>
      </c>
      <c r="C689" s="6" t="s">
        <v>680</v>
      </c>
      <c r="D689" s="7">
        <v>725</v>
      </c>
      <c r="E689" s="6" t="s">
        <v>15</v>
      </c>
      <c r="F689" s="6" t="s">
        <v>23</v>
      </c>
      <c r="G689" s="7">
        <v>41</v>
      </c>
      <c r="H689" s="7">
        <v>7</v>
      </c>
      <c r="I689" s="51">
        <v>113980.21</v>
      </c>
      <c r="J689" s="7">
        <v>1</v>
      </c>
      <c r="K689" s="7">
        <v>1</v>
      </c>
      <c r="L689" s="7">
        <v>1</v>
      </c>
      <c r="M689" s="53">
        <v>116704.25</v>
      </c>
      <c r="N689" s="7">
        <v>0</v>
      </c>
      <c r="O689" s="68" t="s">
        <v>809</v>
      </c>
      <c r="P689" s="68" t="s">
        <v>901</v>
      </c>
      <c r="Q689" s="68" t="s">
        <v>886</v>
      </c>
      <c r="R689" s="69" t="s">
        <v>887</v>
      </c>
    </row>
    <row r="690" spans="1:18" ht="18" customHeight="1" x14ac:dyDescent="0.2">
      <c r="A690" s="6">
        <v>864</v>
      </c>
      <c r="B690" s="7">
        <v>15614215</v>
      </c>
      <c r="C690" s="6" t="s">
        <v>681</v>
      </c>
      <c r="D690" s="7">
        <v>717</v>
      </c>
      <c r="E690" s="6" t="s">
        <v>15</v>
      </c>
      <c r="F690" s="6" t="s">
        <v>23</v>
      </c>
      <c r="G690" s="7">
        <v>53</v>
      </c>
      <c r="H690" s="7">
        <v>6</v>
      </c>
      <c r="I690" s="51">
        <v>0</v>
      </c>
      <c r="J690" s="7">
        <v>2</v>
      </c>
      <c r="K690" s="7">
        <v>0</v>
      </c>
      <c r="L690" s="7">
        <v>1</v>
      </c>
      <c r="M690" s="53">
        <v>97614.87</v>
      </c>
      <c r="N690" s="7">
        <v>0</v>
      </c>
      <c r="O690" s="68" t="s">
        <v>810</v>
      </c>
      <c r="P690" s="68" t="s">
        <v>901</v>
      </c>
      <c r="Q690" s="68" t="s">
        <v>883</v>
      </c>
      <c r="R690" s="69" t="s">
        <v>884</v>
      </c>
    </row>
    <row r="691" spans="1:18" ht="18" customHeight="1" x14ac:dyDescent="0.2">
      <c r="A691" s="6">
        <v>865</v>
      </c>
      <c r="B691" s="7">
        <v>15805449</v>
      </c>
      <c r="C691" s="6" t="s">
        <v>682</v>
      </c>
      <c r="D691" s="7">
        <v>594</v>
      </c>
      <c r="E691" s="6" t="s">
        <v>15</v>
      </c>
      <c r="F691" s="6" t="s">
        <v>23</v>
      </c>
      <c r="G691" s="7">
        <v>38</v>
      </c>
      <c r="H691" s="7">
        <v>4</v>
      </c>
      <c r="I691" s="51">
        <v>0</v>
      </c>
      <c r="J691" s="7">
        <v>2</v>
      </c>
      <c r="K691" s="7">
        <v>0</v>
      </c>
      <c r="L691" s="7">
        <v>0</v>
      </c>
      <c r="M691" s="53">
        <v>186884.04</v>
      </c>
      <c r="N691" s="7">
        <v>0</v>
      </c>
      <c r="O691" s="68" t="s">
        <v>810</v>
      </c>
      <c r="P691" s="68" t="s">
        <v>902</v>
      </c>
      <c r="Q691" s="68" t="s">
        <v>883</v>
      </c>
      <c r="R691" s="69" t="s">
        <v>904</v>
      </c>
    </row>
    <row r="692" spans="1:18" ht="18" customHeight="1" x14ac:dyDescent="0.2">
      <c r="A692" s="6">
        <v>866</v>
      </c>
      <c r="B692" s="7">
        <v>15686983</v>
      </c>
      <c r="C692" s="6" t="s">
        <v>683</v>
      </c>
      <c r="D692" s="7">
        <v>678</v>
      </c>
      <c r="E692" s="6" t="s">
        <v>26</v>
      </c>
      <c r="F692" s="6" t="s">
        <v>16</v>
      </c>
      <c r="G692" s="7">
        <v>25</v>
      </c>
      <c r="H692" s="7">
        <v>10</v>
      </c>
      <c r="I692" s="51">
        <v>76968.12</v>
      </c>
      <c r="J692" s="7">
        <v>2</v>
      </c>
      <c r="K692" s="7">
        <v>0</v>
      </c>
      <c r="L692" s="7">
        <v>1</v>
      </c>
      <c r="M692" s="53">
        <v>131501.72</v>
      </c>
      <c r="N692" s="7">
        <v>0</v>
      </c>
      <c r="O692" s="68" t="s">
        <v>810</v>
      </c>
      <c r="P692" s="68" t="s">
        <v>902</v>
      </c>
      <c r="Q692" s="68" t="s">
        <v>886</v>
      </c>
      <c r="R692" s="69" t="s">
        <v>887</v>
      </c>
    </row>
    <row r="693" spans="1:18" ht="18" customHeight="1" x14ac:dyDescent="0.2">
      <c r="A693" s="6">
        <v>867</v>
      </c>
      <c r="B693" s="7">
        <v>15808017</v>
      </c>
      <c r="C693" s="6" t="s">
        <v>684</v>
      </c>
      <c r="D693" s="7">
        <v>545</v>
      </c>
      <c r="E693" s="6" t="s">
        <v>15</v>
      </c>
      <c r="F693" s="6" t="s">
        <v>23</v>
      </c>
      <c r="G693" s="7">
        <v>38</v>
      </c>
      <c r="H693" s="7">
        <v>1</v>
      </c>
      <c r="I693" s="51">
        <v>88293.13</v>
      </c>
      <c r="J693" s="7">
        <v>2</v>
      </c>
      <c r="K693" s="7">
        <v>1</v>
      </c>
      <c r="L693" s="7">
        <v>1</v>
      </c>
      <c r="M693" s="53">
        <v>24302.95</v>
      </c>
      <c r="N693" s="7">
        <v>0</v>
      </c>
      <c r="O693" s="68" t="s">
        <v>810</v>
      </c>
      <c r="P693" s="68" t="s">
        <v>902</v>
      </c>
      <c r="Q693" s="68" t="s">
        <v>886</v>
      </c>
      <c r="R693" s="69" t="s">
        <v>903</v>
      </c>
    </row>
    <row r="694" spans="1:18" ht="18" customHeight="1" x14ac:dyDescent="0.2">
      <c r="A694" s="6">
        <v>870</v>
      </c>
      <c r="B694" s="7">
        <v>15710424</v>
      </c>
      <c r="C694" s="6" t="s">
        <v>687</v>
      </c>
      <c r="D694" s="7">
        <v>435</v>
      </c>
      <c r="E694" s="6" t="s">
        <v>15</v>
      </c>
      <c r="F694" s="6" t="s">
        <v>23</v>
      </c>
      <c r="G694" s="7">
        <v>36</v>
      </c>
      <c r="H694" s="7">
        <v>4</v>
      </c>
      <c r="I694" s="51">
        <v>0</v>
      </c>
      <c r="J694" s="7">
        <v>1</v>
      </c>
      <c r="K694" s="7">
        <v>1</v>
      </c>
      <c r="L694" s="7">
        <v>1</v>
      </c>
      <c r="M694" s="53">
        <v>197015.2</v>
      </c>
      <c r="N694" s="7">
        <v>0</v>
      </c>
      <c r="O694" s="68" t="s">
        <v>885</v>
      </c>
      <c r="P694" s="68" t="s">
        <v>902</v>
      </c>
      <c r="Q694" s="68" t="s">
        <v>883</v>
      </c>
      <c r="R694" s="69" t="s">
        <v>904</v>
      </c>
    </row>
    <row r="695" spans="1:18" ht="18" customHeight="1" x14ac:dyDescent="0.2">
      <c r="A695" s="6">
        <v>871</v>
      </c>
      <c r="B695" s="7">
        <v>15799422</v>
      </c>
      <c r="C695" s="6" t="s">
        <v>412</v>
      </c>
      <c r="D695" s="7">
        <v>535</v>
      </c>
      <c r="E695" s="6" t="s">
        <v>15</v>
      </c>
      <c r="F695" s="6" t="s">
        <v>16</v>
      </c>
      <c r="G695" s="7">
        <v>40</v>
      </c>
      <c r="H695" s="7">
        <v>8</v>
      </c>
      <c r="I695" s="51">
        <v>0</v>
      </c>
      <c r="J695" s="7">
        <v>1</v>
      </c>
      <c r="K695" s="7">
        <v>1</v>
      </c>
      <c r="L695" s="7">
        <v>1</v>
      </c>
      <c r="M695" s="53">
        <v>27689.77</v>
      </c>
      <c r="N695" s="7">
        <v>0</v>
      </c>
      <c r="O695" s="68" t="s">
        <v>810</v>
      </c>
      <c r="P695" s="68" t="s">
        <v>901</v>
      </c>
      <c r="Q695" s="68" t="s">
        <v>883</v>
      </c>
      <c r="R695" s="69" t="s">
        <v>903</v>
      </c>
    </row>
    <row r="696" spans="1:18" ht="18" customHeight="1" x14ac:dyDescent="0.2">
      <c r="A696" s="6">
        <v>873</v>
      </c>
      <c r="B696" s="7">
        <v>15794549</v>
      </c>
      <c r="C696" s="6" t="s">
        <v>30</v>
      </c>
      <c r="D696" s="7">
        <v>722</v>
      </c>
      <c r="E696" s="6" t="s">
        <v>15</v>
      </c>
      <c r="F696" s="6" t="s">
        <v>16</v>
      </c>
      <c r="G696" s="7">
        <v>35</v>
      </c>
      <c r="H696" s="7">
        <v>2</v>
      </c>
      <c r="I696" s="51">
        <v>163943.89000000001</v>
      </c>
      <c r="J696" s="7">
        <v>2</v>
      </c>
      <c r="K696" s="7">
        <v>1</v>
      </c>
      <c r="L696" s="7">
        <v>1</v>
      </c>
      <c r="M696" s="53">
        <v>15068.18</v>
      </c>
      <c r="N696" s="7">
        <v>0</v>
      </c>
      <c r="O696" s="68" t="s">
        <v>809</v>
      </c>
      <c r="P696" s="68" t="s">
        <v>902</v>
      </c>
      <c r="Q696" s="68" t="s">
        <v>888</v>
      </c>
      <c r="R696" s="69" t="s">
        <v>903</v>
      </c>
    </row>
    <row r="697" spans="1:18" ht="18" customHeight="1" x14ac:dyDescent="0.2">
      <c r="A697" s="6">
        <v>874</v>
      </c>
      <c r="B697" s="7">
        <v>15803764</v>
      </c>
      <c r="C697" s="6" t="s">
        <v>688</v>
      </c>
      <c r="D697" s="7">
        <v>561</v>
      </c>
      <c r="E697" s="6" t="s">
        <v>15</v>
      </c>
      <c r="F697" s="6" t="s">
        <v>23</v>
      </c>
      <c r="G697" s="7">
        <v>28</v>
      </c>
      <c r="H697" s="7">
        <v>7</v>
      </c>
      <c r="I697" s="51">
        <v>0</v>
      </c>
      <c r="J697" s="7">
        <v>2</v>
      </c>
      <c r="K697" s="7">
        <v>1</v>
      </c>
      <c r="L697" s="7">
        <v>0</v>
      </c>
      <c r="M697" s="53">
        <v>7797.01</v>
      </c>
      <c r="N697" s="7">
        <v>0</v>
      </c>
      <c r="O697" s="68" t="s">
        <v>810</v>
      </c>
      <c r="P697" s="68" t="s">
        <v>902</v>
      </c>
      <c r="Q697" s="68" t="s">
        <v>883</v>
      </c>
      <c r="R697" s="69" t="s">
        <v>903</v>
      </c>
    </row>
    <row r="698" spans="1:18" ht="18" customHeight="1" x14ac:dyDescent="0.2">
      <c r="A698" s="6">
        <v>875</v>
      </c>
      <c r="B698" s="7">
        <v>15674840</v>
      </c>
      <c r="C698" s="6" t="s">
        <v>272</v>
      </c>
      <c r="D698" s="7">
        <v>645</v>
      </c>
      <c r="E698" s="6" t="s">
        <v>15</v>
      </c>
      <c r="F698" s="6" t="s">
        <v>16</v>
      </c>
      <c r="G698" s="7">
        <v>38</v>
      </c>
      <c r="H698" s="7">
        <v>5</v>
      </c>
      <c r="I698" s="51">
        <v>101430.3</v>
      </c>
      <c r="J698" s="7">
        <v>2</v>
      </c>
      <c r="K698" s="7">
        <v>0</v>
      </c>
      <c r="L698" s="7">
        <v>1</v>
      </c>
      <c r="M698" s="53">
        <v>4400.32</v>
      </c>
      <c r="N698" s="7">
        <v>0</v>
      </c>
      <c r="O698" s="68" t="s">
        <v>810</v>
      </c>
      <c r="P698" s="68" t="s">
        <v>902</v>
      </c>
      <c r="Q698" s="68" t="s">
        <v>886</v>
      </c>
      <c r="R698" s="69" t="s">
        <v>903</v>
      </c>
    </row>
    <row r="699" spans="1:18" ht="18" customHeight="1" x14ac:dyDescent="0.2">
      <c r="A699" s="6">
        <v>876</v>
      </c>
      <c r="B699" s="7">
        <v>15653762</v>
      </c>
      <c r="C699" s="6" t="s">
        <v>69</v>
      </c>
      <c r="D699" s="7">
        <v>501</v>
      </c>
      <c r="E699" s="6" t="s">
        <v>15</v>
      </c>
      <c r="F699" s="6" t="s">
        <v>16</v>
      </c>
      <c r="G699" s="7">
        <v>39</v>
      </c>
      <c r="H699" s="7">
        <v>9</v>
      </c>
      <c r="I699" s="51">
        <v>117301.66</v>
      </c>
      <c r="J699" s="7">
        <v>1</v>
      </c>
      <c r="K699" s="7">
        <v>0</v>
      </c>
      <c r="L699" s="7">
        <v>0</v>
      </c>
      <c r="M699" s="53">
        <v>182025.95</v>
      </c>
      <c r="N699" s="7">
        <v>0</v>
      </c>
      <c r="O699" s="68" t="s">
        <v>885</v>
      </c>
      <c r="P699" s="68" t="s">
        <v>902</v>
      </c>
      <c r="Q699" s="68" t="s">
        <v>886</v>
      </c>
      <c r="R699" s="69" t="s">
        <v>904</v>
      </c>
    </row>
    <row r="700" spans="1:18" ht="18" customHeight="1" x14ac:dyDescent="0.2">
      <c r="A700" s="6">
        <v>877</v>
      </c>
      <c r="B700" s="7">
        <v>15581229</v>
      </c>
      <c r="C700" s="6" t="s">
        <v>342</v>
      </c>
      <c r="D700" s="7">
        <v>502</v>
      </c>
      <c r="E700" s="6" t="s">
        <v>26</v>
      </c>
      <c r="F700" s="6" t="s">
        <v>16</v>
      </c>
      <c r="G700" s="7">
        <v>32</v>
      </c>
      <c r="H700" s="7">
        <v>1</v>
      </c>
      <c r="I700" s="51">
        <v>173340.83</v>
      </c>
      <c r="J700" s="7">
        <v>1</v>
      </c>
      <c r="K700" s="7">
        <v>0</v>
      </c>
      <c r="L700" s="7">
        <v>1</v>
      </c>
      <c r="M700" s="53">
        <v>122763.95</v>
      </c>
      <c r="N700" s="7">
        <v>0</v>
      </c>
      <c r="O700" s="68" t="s">
        <v>885</v>
      </c>
      <c r="P700" s="68" t="s">
        <v>902</v>
      </c>
      <c r="Q700" s="68" t="s">
        <v>888</v>
      </c>
      <c r="R700" s="69" t="s">
        <v>887</v>
      </c>
    </row>
    <row r="701" spans="1:18" ht="18" customHeight="1" x14ac:dyDescent="0.2">
      <c r="A701" s="6">
        <v>878</v>
      </c>
      <c r="B701" s="7">
        <v>15800228</v>
      </c>
      <c r="C701" s="6" t="s">
        <v>689</v>
      </c>
      <c r="D701" s="7">
        <v>652</v>
      </c>
      <c r="E701" s="6" t="s">
        <v>18</v>
      </c>
      <c r="F701" s="6" t="s">
        <v>16</v>
      </c>
      <c r="G701" s="7">
        <v>42</v>
      </c>
      <c r="H701" s="7">
        <v>4</v>
      </c>
      <c r="I701" s="51">
        <v>0</v>
      </c>
      <c r="J701" s="7">
        <v>2</v>
      </c>
      <c r="K701" s="7">
        <v>1</v>
      </c>
      <c r="L701" s="7">
        <v>1</v>
      </c>
      <c r="M701" s="53">
        <v>38152.01</v>
      </c>
      <c r="N701" s="7">
        <v>0</v>
      </c>
      <c r="O701" s="68" t="s">
        <v>810</v>
      </c>
      <c r="P701" s="68" t="s">
        <v>901</v>
      </c>
      <c r="Q701" s="68" t="s">
        <v>883</v>
      </c>
      <c r="R701" s="69" t="s">
        <v>903</v>
      </c>
    </row>
    <row r="702" spans="1:18" ht="18" customHeight="1" x14ac:dyDescent="0.2">
      <c r="A702" s="6">
        <v>879</v>
      </c>
      <c r="B702" s="7">
        <v>15656333</v>
      </c>
      <c r="C702" s="6" t="s">
        <v>596</v>
      </c>
      <c r="D702" s="7">
        <v>574</v>
      </c>
      <c r="E702" s="6" t="s">
        <v>15</v>
      </c>
      <c r="F702" s="6" t="s">
        <v>16</v>
      </c>
      <c r="G702" s="7">
        <v>33</v>
      </c>
      <c r="H702" s="7">
        <v>3</v>
      </c>
      <c r="I702" s="51">
        <v>134348.57</v>
      </c>
      <c r="J702" s="7">
        <v>1</v>
      </c>
      <c r="K702" s="7">
        <v>1</v>
      </c>
      <c r="L702" s="7">
        <v>0</v>
      </c>
      <c r="M702" s="53">
        <v>63163.99</v>
      </c>
      <c r="N702" s="7">
        <v>0</v>
      </c>
      <c r="O702" s="68" t="s">
        <v>810</v>
      </c>
      <c r="P702" s="68" t="s">
        <v>902</v>
      </c>
      <c r="Q702" s="68" t="s">
        <v>888</v>
      </c>
      <c r="R702" s="69" t="s">
        <v>884</v>
      </c>
    </row>
    <row r="703" spans="1:18" ht="18" customHeight="1" x14ac:dyDescent="0.2">
      <c r="A703" s="6">
        <v>880</v>
      </c>
      <c r="B703" s="7">
        <v>15697497</v>
      </c>
      <c r="C703" s="6" t="s">
        <v>690</v>
      </c>
      <c r="D703" s="7">
        <v>518</v>
      </c>
      <c r="E703" s="6" t="s">
        <v>15</v>
      </c>
      <c r="F703" s="6" t="s">
        <v>16</v>
      </c>
      <c r="G703" s="7">
        <v>45</v>
      </c>
      <c r="H703" s="7">
        <v>9</v>
      </c>
      <c r="I703" s="51">
        <v>105525.65</v>
      </c>
      <c r="J703" s="7">
        <v>2</v>
      </c>
      <c r="K703" s="7">
        <v>1</v>
      </c>
      <c r="L703" s="7">
        <v>1</v>
      </c>
      <c r="M703" s="53">
        <v>73418.289999999994</v>
      </c>
      <c r="N703" s="7">
        <v>0</v>
      </c>
      <c r="O703" s="68" t="s">
        <v>885</v>
      </c>
      <c r="P703" s="68" t="s">
        <v>901</v>
      </c>
      <c r="Q703" s="68" t="s">
        <v>886</v>
      </c>
      <c r="R703" s="69" t="s">
        <v>884</v>
      </c>
    </row>
    <row r="704" spans="1:18" ht="18" customHeight="1" x14ac:dyDescent="0.2">
      <c r="A704" s="6">
        <v>883</v>
      </c>
      <c r="B704" s="7">
        <v>15785519</v>
      </c>
      <c r="C704" s="6" t="s">
        <v>691</v>
      </c>
      <c r="D704" s="7">
        <v>565</v>
      </c>
      <c r="E704" s="6" t="s">
        <v>15</v>
      </c>
      <c r="F704" s="6" t="s">
        <v>23</v>
      </c>
      <c r="G704" s="7">
        <v>36</v>
      </c>
      <c r="H704" s="7">
        <v>6</v>
      </c>
      <c r="I704" s="51">
        <v>106192.1</v>
      </c>
      <c r="J704" s="7">
        <v>1</v>
      </c>
      <c r="K704" s="7">
        <v>1</v>
      </c>
      <c r="L704" s="7">
        <v>0</v>
      </c>
      <c r="M704" s="53">
        <v>149575.59</v>
      </c>
      <c r="N704" s="7">
        <v>0</v>
      </c>
      <c r="O704" s="68" t="s">
        <v>810</v>
      </c>
      <c r="P704" s="68" t="s">
        <v>902</v>
      </c>
      <c r="Q704" s="68" t="s">
        <v>886</v>
      </c>
      <c r="R704" s="69" t="s">
        <v>887</v>
      </c>
    </row>
    <row r="705" spans="1:18" ht="18" customHeight="1" x14ac:dyDescent="0.2">
      <c r="A705" s="6">
        <v>885</v>
      </c>
      <c r="B705" s="7">
        <v>15777211</v>
      </c>
      <c r="C705" s="6" t="s">
        <v>693</v>
      </c>
      <c r="D705" s="7">
        <v>515</v>
      </c>
      <c r="E705" s="6" t="s">
        <v>15</v>
      </c>
      <c r="F705" s="6" t="s">
        <v>23</v>
      </c>
      <c r="G705" s="7">
        <v>65</v>
      </c>
      <c r="H705" s="7">
        <v>7</v>
      </c>
      <c r="I705" s="51">
        <v>92113.61</v>
      </c>
      <c r="J705" s="7">
        <v>1</v>
      </c>
      <c r="K705" s="7">
        <v>1</v>
      </c>
      <c r="L705" s="7">
        <v>1</v>
      </c>
      <c r="M705" s="53">
        <v>142548.32999999999</v>
      </c>
      <c r="N705" s="7">
        <v>0</v>
      </c>
      <c r="O705" s="68" t="s">
        <v>885</v>
      </c>
      <c r="P705" s="68" t="s">
        <v>905</v>
      </c>
      <c r="Q705" s="68" t="s">
        <v>886</v>
      </c>
      <c r="R705" s="69" t="s">
        <v>887</v>
      </c>
    </row>
    <row r="706" spans="1:18" ht="18" customHeight="1" x14ac:dyDescent="0.2">
      <c r="A706" s="6">
        <v>886</v>
      </c>
      <c r="B706" s="7">
        <v>15721935</v>
      </c>
      <c r="C706" s="6" t="s">
        <v>694</v>
      </c>
      <c r="D706" s="7">
        <v>521</v>
      </c>
      <c r="E706" s="6" t="s">
        <v>15</v>
      </c>
      <c r="F706" s="6" t="s">
        <v>23</v>
      </c>
      <c r="G706" s="7">
        <v>25</v>
      </c>
      <c r="H706" s="7">
        <v>7</v>
      </c>
      <c r="I706" s="51">
        <v>0</v>
      </c>
      <c r="J706" s="7">
        <v>2</v>
      </c>
      <c r="K706" s="7">
        <v>1</v>
      </c>
      <c r="L706" s="7">
        <v>1</v>
      </c>
      <c r="M706" s="53">
        <v>157878.67000000001</v>
      </c>
      <c r="N706" s="7">
        <v>0</v>
      </c>
      <c r="O706" s="68" t="s">
        <v>810</v>
      </c>
      <c r="P706" s="68" t="s">
        <v>902</v>
      </c>
      <c r="Q706" s="68" t="s">
        <v>883</v>
      </c>
      <c r="R706" s="69" t="s">
        <v>904</v>
      </c>
    </row>
    <row r="707" spans="1:18" ht="18" customHeight="1" x14ac:dyDescent="0.2">
      <c r="A707" s="6">
        <v>887</v>
      </c>
      <c r="B707" s="7">
        <v>15591711</v>
      </c>
      <c r="C707" s="6" t="s">
        <v>695</v>
      </c>
      <c r="D707" s="7">
        <v>739</v>
      </c>
      <c r="E707" s="6" t="s">
        <v>18</v>
      </c>
      <c r="F707" s="6" t="s">
        <v>23</v>
      </c>
      <c r="G707" s="7">
        <v>38</v>
      </c>
      <c r="H707" s="7">
        <v>0</v>
      </c>
      <c r="I707" s="51">
        <v>128366.44</v>
      </c>
      <c r="J707" s="7">
        <v>1</v>
      </c>
      <c r="K707" s="7">
        <v>1</v>
      </c>
      <c r="L707" s="7">
        <v>0</v>
      </c>
      <c r="M707" s="53">
        <v>12796.43</v>
      </c>
      <c r="N707" s="7">
        <v>0</v>
      </c>
      <c r="O707" s="68" t="s">
        <v>809</v>
      </c>
      <c r="P707" s="68" t="s">
        <v>902</v>
      </c>
      <c r="Q707" s="68" t="s">
        <v>888</v>
      </c>
      <c r="R707" s="69" t="s">
        <v>903</v>
      </c>
    </row>
    <row r="708" spans="1:18" ht="18" customHeight="1" x14ac:dyDescent="0.2">
      <c r="A708" s="6">
        <v>888</v>
      </c>
      <c r="B708" s="7">
        <v>15625021</v>
      </c>
      <c r="C708" s="6" t="s">
        <v>118</v>
      </c>
      <c r="D708" s="7">
        <v>585</v>
      </c>
      <c r="E708" s="6" t="s">
        <v>15</v>
      </c>
      <c r="F708" s="6" t="s">
        <v>23</v>
      </c>
      <c r="G708" s="7">
        <v>42</v>
      </c>
      <c r="H708" s="7">
        <v>2</v>
      </c>
      <c r="I708" s="51">
        <v>0</v>
      </c>
      <c r="J708" s="7">
        <v>2</v>
      </c>
      <c r="K708" s="7">
        <v>1</v>
      </c>
      <c r="L708" s="7">
        <v>1</v>
      </c>
      <c r="M708" s="53">
        <v>18657.77</v>
      </c>
      <c r="N708" s="7">
        <v>0</v>
      </c>
      <c r="O708" s="68" t="s">
        <v>810</v>
      </c>
      <c r="P708" s="68" t="s">
        <v>901</v>
      </c>
      <c r="Q708" s="68" t="s">
        <v>883</v>
      </c>
      <c r="R708" s="69" t="s">
        <v>903</v>
      </c>
    </row>
    <row r="709" spans="1:18" ht="18" customHeight="1" x14ac:dyDescent="0.2">
      <c r="A709" s="6">
        <v>889</v>
      </c>
      <c r="B709" s="7">
        <v>15702968</v>
      </c>
      <c r="C709" s="6" t="s">
        <v>696</v>
      </c>
      <c r="D709" s="7">
        <v>733</v>
      </c>
      <c r="E709" s="6" t="s">
        <v>26</v>
      </c>
      <c r="F709" s="6" t="s">
        <v>23</v>
      </c>
      <c r="G709" s="7">
        <v>74</v>
      </c>
      <c r="H709" s="7">
        <v>3</v>
      </c>
      <c r="I709" s="51">
        <v>106545.53</v>
      </c>
      <c r="J709" s="7">
        <v>1</v>
      </c>
      <c r="K709" s="7">
        <v>1</v>
      </c>
      <c r="L709" s="7">
        <v>1</v>
      </c>
      <c r="M709" s="53">
        <v>134589.57999999999</v>
      </c>
      <c r="N709" s="7">
        <v>0</v>
      </c>
      <c r="O709" s="68" t="s">
        <v>809</v>
      </c>
      <c r="P709" s="68" t="s">
        <v>905</v>
      </c>
      <c r="Q709" s="68" t="s">
        <v>886</v>
      </c>
      <c r="R709" s="69" t="s">
        <v>887</v>
      </c>
    </row>
    <row r="710" spans="1:18" ht="18" customHeight="1" x14ac:dyDescent="0.2">
      <c r="A710" s="6">
        <v>890</v>
      </c>
      <c r="B710" s="7">
        <v>15600462</v>
      </c>
      <c r="C710" s="6" t="s">
        <v>697</v>
      </c>
      <c r="D710" s="7">
        <v>542</v>
      </c>
      <c r="E710" s="6" t="s">
        <v>15</v>
      </c>
      <c r="F710" s="6" t="s">
        <v>16</v>
      </c>
      <c r="G710" s="7">
        <v>43</v>
      </c>
      <c r="H710" s="7">
        <v>8</v>
      </c>
      <c r="I710" s="51">
        <v>145618.37</v>
      </c>
      <c r="J710" s="7">
        <v>1</v>
      </c>
      <c r="K710" s="7">
        <v>0</v>
      </c>
      <c r="L710" s="7">
        <v>1</v>
      </c>
      <c r="M710" s="53">
        <v>10350.74</v>
      </c>
      <c r="N710" s="7">
        <v>0</v>
      </c>
      <c r="O710" s="68" t="s">
        <v>810</v>
      </c>
      <c r="P710" s="68" t="s">
        <v>901</v>
      </c>
      <c r="Q710" s="68" t="s">
        <v>888</v>
      </c>
      <c r="R710" s="69" t="s">
        <v>903</v>
      </c>
    </row>
    <row r="711" spans="1:18" ht="18" customHeight="1" x14ac:dyDescent="0.2">
      <c r="A711" s="6">
        <v>891</v>
      </c>
      <c r="B711" s="7">
        <v>15768104</v>
      </c>
      <c r="C711" s="6" t="s">
        <v>698</v>
      </c>
      <c r="D711" s="7">
        <v>788</v>
      </c>
      <c r="E711" s="6" t="s">
        <v>18</v>
      </c>
      <c r="F711" s="6" t="s">
        <v>23</v>
      </c>
      <c r="G711" s="7">
        <v>37</v>
      </c>
      <c r="H711" s="7">
        <v>8</v>
      </c>
      <c r="I711" s="51">
        <v>141541.25</v>
      </c>
      <c r="J711" s="7">
        <v>1</v>
      </c>
      <c r="K711" s="7">
        <v>0</v>
      </c>
      <c r="L711" s="7">
        <v>0</v>
      </c>
      <c r="M711" s="53">
        <v>66013.27</v>
      </c>
      <c r="N711" s="7">
        <v>0</v>
      </c>
      <c r="O711" s="68" t="s">
        <v>809</v>
      </c>
      <c r="P711" s="68" t="s">
        <v>902</v>
      </c>
      <c r="Q711" s="68" t="s">
        <v>888</v>
      </c>
      <c r="R711" s="69" t="s">
        <v>884</v>
      </c>
    </row>
    <row r="712" spans="1:18" ht="18" customHeight="1" x14ac:dyDescent="0.2">
      <c r="A712" s="6">
        <v>892</v>
      </c>
      <c r="B712" s="7">
        <v>15780140</v>
      </c>
      <c r="C712" s="6" t="s">
        <v>509</v>
      </c>
      <c r="D712" s="7">
        <v>435</v>
      </c>
      <c r="E712" s="6" t="s">
        <v>26</v>
      </c>
      <c r="F712" s="6" t="s">
        <v>23</v>
      </c>
      <c r="G712" s="7">
        <v>32</v>
      </c>
      <c r="H712" s="7">
        <v>2</v>
      </c>
      <c r="I712" s="51">
        <v>57017.06</v>
      </c>
      <c r="J712" s="7">
        <v>2</v>
      </c>
      <c r="K712" s="7">
        <v>1</v>
      </c>
      <c r="L712" s="7">
        <v>1</v>
      </c>
      <c r="M712" s="53">
        <v>5907.11</v>
      </c>
      <c r="N712" s="7">
        <v>0</v>
      </c>
      <c r="O712" s="68" t="s">
        <v>885</v>
      </c>
      <c r="P712" s="68" t="s">
        <v>902</v>
      </c>
      <c r="Q712" s="68" t="s">
        <v>883</v>
      </c>
      <c r="R712" s="69" t="s">
        <v>903</v>
      </c>
    </row>
    <row r="713" spans="1:18" ht="18" customHeight="1" x14ac:dyDescent="0.2">
      <c r="A713" s="6">
        <v>893</v>
      </c>
      <c r="B713" s="7">
        <v>15585255</v>
      </c>
      <c r="C713" s="6" t="s">
        <v>699</v>
      </c>
      <c r="D713" s="7">
        <v>577</v>
      </c>
      <c r="E713" s="6" t="s">
        <v>15</v>
      </c>
      <c r="F713" s="6" t="s">
        <v>23</v>
      </c>
      <c r="G713" s="7">
        <v>42</v>
      </c>
      <c r="H713" s="7">
        <v>9</v>
      </c>
      <c r="I713" s="51">
        <v>0</v>
      </c>
      <c r="J713" s="7">
        <v>1</v>
      </c>
      <c r="K713" s="7">
        <v>1</v>
      </c>
      <c r="L713" s="7">
        <v>0</v>
      </c>
      <c r="M713" s="53">
        <v>74077.91</v>
      </c>
      <c r="N713" s="7">
        <v>0</v>
      </c>
      <c r="O713" s="68" t="s">
        <v>810</v>
      </c>
      <c r="P713" s="68" t="s">
        <v>901</v>
      </c>
      <c r="Q713" s="68" t="s">
        <v>883</v>
      </c>
      <c r="R713" s="69" t="s">
        <v>884</v>
      </c>
    </row>
    <row r="714" spans="1:18" ht="18" customHeight="1" x14ac:dyDescent="0.2">
      <c r="A714" s="6">
        <v>896</v>
      </c>
      <c r="B714" s="7">
        <v>15697000</v>
      </c>
      <c r="C714" s="6" t="s">
        <v>701</v>
      </c>
      <c r="D714" s="7">
        <v>728</v>
      </c>
      <c r="E714" s="6" t="s">
        <v>26</v>
      </c>
      <c r="F714" s="6" t="s">
        <v>23</v>
      </c>
      <c r="G714" s="7">
        <v>32</v>
      </c>
      <c r="H714" s="7">
        <v>5</v>
      </c>
      <c r="I714" s="51">
        <v>61825.5</v>
      </c>
      <c r="J714" s="7">
        <v>1</v>
      </c>
      <c r="K714" s="7">
        <v>1</v>
      </c>
      <c r="L714" s="7">
        <v>1</v>
      </c>
      <c r="M714" s="53">
        <v>156124.93</v>
      </c>
      <c r="N714" s="7">
        <v>0</v>
      </c>
      <c r="O714" s="68" t="s">
        <v>809</v>
      </c>
      <c r="P714" s="68" t="s">
        <v>902</v>
      </c>
      <c r="Q714" s="68" t="s">
        <v>883</v>
      </c>
      <c r="R714" s="69" t="s">
        <v>904</v>
      </c>
    </row>
    <row r="715" spans="1:18" ht="18" customHeight="1" x14ac:dyDescent="0.2">
      <c r="A715" s="6">
        <v>897</v>
      </c>
      <c r="B715" s="7">
        <v>15733119</v>
      </c>
      <c r="C715" s="6" t="s">
        <v>702</v>
      </c>
      <c r="D715" s="7">
        <v>718</v>
      </c>
      <c r="E715" s="6" t="s">
        <v>15</v>
      </c>
      <c r="F715" s="6" t="s">
        <v>23</v>
      </c>
      <c r="G715" s="7">
        <v>35</v>
      </c>
      <c r="H715" s="7">
        <v>8</v>
      </c>
      <c r="I715" s="51">
        <v>0</v>
      </c>
      <c r="J715" s="7">
        <v>2</v>
      </c>
      <c r="K715" s="7">
        <v>1</v>
      </c>
      <c r="L715" s="7">
        <v>0</v>
      </c>
      <c r="M715" s="53">
        <v>94820.85</v>
      </c>
      <c r="N715" s="7">
        <v>0</v>
      </c>
      <c r="O715" s="68" t="s">
        <v>810</v>
      </c>
      <c r="P715" s="68" t="s">
        <v>902</v>
      </c>
      <c r="Q715" s="68" t="s">
        <v>883</v>
      </c>
      <c r="R715" s="69" t="s">
        <v>884</v>
      </c>
    </row>
    <row r="716" spans="1:18" ht="18" customHeight="1" x14ac:dyDescent="0.2">
      <c r="A716" s="6">
        <v>898</v>
      </c>
      <c r="B716" s="7">
        <v>15782390</v>
      </c>
      <c r="C716" s="6" t="s">
        <v>77</v>
      </c>
      <c r="D716" s="7">
        <v>621</v>
      </c>
      <c r="E716" s="6" t="s">
        <v>15</v>
      </c>
      <c r="F716" s="6" t="s">
        <v>16</v>
      </c>
      <c r="G716" s="7">
        <v>40</v>
      </c>
      <c r="H716" s="7">
        <v>6</v>
      </c>
      <c r="I716" s="51">
        <v>0</v>
      </c>
      <c r="J716" s="7">
        <v>1</v>
      </c>
      <c r="K716" s="7">
        <v>1</v>
      </c>
      <c r="L716" s="7">
        <v>0</v>
      </c>
      <c r="M716" s="53">
        <v>155155.25</v>
      </c>
      <c r="N716" s="7">
        <v>0</v>
      </c>
      <c r="O716" s="68" t="s">
        <v>810</v>
      </c>
      <c r="P716" s="68" t="s">
        <v>901</v>
      </c>
      <c r="Q716" s="68" t="s">
        <v>883</v>
      </c>
      <c r="R716" s="69" t="s">
        <v>904</v>
      </c>
    </row>
    <row r="717" spans="1:18" ht="18" customHeight="1" x14ac:dyDescent="0.2">
      <c r="A717" s="6">
        <v>900</v>
      </c>
      <c r="B717" s="7">
        <v>15632210</v>
      </c>
      <c r="C717" s="6" t="s">
        <v>17</v>
      </c>
      <c r="D717" s="7">
        <v>657</v>
      </c>
      <c r="E717" s="6" t="s">
        <v>26</v>
      </c>
      <c r="F717" s="6" t="s">
        <v>23</v>
      </c>
      <c r="G717" s="7">
        <v>25</v>
      </c>
      <c r="H717" s="7">
        <v>2</v>
      </c>
      <c r="I717" s="51">
        <v>171770.55</v>
      </c>
      <c r="J717" s="7">
        <v>1</v>
      </c>
      <c r="K717" s="7">
        <v>1</v>
      </c>
      <c r="L717" s="7">
        <v>0</v>
      </c>
      <c r="M717" s="53">
        <v>22745.5</v>
      </c>
      <c r="N717" s="7">
        <v>0</v>
      </c>
      <c r="O717" s="68" t="s">
        <v>810</v>
      </c>
      <c r="P717" s="68" t="s">
        <v>902</v>
      </c>
      <c r="Q717" s="68" t="s">
        <v>888</v>
      </c>
      <c r="R717" s="69" t="s">
        <v>903</v>
      </c>
    </row>
    <row r="718" spans="1:18" ht="18" customHeight="1" x14ac:dyDescent="0.2">
      <c r="A718" s="6">
        <v>902</v>
      </c>
      <c r="B718" s="7">
        <v>15709737</v>
      </c>
      <c r="C718" s="6" t="s">
        <v>79</v>
      </c>
      <c r="D718" s="7">
        <v>643</v>
      </c>
      <c r="E718" s="6" t="s">
        <v>15</v>
      </c>
      <c r="F718" s="6" t="s">
        <v>23</v>
      </c>
      <c r="G718" s="7">
        <v>36</v>
      </c>
      <c r="H718" s="7">
        <v>7</v>
      </c>
      <c r="I718" s="51">
        <v>161064.64000000001</v>
      </c>
      <c r="J718" s="7">
        <v>2</v>
      </c>
      <c r="K718" s="7">
        <v>0</v>
      </c>
      <c r="L718" s="7">
        <v>1</v>
      </c>
      <c r="M718" s="53">
        <v>84294.82</v>
      </c>
      <c r="N718" s="7">
        <v>0</v>
      </c>
      <c r="O718" s="68" t="s">
        <v>810</v>
      </c>
      <c r="P718" s="68" t="s">
        <v>902</v>
      </c>
      <c r="Q718" s="68" t="s">
        <v>888</v>
      </c>
      <c r="R718" s="69" t="s">
        <v>884</v>
      </c>
    </row>
    <row r="719" spans="1:18" ht="18" customHeight="1" x14ac:dyDescent="0.2">
      <c r="A719" s="6">
        <v>903</v>
      </c>
      <c r="B719" s="7">
        <v>15792388</v>
      </c>
      <c r="C719" s="6" t="s">
        <v>148</v>
      </c>
      <c r="D719" s="7">
        <v>645</v>
      </c>
      <c r="E719" s="6" t="s">
        <v>15</v>
      </c>
      <c r="F719" s="6" t="s">
        <v>16</v>
      </c>
      <c r="G719" s="7">
        <v>48</v>
      </c>
      <c r="H719" s="7">
        <v>7</v>
      </c>
      <c r="I719" s="51">
        <v>90612.34</v>
      </c>
      <c r="J719" s="7">
        <v>1</v>
      </c>
      <c r="K719" s="7">
        <v>1</v>
      </c>
      <c r="L719" s="7">
        <v>1</v>
      </c>
      <c r="M719" s="53">
        <v>149139.13</v>
      </c>
      <c r="N719" s="7">
        <v>0</v>
      </c>
      <c r="O719" s="68" t="s">
        <v>810</v>
      </c>
      <c r="P719" s="68" t="s">
        <v>901</v>
      </c>
      <c r="Q719" s="68" t="s">
        <v>886</v>
      </c>
      <c r="R719" s="69" t="s">
        <v>887</v>
      </c>
    </row>
    <row r="720" spans="1:18" ht="18" customHeight="1" x14ac:dyDescent="0.2">
      <c r="A720" s="6">
        <v>904</v>
      </c>
      <c r="B720" s="7">
        <v>15786014</v>
      </c>
      <c r="C720" s="6" t="s">
        <v>209</v>
      </c>
      <c r="D720" s="7">
        <v>568</v>
      </c>
      <c r="E720" s="6" t="s">
        <v>15</v>
      </c>
      <c r="F720" s="6" t="s">
        <v>23</v>
      </c>
      <c r="G720" s="7">
        <v>28</v>
      </c>
      <c r="H720" s="7">
        <v>5</v>
      </c>
      <c r="I720" s="51">
        <v>145105.64000000001</v>
      </c>
      <c r="J720" s="7">
        <v>2</v>
      </c>
      <c r="K720" s="7">
        <v>1</v>
      </c>
      <c r="L720" s="7">
        <v>0</v>
      </c>
      <c r="M720" s="53">
        <v>185489.11</v>
      </c>
      <c r="N720" s="7">
        <v>0</v>
      </c>
      <c r="O720" s="68" t="s">
        <v>810</v>
      </c>
      <c r="P720" s="68" t="s">
        <v>902</v>
      </c>
      <c r="Q720" s="68" t="s">
        <v>888</v>
      </c>
      <c r="R720" s="69" t="s">
        <v>904</v>
      </c>
    </row>
    <row r="721" spans="1:18" ht="18" customHeight="1" x14ac:dyDescent="0.2">
      <c r="A721" s="6">
        <v>907</v>
      </c>
      <c r="B721" s="7">
        <v>15814275</v>
      </c>
      <c r="C721" s="6" t="s">
        <v>704</v>
      </c>
      <c r="D721" s="7">
        <v>685</v>
      </c>
      <c r="E721" s="6" t="s">
        <v>15</v>
      </c>
      <c r="F721" s="6" t="s">
        <v>23</v>
      </c>
      <c r="G721" s="7">
        <v>33</v>
      </c>
      <c r="H721" s="7">
        <v>6</v>
      </c>
      <c r="I721" s="51">
        <v>174912.72</v>
      </c>
      <c r="J721" s="7">
        <v>1</v>
      </c>
      <c r="K721" s="7">
        <v>1</v>
      </c>
      <c r="L721" s="7">
        <v>1</v>
      </c>
      <c r="M721" s="53">
        <v>43932.54</v>
      </c>
      <c r="N721" s="7">
        <v>0</v>
      </c>
      <c r="O721" s="68" t="s">
        <v>810</v>
      </c>
      <c r="P721" s="68" t="s">
        <v>902</v>
      </c>
      <c r="Q721" s="68" t="s">
        <v>888</v>
      </c>
      <c r="R721" s="69" t="s">
        <v>903</v>
      </c>
    </row>
    <row r="722" spans="1:18" ht="18" customHeight="1" x14ac:dyDescent="0.2">
      <c r="A722" s="6">
        <v>909</v>
      </c>
      <c r="B722" s="7">
        <v>15754713</v>
      </c>
      <c r="C722" s="6" t="s">
        <v>706</v>
      </c>
      <c r="D722" s="7">
        <v>685</v>
      </c>
      <c r="E722" s="6" t="s">
        <v>18</v>
      </c>
      <c r="F722" s="6" t="s">
        <v>23</v>
      </c>
      <c r="G722" s="7">
        <v>31</v>
      </c>
      <c r="H722" s="7">
        <v>10</v>
      </c>
      <c r="I722" s="51">
        <v>135213.71</v>
      </c>
      <c r="J722" s="7">
        <v>1</v>
      </c>
      <c r="K722" s="7">
        <v>1</v>
      </c>
      <c r="L722" s="7">
        <v>1</v>
      </c>
      <c r="M722" s="53">
        <v>125777.28</v>
      </c>
      <c r="N722" s="7">
        <v>0</v>
      </c>
      <c r="O722" s="68" t="s">
        <v>810</v>
      </c>
      <c r="P722" s="68" t="s">
        <v>902</v>
      </c>
      <c r="Q722" s="68" t="s">
        <v>888</v>
      </c>
      <c r="R722" s="69" t="s">
        <v>887</v>
      </c>
    </row>
    <row r="723" spans="1:18" ht="18" customHeight="1" x14ac:dyDescent="0.2">
      <c r="A723" s="6">
        <v>910</v>
      </c>
      <c r="B723" s="7">
        <v>15693814</v>
      </c>
      <c r="C723" s="6" t="s">
        <v>707</v>
      </c>
      <c r="D723" s="7">
        <v>806</v>
      </c>
      <c r="E723" s="6" t="s">
        <v>18</v>
      </c>
      <c r="F723" s="6" t="s">
        <v>23</v>
      </c>
      <c r="G723" s="7">
        <v>25</v>
      </c>
      <c r="H723" s="7">
        <v>7</v>
      </c>
      <c r="I723" s="51">
        <v>0</v>
      </c>
      <c r="J723" s="7">
        <v>2</v>
      </c>
      <c r="K723" s="7">
        <v>1</v>
      </c>
      <c r="L723" s="7">
        <v>0</v>
      </c>
      <c r="M723" s="53">
        <v>18461.900000000001</v>
      </c>
      <c r="N723" s="7">
        <v>0</v>
      </c>
      <c r="O723" s="68" t="s">
        <v>809</v>
      </c>
      <c r="P723" s="68" t="s">
        <v>902</v>
      </c>
      <c r="Q723" s="68" t="s">
        <v>883</v>
      </c>
      <c r="R723" s="69" t="s">
        <v>903</v>
      </c>
    </row>
    <row r="724" spans="1:18" ht="18" customHeight="1" x14ac:dyDescent="0.2">
      <c r="A724" s="6">
        <v>911</v>
      </c>
      <c r="B724" s="7">
        <v>15599660</v>
      </c>
      <c r="C724" s="6" t="s">
        <v>708</v>
      </c>
      <c r="D724" s="7">
        <v>604</v>
      </c>
      <c r="E724" s="6" t="s">
        <v>15</v>
      </c>
      <c r="F724" s="6" t="s">
        <v>23</v>
      </c>
      <c r="G724" s="7">
        <v>36</v>
      </c>
      <c r="H724" s="7">
        <v>6</v>
      </c>
      <c r="I724" s="51">
        <v>116229.85</v>
      </c>
      <c r="J724" s="7">
        <v>2</v>
      </c>
      <c r="K724" s="7">
        <v>1</v>
      </c>
      <c r="L724" s="7">
        <v>1</v>
      </c>
      <c r="M724" s="53">
        <v>79633.38</v>
      </c>
      <c r="N724" s="7">
        <v>0</v>
      </c>
      <c r="O724" s="68" t="s">
        <v>810</v>
      </c>
      <c r="P724" s="68" t="s">
        <v>902</v>
      </c>
      <c r="Q724" s="68" t="s">
        <v>886</v>
      </c>
      <c r="R724" s="69" t="s">
        <v>884</v>
      </c>
    </row>
    <row r="725" spans="1:18" ht="18" customHeight="1" x14ac:dyDescent="0.2">
      <c r="A725" s="6">
        <v>912</v>
      </c>
      <c r="B725" s="7">
        <v>15746490</v>
      </c>
      <c r="C725" s="6" t="s">
        <v>709</v>
      </c>
      <c r="D725" s="7">
        <v>648</v>
      </c>
      <c r="E725" s="6" t="s">
        <v>18</v>
      </c>
      <c r="F725" s="6" t="s">
        <v>16</v>
      </c>
      <c r="G725" s="7">
        <v>53</v>
      </c>
      <c r="H725" s="7">
        <v>6</v>
      </c>
      <c r="I725" s="51">
        <v>111201.41</v>
      </c>
      <c r="J725" s="7">
        <v>1</v>
      </c>
      <c r="K725" s="7">
        <v>1</v>
      </c>
      <c r="L725" s="7">
        <v>1</v>
      </c>
      <c r="M725" s="53">
        <v>121542.29</v>
      </c>
      <c r="N725" s="7">
        <v>0</v>
      </c>
      <c r="O725" s="68" t="s">
        <v>810</v>
      </c>
      <c r="P725" s="68" t="s">
        <v>901</v>
      </c>
      <c r="Q725" s="68" t="s">
        <v>886</v>
      </c>
      <c r="R725" s="69" t="s">
        <v>887</v>
      </c>
    </row>
    <row r="726" spans="1:18" ht="18" customHeight="1" x14ac:dyDescent="0.2">
      <c r="A726" s="6">
        <v>913</v>
      </c>
      <c r="B726" s="7">
        <v>15566091</v>
      </c>
      <c r="C726" s="6" t="s">
        <v>710</v>
      </c>
      <c r="D726" s="7">
        <v>545</v>
      </c>
      <c r="E726" s="6" t="s">
        <v>18</v>
      </c>
      <c r="F726" s="6" t="s">
        <v>16</v>
      </c>
      <c r="G726" s="7">
        <v>32</v>
      </c>
      <c r="H726" s="7">
        <v>4</v>
      </c>
      <c r="I726" s="51">
        <v>0</v>
      </c>
      <c r="J726" s="7">
        <v>1</v>
      </c>
      <c r="K726" s="7">
        <v>1</v>
      </c>
      <c r="L726" s="7">
        <v>0</v>
      </c>
      <c r="M726" s="53">
        <v>94739.199999999997</v>
      </c>
      <c r="N726" s="7">
        <v>0</v>
      </c>
      <c r="O726" s="68" t="s">
        <v>810</v>
      </c>
      <c r="P726" s="68" t="s">
        <v>902</v>
      </c>
      <c r="Q726" s="68" t="s">
        <v>883</v>
      </c>
      <c r="R726" s="69" t="s">
        <v>884</v>
      </c>
    </row>
    <row r="727" spans="1:18" ht="18" customHeight="1" x14ac:dyDescent="0.2">
      <c r="A727" s="6">
        <v>914</v>
      </c>
      <c r="B727" s="7">
        <v>15655961</v>
      </c>
      <c r="C727" s="6" t="s">
        <v>91</v>
      </c>
      <c r="D727" s="7">
        <v>756</v>
      </c>
      <c r="E727" s="6" t="s">
        <v>26</v>
      </c>
      <c r="F727" s="6" t="s">
        <v>23</v>
      </c>
      <c r="G727" s="7">
        <v>27</v>
      </c>
      <c r="H727" s="7">
        <v>1</v>
      </c>
      <c r="I727" s="51">
        <v>131899</v>
      </c>
      <c r="J727" s="7">
        <v>1</v>
      </c>
      <c r="K727" s="7">
        <v>1</v>
      </c>
      <c r="L727" s="7">
        <v>0</v>
      </c>
      <c r="M727" s="53">
        <v>93302.29</v>
      </c>
      <c r="N727" s="7">
        <v>0</v>
      </c>
      <c r="O727" s="68" t="s">
        <v>809</v>
      </c>
      <c r="P727" s="68" t="s">
        <v>902</v>
      </c>
      <c r="Q727" s="68" t="s">
        <v>888</v>
      </c>
      <c r="R727" s="69" t="s">
        <v>884</v>
      </c>
    </row>
    <row r="728" spans="1:18" ht="18" customHeight="1" x14ac:dyDescent="0.2">
      <c r="A728" s="6">
        <v>915</v>
      </c>
      <c r="B728" s="7">
        <v>15710404</v>
      </c>
      <c r="C728" s="6" t="s">
        <v>711</v>
      </c>
      <c r="D728" s="7">
        <v>569</v>
      </c>
      <c r="E728" s="6" t="s">
        <v>15</v>
      </c>
      <c r="F728" s="6" t="s">
        <v>23</v>
      </c>
      <c r="G728" s="7">
        <v>35</v>
      </c>
      <c r="H728" s="7">
        <v>10</v>
      </c>
      <c r="I728" s="51">
        <v>124525.52</v>
      </c>
      <c r="J728" s="7">
        <v>1</v>
      </c>
      <c r="K728" s="7">
        <v>1</v>
      </c>
      <c r="L728" s="7">
        <v>1</v>
      </c>
      <c r="M728" s="53">
        <v>193793.78</v>
      </c>
      <c r="N728" s="7">
        <v>0</v>
      </c>
      <c r="O728" s="68" t="s">
        <v>810</v>
      </c>
      <c r="P728" s="68" t="s">
        <v>902</v>
      </c>
      <c r="Q728" s="68" t="s">
        <v>886</v>
      </c>
      <c r="R728" s="69" t="s">
        <v>904</v>
      </c>
    </row>
    <row r="729" spans="1:18" ht="18" customHeight="1" x14ac:dyDescent="0.2">
      <c r="A729" s="6">
        <v>916</v>
      </c>
      <c r="B729" s="7">
        <v>15775625</v>
      </c>
      <c r="C729" s="6" t="s">
        <v>370</v>
      </c>
      <c r="D729" s="7">
        <v>596</v>
      </c>
      <c r="E729" s="6" t="s">
        <v>15</v>
      </c>
      <c r="F729" s="6" t="s">
        <v>23</v>
      </c>
      <c r="G729" s="7">
        <v>47</v>
      </c>
      <c r="H729" s="7">
        <v>6</v>
      </c>
      <c r="I729" s="51">
        <v>0</v>
      </c>
      <c r="J729" s="7">
        <v>1</v>
      </c>
      <c r="K729" s="7">
        <v>1</v>
      </c>
      <c r="L729" s="7">
        <v>0</v>
      </c>
      <c r="M729" s="53">
        <v>74835.649999999994</v>
      </c>
      <c r="N729" s="7">
        <v>0</v>
      </c>
      <c r="O729" s="68" t="s">
        <v>810</v>
      </c>
      <c r="P729" s="68" t="s">
        <v>901</v>
      </c>
      <c r="Q729" s="68" t="s">
        <v>883</v>
      </c>
      <c r="R729" s="69" t="s">
        <v>884</v>
      </c>
    </row>
    <row r="730" spans="1:18" ht="18" customHeight="1" x14ac:dyDescent="0.2">
      <c r="A730" s="6">
        <v>918</v>
      </c>
      <c r="B730" s="7">
        <v>15719856</v>
      </c>
      <c r="C730" s="6" t="s">
        <v>713</v>
      </c>
      <c r="D730" s="7">
        <v>646</v>
      </c>
      <c r="E730" s="6" t="s">
        <v>15</v>
      </c>
      <c r="F730" s="6" t="s">
        <v>16</v>
      </c>
      <c r="G730" s="7">
        <v>45</v>
      </c>
      <c r="H730" s="7">
        <v>3</v>
      </c>
      <c r="I730" s="51">
        <v>47134.75</v>
      </c>
      <c r="J730" s="7">
        <v>1</v>
      </c>
      <c r="K730" s="7">
        <v>1</v>
      </c>
      <c r="L730" s="7">
        <v>1</v>
      </c>
      <c r="M730" s="53">
        <v>57236.44</v>
      </c>
      <c r="N730" s="7">
        <v>0</v>
      </c>
      <c r="O730" s="68" t="s">
        <v>810</v>
      </c>
      <c r="P730" s="68" t="s">
        <v>901</v>
      </c>
      <c r="Q730" s="68" t="s">
        <v>883</v>
      </c>
      <c r="R730" s="69" t="s">
        <v>884</v>
      </c>
    </row>
    <row r="731" spans="1:18" ht="18" customHeight="1" x14ac:dyDescent="0.2">
      <c r="A731" s="6">
        <v>919</v>
      </c>
      <c r="B731" s="7">
        <v>15593773</v>
      </c>
      <c r="C731" s="6" t="s">
        <v>714</v>
      </c>
      <c r="D731" s="7">
        <v>784</v>
      </c>
      <c r="E731" s="6" t="s">
        <v>18</v>
      </c>
      <c r="F731" s="6" t="s">
        <v>23</v>
      </c>
      <c r="G731" s="7">
        <v>35</v>
      </c>
      <c r="H731" s="7">
        <v>3</v>
      </c>
      <c r="I731" s="51">
        <v>0</v>
      </c>
      <c r="J731" s="7">
        <v>2</v>
      </c>
      <c r="K731" s="7">
        <v>0</v>
      </c>
      <c r="L731" s="7">
        <v>0</v>
      </c>
      <c r="M731" s="53">
        <v>81483.64</v>
      </c>
      <c r="N731" s="7">
        <v>0</v>
      </c>
      <c r="O731" s="68" t="s">
        <v>809</v>
      </c>
      <c r="P731" s="68" t="s">
        <v>902</v>
      </c>
      <c r="Q731" s="68" t="s">
        <v>883</v>
      </c>
      <c r="R731" s="69" t="s">
        <v>884</v>
      </c>
    </row>
    <row r="732" spans="1:18" ht="18" customHeight="1" x14ac:dyDescent="0.2">
      <c r="A732" s="6">
        <v>920</v>
      </c>
      <c r="B732" s="7">
        <v>15733114</v>
      </c>
      <c r="C732" s="6" t="s">
        <v>220</v>
      </c>
      <c r="D732" s="7">
        <v>552</v>
      </c>
      <c r="E732" s="6" t="s">
        <v>18</v>
      </c>
      <c r="F732" s="6" t="s">
        <v>23</v>
      </c>
      <c r="G732" s="7">
        <v>45</v>
      </c>
      <c r="H732" s="7">
        <v>9</v>
      </c>
      <c r="I732" s="51">
        <v>0</v>
      </c>
      <c r="J732" s="7">
        <v>2</v>
      </c>
      <c r="K732" s="7">
        <v>1</v>
      </c>
      <c r="L732" s="7">
        <v>0</v>
      </c>
      <c r="M732" s="53">
        <v>26752.560000000001</v>
      </c>
      <c r="N732" s="7">
        <v>0</v>
      </c>
      <c r="O732" s="68" t="s">
        <v>810</v>
      </c>
      <c r="P732" s="68" t="s">
        <v>901</v>
      </c>
      <c r="Q732" s="68" t="s">
        <v>883</v>
      </c>
      <c r="R732" s="69" t="s">
        <v>903</v>
      </c>
    </row>
    <row r="733" spans="1:18" ht="18" customHeight="1" x14ac:dyDescent="0.2">
      <c r="A733" s="6">
        <v>921</v>
      </c>
      <c r="B733" s="7">
        <v>15797748</v>
      </c>
      <c r="C733" s="6" t="s">
        <v>456</v>
      </c>
      <c r="D733" s="7">
        <v>729</v>
      </c>
      <c r="E733" s="6" t="s">
        <v>15</v>
      </c>
      <c r="F733" s="6" t="s">
        <v>23</v>
      </c>
      <c r="G733" s="7">
        <v>44</v>
      </c>
      <c r="H733" s="7">
        <v>5</v>
      </c>
      <c r="I733" s="51">
        <v>0</v>
      </c>
      <c r="J733" s="7">
        <v>2</v>
      </c>
      <c r="K733" s="7">
        <v>0</v>
      </c>
      <c r="L733" s="7">
        <v>1</v>
      </c>
      <c r="M733" s="53">
        <v>9200.5400000000009</v>
      </c>
      <c r="N733" s="7">
        <v>0</v>
      </c>
      <c r="O733" s="68" t="s">
        <v>809</v>
      </c>
      <c r="P733" s="68" t="s">
        <v>901</v>
      </c>
      <c r="Q733" s="68" t="s">
        <v>883</v>
      </c>
      <c r="R733" s="69" t="s">
        <v>903</v>
      </c>
    </row>
    <row r="734" spans="1:18" ht="18" customHeight="1" x14ac:dyDescent="0.2">
      <c r="A734" s="6">
        <v>924</v>
      </c>
      <c r="B734" s="7">
        <v>15601026</v>
      </c>
      <c r="C734" s="6" t="s">
        <v>656</v>
      </c>
      <c r="D734" s="7">
        <v>572</v>
      </c>
      <c r="E734" s="6" t="s">
        <v>26</v>
      </c>
      <c r="F734" s="6" t="s">
        <v>16</v>
      </c>
      <c r="G734" s="7">
        <v>19</v>
      </c>
      <c r="H734" s="7">
        <v>1</v>
      </c>
      <c r="I734" s="51">
        <v>138657.07999999999</v>
      </c>
      <c r="J734" s="7">
        <v>1</v>
      </c>
      <c r="K734" s="7">
        <v>1</v>
      </c>
      <c r="L734" s="7">
        <v>1</v>
      </c>
      <c r="M734" s="53">
        <v>16161.82</v>
      </c>
      <c r="N734" s="7">
        <v>0</v>
      </c>
      <c r="O734" s="68" t="s">
        <v>810</v>
      </c>
      <c r="P734" s="68" t="s">
        <v>902</v>
      </c>
      <c r="Q734" s="68" t="s">
        <v>888</v>
      </c>
      <c r="R734" s="69" t="s">
        <v>903</v>
      </c>
    </row>
    <row r="735" spans="1:18" ht="18" customHeight="1" x14ac:dyDescent="0.2">
      <c r="A735" s="6">
        <v>925</v>
      </c>
      <c r="B735" s="7">
        <v>15658485</v>
      </c>
      <c r="C735" s="6" t="s">
        <v>376</v>
      </c>
      <c r="D735" s="7">
        <v>785</v>
      </c>
      <c r="E735" s="6" t="s">
        <v>15</v>
      </c>
      <c r="F735" s="6" t="s">
        <v>16</v>
      </c>
      <c r="G735" s="7">
        <v>34</v>
      </c>
      <c r="H735" s="7">
        <v>9</v>
      </c>
      <c r="I735" s="51">
        <v>70302.48</v>
      </c>
      <c r="J735" s="7">
        <v>1</v>
      </c>
      <c r="K735" s="7">
        <v>1</v>
      </c>
      <c r="L735" s="7">
        <v>1</v>
      </c>
      <c r="M735" s="53">
        <v>68600.36</v>
      </c>
      <c r="N735" s="7">
        <v>0</v>
      </c>
      <c r="O735" s="68" t="s">
        <v>809</v>
      </c>
      <c r="P735" s="68" t="s">
        <v>902</v>
      </c>
      <c r="Q735" s="68" t="s">
        <v>883</v>
      </c>
      <c r="R735" s="69" t="s">
        <v>884</v>
      </c>
    </row>
    <row r="736" spans="1:18" ht="18" customHeight="1" x14ac:dyDescent="0.2">
      <c r="A736" s="6">
        <v>926</v>
      </c>
      <c r="B736" s="7">
        <v>15636731</v>
      </c>
      <c r="C736" s="6" t="s">
        <v>305</v>
      </c>
      <c r="D736" s="7">
        <v>714</v>
      </c>
      <c r="E736" s="6" t="s">
        <v>26</v>
      </c>
      <c r="F736" s="6" t="s">
        <v>16</v>
      </c>
      <c r="G736" s="7">
        <v>36</v>
      </c>
      <c r="H736" s="7">
        <v>1</v>
      </c>
      <c r="I736" s="51">
        <v>101609.01</v>
      </c>
      <c r="J736" s="7">
        <v>2</v>
      </c>
      <c r="K736" s="7">
        <v>1</v>
      </c>
      <c r="L736" s="7">
        <v>1</v>
      </c>
      <c r="M736" s="53">
        <v>447.73</v>
      </c>
      <c r="N736" s="7">
        <v>0</v>
      </c>
      <c r="O736" s="68" t="s">
        <v>810</v>
      </c>
      <c r="P736" s="68" t="s">
        <v>902</v>
      </c>
      <c r="Q736" s="68" t="s">
        <v>886</v>
      </c>
      <c r="R736" s="69" t="s">
        <v>903</v>
      </c>
    </row>
    <row r="737" spans="1:18" ht="18" customHeight="1" x14ac:dyDescent="0.2">
      <c r="A737" s="6">
        <v>927</v>
      </c>
      <c r="B737" s="7">
        <v>15628303</v>
      </c>
      <c r="C737" s="6" t="s">
        <v>717</v>
      </c>
      <c r="D737" s="7">
        <v>738</v>
      </c>
      <c r="E737" s="6" t="s">
        <v>18</v>
      </c>
      <c r="F737" s="6" t="s">
        <v>23</v>
      </c>
      <c r="G737" s="7">
        <v>35</v>
      </c>
      <c r="H737" s="7">
        <v>3</v>
      </c>
      <c r="I737" s="51">
        <v>0</v>
      </c>
      <c r="J737" s="7">
        <v>1</v>
      </c>
      <c r="K737" s="7">
        <v>1</v>
      </c>
      <c r="L737" s="7">
        <v>1</v>
      </c>
      <c r="M737" s="53">
        <v>15650.73</v>
      </c>
      <c r="N737" s="7">
        <v>0</v>
      </c>
      <c r="O737" s="68" t="s">
        <v>809</v>
      </c>
      <c r="P737" s="68" t="s">
        <v>902</v>
      </c>
      <c r="Q737" s="68" t="s">
        <v>883</v>
      </c>
      <c r="R737" s="69" t="s">
        <v>903</v>
      </c>
    </row>
    <row r="738" spans="1:18" ht="18" customHeight="1" x14ac:dyDescent="0.2">
      <c r="A738" s="6">
        <v>928</v>
      </c>
      <c r="B738" s="7">
        <v>15633461</v>
      </c>
      <c r="C738" s="6" t="s">
        <v>364</v>
      </c>
      <c r="D738" s="7">
        <v>639</v>
      </c>
      <c r="E738" s="6" t="s">
        <v>26</v>
      </c>
      <c r="F738" s="6" t="s">
        <v>23</v>
      </c>
      <c r="G738" s="7">
        <v>38</v>
      </c>
      <c r="H738" s="7">
        <v>5</v>
      </c>
      <c r="I738" s="51">
        <v>130170.82</v>
      </c>
      <c r="J738" s="7">
        <v>1</v>
      </c>
      <c r="K738" s="7">
        <v>1</v>
      </c>
      <c r="L738" s="7">
        <v>1</v>
      </c>
      <c r="M738" s="53">
        <v>149599.62</v>
      </c>
      <c r="N738" s="7">
        <v>0</v>
      </c>
      <c r="O738" s="68" t="s">
        <v>810</v>
      </c>
      <c r="P738" s="68" t="s">
        <v>902</v>
      </c>
      <c r="Q738" s="68" t="s">
        <v>888</v>
      </c>
      <c r="R738" s="69" t="s">
        <v>887</v>
      </c>
    </row>
    <row r="739" spans="1:18" ht="18" customHeight="1" x14ac:dyDescent="0.2">
      <c r="A739" s="6">
        <v>929</v>
      </c>
      <c r="B739" s="7">
        <v>15677135</v>
      </c>
      <c r="C739" s="6" t="s">
        <v>56</v>
      </c>
      <c r="D739" s="7">
        <v>520</v>
      </c>
      <c r="E739" s="6" t="s">
        <v>26</v>
      </c>
      <c r="F739" s="6" t="s">
        <v>23</v>
      </c>
      <c r="G739" s="7">
        <v>61</v>
      </c>
      <c r="H739" s="7">
        <v>8</v>
      </c>
      <c r="I739" s="51">
        <v>133802.29</v>
      </c>
      <c r="J739" s="7">
        <v>2</v>
      </c>
      <c r="K739" s="7">
        <v>1</v>
      </c>
      <c r="L739" s="7">
        <v>1</v>
      </c>
      <c r="M739" s="53">
        <v>90304.01</v>
      </c>
      <c r="N739" s="7">
        <v>0</v>
      </c>
      <c r="O739" s="68" t="s">
        <v>885</v>
      </c>
      <c r="P739" s="68" t="s">
        <v>905</v>
      </c>
      <c r="Q739" s="68" t="s">
        <v>888</v>
      </c>
      <c r="R739" s="69" t="s">
        <v>884</v>
      </c>
    </row>
    <row r="740" spans="1:18" ht="18" customHeight="1" x14ac:dyDescent="0.2">
      <c r="A740" s="6">
        <v>930</v>
      </c>
      <c r="B740" s="7">
        <v>15590876</v>
      </c>
      <c r="C740" s="6" t="s">
        <v>718</v>
      </c>
      <c r="D740" s="7">
        <v>764</v>
      </c>
      <c r="E740" s="6" t="s">
        <v>15</v>
      </c>
      <c r="F740" s="6" t="s">
        <v>16</v>
      </c>
      <c r="G740" s="7">
        <v>24</v>
      </c>
      <c r="H740" s="7">
        <v>7</v>
      </c>
      <c r="I740" s="51">
        <v>106234.02</v>
      </c>
      <c r="J740" s="7">
        <v>1</v>
      </c>
      <c r="K740" s="7">
        <v>0</v>
      </c>
      <c r="L740" s="7">
        <v>0</v>
      </c>
      <c r="M740" s="53">
        <v>115676.38</v>
      </c>
      <c r="N740" s="7">
        <v>0</v>
      </c>
      <c r="O740" s="68" t="s">
        <v>809</v>
      </c>
      <c r="P740" s="68" t="s">
        <v>902</v>
      </c>
      <c r="Q740" s="68" t="s">
        <v>886</v>
      </c>
      <c r="R740" s="69" t="s">
        <v>887</v>
      </c>
    </row>
    <row r="741" spans="1:18" ht="18" customHeight="1" x14ac:dyDescent="0.2">
      <c r="A741" s="6">
        <v>931</v>
      </c>
      <c r="B741" s="7">
        <v>15790782</v>
      </c>
      <c r="C741" s="6" t="s">
        <v>719</v>
      </c>
      <c r="D741" s="7">
        <v>661</v>
      </c>
      <c r="E741" s="6" t="s">
        <v>18</v>
      </c>
      <c r="F741" s="6" t="s">
        <v>23</v>
      </c>
      <c r="G741" s="7">
        <v>39</v>
      </c>
      <c r="H741" s="7">
        <v>6</v>
      </c>
      <c r="I741" s="51">
        <v>132628.98000000001</v>
      </c>
      <c r="J741" s="7">
        <v>1</v>
      </c>
      <c r="K741" s="7">
        <v>0</v>
      </c>
      <c r="L741" s="7">
        <v>0</v>
      </c>
      <c r="M741" s="53">
        <v>38812.67</v>
      </c>
      <c r="N741" s="7">
        <v>0</v>
      </c>
      <c r="O741" s="68" t="s">
        <v>810</v>
      </c>
      <c r="P741" s="68" t="s">
        <v>902</v>
      </c>
      <c r="Q741" s="68" t="s">
        <v>888</v>
      </c>
      <c r="R741" s="69" t="s">
        <v>903</v>
      </c>
    </row>
    <row r="742" spans="1:18" ht="18" customHeight="1" x14ac:dyDescent="0.2">
      <c r="A742" s="6">
        <v>932</v>
      </c>
      <c r="B742" s="7">
        <v>15700476</v>
      </c>
      <c r="C742" s="6" t="s">
        <v>613</v>
      </c>
      <c r="D742" s="7">
        <v>564</v>
      </c>
      <c r="E742" s="6" t="s">
        <v>26</v>
      </c>
      <c r="F742" s="6" t="s">
        <v>23</v>
      </c>
      <c r="G742" s="7">
        <v>41</v>
      </c>
      <c r="H742" s="7">
        <v>9</v>
      </c>
      <c r="I742" s="51">
        <v>103522.75</v>
      </c>
      <c r="J742" s="7">
        <v>2</v>
      </c>
      <c r="K742" s="7">
        <v>1</v>
      </c>
      <c r="L742" s="7">
        <v>1</v>
      </c>
      <c r="M742" s="53">
        <v>34338.21</v>
      </c>
      <c r="N742" s="7">
        <v>0</v>
      </c>
      <c r="O742" s="68" t="s">
        <v>810</v>
      </c>
      <c r="P742" s="68" t="s">
        <v>901</v>
      </c>
      <c r="Q742" s="68" t="s">
        <v>886</v>
      </c>
      <c r="R742" s="69" t="s">
        <v>903</v>
      </c>
    </row>
    <row r="743" spans="1:18" ht="18" customHeight="1" x14ac:dyDescent="0.2">
      <c r="A743" s="6">
        <v>933</v>
      </c>
      <c r="B743" s="7">
        <v>15634141</v>
      </c>
      <c r="C743" s="6" t="s">
        <v>720</v>
      </c>
      <c r="D743" s="7">
        <v>708</v>
      </c>
      <c r="E743" s="6" t="s">
        <v>26</v>
      </c>
      <c r="F743" s="6" t="s">
        <v>16</v>
      </c>
      <c r="G743" s="7">
        <v>42</v>
      </c>
      <c r="H743" s="7">
        <v>8</v>
      </c>
      <c r="I743" s="51">
        <v>192390.52</v>
      </c>
      <c r="J743" s="7">
        <v>2</v>
      </c>
      <c r="K743" s="7">
        <v>1</v>
      </c>
      <c r="L743" s="7">
        <v>0</v>
      </c>
      <c r="M743" s="53">
        <v>823.36</v>
      </c>
      <c r="N743" s="7">
        <v>0</v>
      </c>
      <c r="O743" s="68" t="s">
        <v>810</v>
      </c>
      <c r="P743" s="68" t="s">
        <v>901</v>
      </c>
      <c r="Q743" s="68" t="s">
        <v>888</v>
      </c>
      <c r="R743" s="69" t="s">
        <v>903</v>
      </c>
    </row>
    <row r="744" spans="1:18" ht="18" customHeight="1" x14ac:dyDescent="0.2">
      <c r="A744" s="6">
        <v>935</v>
      </c>
      <c r="B744" s="7">
        <v>15790299</v>
      </c>
      <c r="C744" s="6" t="s">
        <v>619</v>
      </c>
      <c r="D744" s="7">
        <v>592</v>
      </c>
      <c r="E744" s="6" t="s">
        <v>18</v>
      </c>
      <c r="F744" s="6" t="s">
        <v>23</v>
      </c>
      <c r="G744" s="7">
        <v>37</v>
      </c>
      <c r="H744" s="7">
        <v>9</v>
      </c>
      <c r="I744" s="51">
        <v>0</v>
      </c>
      <c r="J744" s="7">
        <v>3</v>
      </c>
      <c r="K744" s="7">
        <v>1</v>
      </c>
      <c r="L744" s="7">
        <v>1</v>
      </c>
      <c r="M744" s="53">
        <v>10656.89</v>
      </c>
      <c r="N744" s="7">
        <v>0</v>
      </c>
      <c r="O744" s="68" t="s">
        <v>810</v>
      </c>
      <c r="P744" s="68" t="s">
        <v>902</v>
      </c>
      <c r="Q744" s="68" t="s">
        <v>883</v>
      </c>
      <c r="R744" s="69" t="s">
        <v>903</v>
      </c>
    </row>
    <row r="745" spans="1:18" ht="18" customHeight="1" x14ac:dyDescent="0.2">
      <c r="A745" s="6">
        <v>936</v>
      </c>
      <c r="B745" s="7">
        <v>15675316</v>
      </c>
      <c r="C745" s="6" t="s">
        <v>721</v>
      </c>
      <c r="D745" s="7">
        <v>619</v>
      </c>
      <c r="E745" s="6" t="s">
        <v>15</v>
      </c>
      <c r="F745" s="6" t="s">
        <v>16</v>
      </c>
      <c r="G745" s="7">
        <v>38</v>
      </c>
      <c r="H745" s="7">
        <v>3</v>
      </c>
      <c r="I745" s="51">
        <v>0</v>
      </c>
      <c r="J745" s="7">
        <v>2</v>
      </c>
      <c r="K745" s="7">
        <v>0</v>
      </c>
      <c r="L745" s="7">
        <v>1</v>
      </c>
      <c r="M745" s="53">
        <v>116467.35</v>
      </c>
      <c r="N745" s="7">
        <v>0</v>
      </c>
      <c r="O745" s="68" t="s">
        <v>810</v>
      </c>
      <c r="P745" s="68" t="s">
        <v>902</v>
      </c>
      <c r="Q745" s="68" t="s">
        <v>883</v>
      </c>
      <c r="R745" s="69" t="s">
        <v>887</v>
      </c>
    </row>
    <row r="746" spans="1:18" ht="18" customHeight="1" x14ac:dyDescent="0.2">
      <c r="A746" s="6">
        <v>938</v>
      </c>
      <c r="B746" s="7">
        <v>15662100</v>
      </c>
      <c r="C746" s="6" t="s">
        <v>722</v>
      </c>
      <c r="D746" s="7">
        <v>850</v>
      </c>
      <c r="E746" s="6" t="s">
        <v>26</v>
      </c>
      <c r="F746" s="6" t="s">
        <v>16</v>
      </c>
      <c r="G746" s="7">
        <v>44</v>
      </c>
      <c r="H746" s="7">
        <v>5</v>
      </c>
      <c r="I746" s="51">
        <v>128605.32</v>
      </c>
      <c r="J746" s="7">
        <v>1</v>
      </c>
      <c r="K746" s="7">
        <v>0</v>
      </c>
      <c r="L746" s="7">
        <v>1</v>
      </c>
      <c r="M746" s="53">
        <v>171096.2</v>
      </c>
      <c r="N746" s="7">
        <v>0</v>
      </c>
      <c r="O746" s="68" t="s">
        <v>809</v>
      </c>
      <c r="P746" s="68" t="s">
        <v>901</v>
      </c>
      <c r="Q746" s="68" t="s">
        <v>888</v>
      </c>
      <c r="R746" s="69" t="s">
        <v>904</v>
      </c>
    </row>
    <row r="747" spans="1:18" ht="18" customHeight="1" x14ac:dyDescent="0.2">
      <c r="A747" s="6">
        <v>939</v>
      </c>
      <c r="B747" s="7">
        <v>15668032</v>
      </c>
      <c r="C747" s="6" t="s">
        <v>723</v>
      </c>
      <c r="D747" s="7">
        <v>577</v>
      </c>
      <c r="E747" s="6" t="s">
        <v>15</v>
      </c>
      <c r="F747" s="6" t="s">
        <v>16</v>
      </c>
      <c r="G747" s="7">
        <v>37</v>
      </c>
      <c r="H747" s="7">
        <v>4</v>
      </c>
      <c r="I747" s="51">
        <v>0</v>
      </c>
      <c r="J747" s="7">
        <v>1</v>
      </c>
      <c r="K747" s="7">
        <v>1</v>
      </c>
      <c r="L747" s="7">
        <v>1</v>
      </c>
      <c r="M747" s="53">
        <v>79881.39</v>
      </c>
      <c r="N747" s="7">
        <v>0</v>
      </c>
      <c r="O747" s="68" t="s">
        <v>810</v>
      </c>
      <c r="P747" s="68" t="s">
        <v>902</v>
      </c>
      <c r="Q747" s="68" t="s">
        <v>883</v>
      </c>
      <c r="R747" s="69" t="s">
        <v>884</v>
      </c>
    </row>
    <row r="748" spans="1:18" ht="18" customHeight="1" x14ac:dyDescent="0.2">
      <c r="A748" s="6">
        <v>940</v>
      </c>
      <c r="B748" s="7">
        <v>15599289</v>
      </c>
      <c r="C748" s="6" t="s">
        <v>724</v>
      </c>
      <c r="D748" s="7">
        <v>724</v>
      </c>
      <c r="E748" s="6" t="s">
        <v>15</v>
      </c>
      <c r="F748" s="6" t="s">
        <v>16</v>
      </c>
      <c r="G748" s="7">
        <v>37</v>
      </c>
      <c r="H748" s="7">
        <v>10</v>
      </c>
      <c r="I748" s="51">
        <v>68598.559999999998</v>
      </c>
      <c r="J748" s="7">
        <v>1</v>
      </c>
      <c r="K748" s="7">
        <v>1</v>
      </c>
      <c r="L748" s="7">
        <v>0</v>
      </c>
      <c r="M748" s="53">
        <v>157862.82</v>
      </c>
      <c r="N748" s="7">
        <v>0</v>
      </c>
      <c r="O748" s="68" t="s">
        <v>809</v>
      </c>
      <c r="P748" s="68" t="s">
        <v>902</v>
      </c>
      <c r="Q748" s="68" t="s">
        <v>883</v>
      </c>
      <c r="R748" s="69" t="s">
        <v>904</v>
      </c>
    </row>
    <row r="749" spans="1:18" ht="18" customHeight="1" x14ac:dyDescent="0.2">
      <c r="A749" s="6">
        <v>941</v>
      </c>
      <c r="B749" s="7">
        <v>15754084</v>
      </c>
      <c r="C749" s="6" t="s">
        <v>725</v>
      </c>
      <c r="D749" s="7">
        <v>710</v>
      </c>
      <c r="E749" s="6" t="s">
        <v>18</v>
      </c>
      <c r="F749" s="6" t="s">
        <v>23</v>
      </c>
      <c r="G749" s="7">
        <v>35</v>
      </c>
      <c r="H749" s="7">
        <v>1</v>
      </c>
      <c r="I749" s="51">
        <v>106518.52</v>
      </c>
      <c r="J749" s="7">
        <v>1</v>
      </c>
      <c r="K749" s="7">
        <v>1</v>
      </c>
      <c r="L749" s="7">
        <v>1</v>
      </c>
      <c r="M749" s="53">
        <v>127951.81</v>
      </c>
      <c r="N749" s="7">
        <v>0</v>
      </c>
      <c r="O749" s="68" t="s">
        <v>810</v>
      </c>
      <c r="P749" s="68" t="s">
        <v>902</v>
      </c>
      <c r="Q749" s="68" t="s">
        <v>886</v>
      </c>
      <c r="R749" s="69" t="s">
        <v>887</v>
      </c>
    </row>
    <row r="750" spans="1:18" ht="18" customHeight="1" x14ac:dyDescent="0.2">
      <c r="A750" s="6">
        <v>942</v>
      </c>
      <c r="B750" s="7">
        <v>15676521</v>
      </c>
      <c r="C750" s="6" t="s">
        <v>859</v>
      </c>
      <c r="D750" s="7">
        <v>696</v>
      </c>
      <c r="E750" s="6" t="s">
        <v>15</v>
      </c>
      <c r="F750" s="6" t="s">
        <v>16</v>
      </c>
      <c r="G750" s="7">
        <v>31</v>
      </c>
      <c r="H750" s="7">
        <v>8</v>
      </c>
      <c r="I750" s="51">
        <v>0</v>
      </c>
      <c r="J750" s="7">
        <v>2</v>
      </c>
      <c r="K750" s="7">
        <v>0</v>
      </c>
      <c r="L750" s="7">
        <v>0</v>
      </c>
      <c r="M750" s="53">
        <v>191074.11</v>
      </c>
      <c r="N750" s="7">
        <v>0</v>
      </c>
      <c r="O750" s="68" t="s">
        <v>810</v>
      </c>
      <c r="P750" s="68" t="s">
        <v>902</v>
      </c>
      <c r="Q750" s="68" t="s">
        <v>883</v>
      </c>
      <c r="R750" s="69" t="s">
        <v>904</v>
      </c>
    </row>
    <row r="751" spans="1:18" ht="18" customHeight="1" x14ac:dyDescent="0.2">
      <c r="A751" s="6">
        <v>944</v>
      </c>
      <c r="B751" s="7">
        <v>15781465</v>
      </c>
      <c r="C751" s="6" t="s">
        <v>727</v>
      </c>
      <c r="D751" s="7">
        <v>675</v>
      </c>
      <c r="E751" s="6" t="s">
        <v>26</v>
      </c>
      <c r="F751" s="6" t="s">
        <v>16</v>
      </c>
      <c r="G751" s="7">
        <v>29</v>
      </c>
      <c r="H751" s="7">
        <v>8</v>
      </c>
      <c r="I751" s="51">
        <v>121326.42</v>
      </c>
      <c r="J751" s="7">
        <v>1</v>
      </c>
      <c r="K751" s="7">
        <v>1</v>
      </c>
      <c r="L751" s="7">
        <v>0</v>
      </c>
      <c r="M751" s="53">
        <v>133457.51999999999</v>
      </c>
      <c r="N751" s="7">
        <v>0</v>
      </c>
      <c r="O751" s="68" t="s">
        <v>810</v>
      </c>
      <c r="P751" s="68" t="s">
        <v>902</v>
      </c>
      <c r="Q751" s="68" t="s">
        <v>886</v>
      </c>
      <c r="R751" s="69" t="s">
        <v>887</v>
      </c>
    </row>
    <row r="752" spans="1:18" ht="18" customHeight="1" x14ac:dyDescent="0.2">
      <c r="A752" s="6">
        <v>945</v>
      </c>
      <c r="B752" s="7">
        <v>15729362</v>
      </c>
      <c r="C752" s="6" t="s">
        <v>499</v>
      </c>
      <c r="D752" s="7">
        <v>745</v>
      </c>
      <c r="E752" s="6" t="s">
        <v>15</v>
      </c>
      <c r="F752" s="6" t="s">
        <v>23</v>
      </c>
      <c r="G752" s="7">
        <v>36</v>
      </c>
      <c r="H752" s="7">
        <v>8</v>
      </c>
      <c r="I752" s="51">
        <v>67226.37</v>
      </c>
      <c r="J752" s="7">
        <v>1</v>
      </c>
      <c r="K752" s="7">
        <v>1</v>
      </c>
      <c r="L752" s="7">
        <v>0</v>
      </c>
      <c r="M752" s="53">
        <v>130789.6</v>
      </c>
      <c r="N752" s="7">
        <v>0</v>
      </c>
      <c r="O752" s="68" t="s">
        <v>809</v>
      </c>
      <c r="P752" s="68" t="s">
        <v>902</v>
      </c>
      <c r="Q752" s="68" t="s">
        <v>883</v>
      </c>
      <c r="R752" s="69" t="s">
        <v>887</v>
      </c>
    </row>
    <row r="753" spans="1:18" ht="18" customHeight="1" x14ac:dyDescent="0.2">
      <c r="A753" s="6">
        <v>946</v>
      </c>
      <c r="B753" s="7">
        <v>15709295</v>
      </c>
      <c r="C753" s="6" t="s">
        <v>728</v>
      </c>
      <c r="D753" s="7">
        <v>697</v>
      </c>
      <c r="E753" s="6" t="s">
        <v>18</v>
      </c>
      <c r="F753" s="6" t="s">
        <v>16</v>
      </c>
      <c r="G753" s="7">
        <v>25</v>
      </c>
      <c r="H753" s="7">
        <v>5</v>
      </c>
      <c r="I753" s="51">
        <v>82931.850000000006</v>
      </c>
      <c r="J753" s="7">
        <v>2</v>
      </c>
      <c r="K753" s="7">
        <v>1</v>
      </c>
      <c r="L753" s="7">
        <v>1</v>
      </c>
      <c r="M753" s="53">
        <v>128373.88</v>
      </c>
      <c r="N753" s="7">
        <v>0</v>
      </c>
      <c r="O753" s="68" t="s">
        <v>810</v>
      </c>
      <c r="P753" s="68" t="s">
        <v>902</v>
      </c>
      <c r="Q753" s="68" t="s">
        <v>886</v>
      </c>
      <c r="R753" s="69" t="s">
        <v>887</v>
      </c>
    </row>
    <row r="754" spans="1:18" ht="18" customHeight="1" x14ac:dyDescent="0.2">
      <c r="A754" s="6">
        <v>949</v>
      </c>
      <c r="B754" s="7">
        <v>15783659</v>
      </c>
      <c r="C754" s="6" t="s">
        <v>729</v>
      </c>
      <c r="D754" s="7">
        <v>659</v>
      </c>
      <c r="E754" s="6" t="s">
        <v>15</v>
      </c>
      <c r="F754" s="6" t="s">
        <v>23</v>
      </c>
      <c r="G754" s="7">
        <v>67</v>
      </c>
      <c r="H754" s="7">
        <v>4</v>
      </c>
      <c r="I754" s="51">
        <v>145981.87</v>
      </c>
      <c r="J754" s="7">
        <v>1</v>
      </c>
      <c r="K754" s="7">
        <v>1</v>
      </c>
      <c r="L754" s="7">
        <v>1</v>
      </c>
      <c r="M754" s="53">
        <v>131043.2</v>
      </c>
      <c r="N754" s="7">
        <v>0</v>
      </c>
      <c r="O754" s="68" t="s">
        <v>810</v>
      </c>
      <c r="P754" s="68" t="s">
        <v>905</v>
      </c>
      <c r="Q754" s="68" t="s">
        <v>888</v>
      </c>
      <c r="R754" s="69" t="s">
        <v>887</v>
      </c>
    </row>
    <row r="755" spans="1:18" ht="18" customHeight="1" x14ac:dyDescent="0.2">
      <c r="A755" s="6">
        <v>951</v>
      </c>
      <c r="B755" s="7">
        <v>15630328</v>
      </c>
      <c r="C755" s="6" t="s">
        <v>731</v>
      </c>
      <c r="D755" s="7">
        <v>635</v>
      </c>
      <c r="E755" s="6" t="s">
        <v>15</v>
      </c>
      <c r="F755" s="6" t="s">
        <v>16</v>
      </c>
      <c r="G755" s="7">
        <v>48</v>
      </c>
      <c r="H755" s="7">
        <v>8</v>
      </c>
      <c r="I755" s="51">
        <v>130796.33</v>
      </c>
      <c r="J755" s="7">
        <v>2</v>
      </c>
      <c r="K755" s="7">
        <v>1</v>
      </c>
      <c r="L755" s="7">
        <v>1</v>
      </c>
      <c r="M755" s="53">
        <v>43250.3</v>
      </c>
      <c r="N755" s="7">
        <v>0</v>
      </c>
      <c r="O755" s="68" t="s">
        <v>810</v>
      </c>
      <c r="P755" s="68" t="s">
        <v>901</v>
      </c>
      <c r="Q755" s="68" t="s">
        <v>888</v>
      </c>
      <c r="R755" s="69" t="s">
        <v>903</v>
      </c>
    </row>
    <row r="756" spans="1:18" ht="18" customHeight="1" x14ac:dyDescent="0.2">
      <c r="A756" s="6">
        <v>952</v>
      </c>
      <c r="B756" s="7">
        <v>15785899</v>
      </c>
      <c r="C756" s="6" t="s">
        <v>404</v>
      </c>
      <c r="D756" s="7">
        <v>789</v>
      </c>
      <c r="E756" s="6" t="s">
        <v>26</v>
      </c>
      <c r="F756" s="6" t="s">
        <v>23</v>
      </c>
      <c r="G756" s="7">
        <v>33</v>
      </c>
      <c r="H756" s="7">
        <v>8</v>
      </c>
      <c r="I756" s="51">
        <v>151607.56</v>
      </c>
      <c r="J756" s="7">
        <v>1</v>
      </c>
      <c r="K756" s="7">
        <v>1</v>
      </c>
      <c r="L756" s="7">
        <v>0</v>
      </c>
      <c r="M756" s="53">
        <v>4389.3999999999996</v>
      </c>
      <c r="N756" s="7">
        <v>0</v>
      </c>
      <c r="O756" s="68" t="s">
        <v>809</v>
      </c>
      <c r="P756" s="68" t="s">
        <v>902</v>
      </c>
      <c r="Q756" s="68" t="s">
        <v>888</v>
      </c>
      <c r="R756" s="69" t="s">
        <v>903</v>
      </c>
    </row>
    <row r="757" spans="1:18" ht="18" customHeight="1" x14ac:dyDescent="0.2">
      <c r="A757" s="6">
        <v>953</v>
      </c>
      <c r="B757" s="7">
        <v>15606149</v>
      </c>
      <c r="C757" s="6" t="s">
        <v>178</v>
      </c>
      <c r="D757" s="7">
        <v>571</v>
      </c>
      <c r="E757" s="6" t="s">
        <v>26</v>
      </c>
      <c r="F757" s="6" t="s">
        <v>16</v>
      </c>
      <c r="G757" s="7">
        <v>66</v>
      </c>
      <c r="H757" s="7">
        <v>9</v>
      </c>
      <c r="I757" s="51">
        <v>111577.01</v>
      </c>
      <c r="J757" s="7">
        <v>1</v>
      </c>
      <c r="K757" s="7">
        <v>0</v>
      </c>
      <c r="L757" s="7">
        <v>1</v>
      </c>
      <c r="M757" s="53">
        <v>189271.9</v>
      </c>
      <c r="N757" s="7">
        <v>0</v>
      </c>
      <c r="O757" s="68" t="s">
        <v>810</v>
      </c>
      <c r="P757" s="68" t="s">
        <v>905</v>
      </c>
      <c r="Q757" s="68" t="s">
        <v>886</v>
      </c>
      <c r="R757" s="69" t="s">
        <v>904</v>
      </c>
    </row>
    <row r="758" spans="1:18" ht="18" customHeight="1" x14ac:dyDescent="0.2">
      <c r="A758" s="6">
        <v>954</v>
      </c>
      <c r="B758" s="7">
        <v>15671139</v>
      </c>
      <c r="C758" s="6" t="s">
        <v>732</v>
      </c>
      <c r="D758" s="7">
        <v>694</v>
      </c>
      <c r="E758" s="6" t="s">
        <v>18</v>
      </c>
      <c r="F758" s="6" t="s">
        <v>23</v>
      </c>
      <c r="G758" s="7">
        <v>39</v>
      </c>
      <c r="H758" s="7">
        <v>0</v>
      </c>
      <c r="I758" s="51">
        <v>107042.74</v>
      </c>
      <c r="J758" s="7">
        <v>1</v>
      </c>
      <c r="K758" s="7">
        <v>1</v>
      </c>
      <c r="L758" s="7">
        <v>1</v>
      </c>
      <c r="M758" s="53">
        <v>102284.2</v>
      </c>
      <c r="N758" s="7">
        <v>0</v>
      </c>
      <c r="O758" s="68" t="s">
        <v>810</v>
      </c>
      <c r="P758" s="68" t="s">
        <v>902</v>
      </c>
      <c r="Q758" s="68" t="s">
        <v>886</v>
      </c>
      <c r="R758" s="69" t="s">
        <v>887</v>
      </c>
    </row>
    <row r="759" spans="1:18" ht="18" customHeight="1" x14ac:dyDescent="0.2">
      <c r="A759" s="6">
        <v>956</v>
      </c>
      <c r="B759" s="7">
        <v>15571002</v>
      </c>
      <c r="C759" s="6" t="s">
        <v>734</v>
      </c>
      <c r="D759" s="7">
        <v>706</v>
      </c>
      <c r="E759" s="6" t="s">
        <v>15</v>
      </c>
      <c r="F759" s="6" t="s">
        <v>16</v>
      </c>
      <c r="G759" s="7">
        <v>44</v>
      </c>
      <c r="H759" s="7">
        <v>4</v>
      </c>
      <c r="I759" s="51">
        <v>129605.99</v>
      </c>
      <c r="J759" s="7">
        <v>1</v>
      </c>
      <c r="K759" s="7">
        <v>0</v>
      </c>
      <c r="L759" s="7">
        <v>0</v>
      </c>
      <c r="M759" s="53">
        <v>69865.490000000005</v>
      </c>
      <c r="N759" s="7">
        <v>0</v>
      </c>
      <c r="O759" s="68" t="s">
        <v>810</v>
      </c>
      <c r="P759" s="68" t="s">
        <v>901</v>
      </c>
      <c r="Q759" s="68" t="s">
        <v>888</v>
      </c>
      <c r="R759" s="69" t="s">
        <v>884</v>
      </c>
    </row>
    <row r="760" spans="1:18" ht="18" customHeight="1" x14ac:dyDescent="0.2">
      <c r="A760" s="6">
        <v>957</v>
      </c>
      <c r="B760" s="7">
        <v>15631681</v>
      </c>
      <c r="C760" s="6" t="s">
        <v>735</v>
      </c>
      <c r="D760" s="7">
        <v>807</v>
      </c>
      <c r="E760" s="6" t="s">
        <v>18</v>
      </c>
      <c r="F760" s="6" t="s">
        <v>16</v>
      </c>
      <c r="G760" s="7">
        <v>43</v>
      </c>
      <c r="H760" s="7">
        <v>0</v>
      </c>
      <c r="I760" s="51">
        <v>0</v>
      </c>
      <c r="J760" s="7">
        <v>2</v>
      </c>
      <c r="K760" s="7">
        <v>0</v>
      </c>
      <c r="L760" s="7">
        <v>1</v>
      </c>
      <c r="M760" s="53">
        <v>85523.24</v>
      </c>
      <c r="N760" s="7">
        <v>0</v>
      </c>
      <c r="O760" s="68" t="s">
        <v>809</v>
      </c>
      <c r="P760" s="68" t="s">
        <v>901</v>
      </c>
      <c r="Q760" s="68" t="s">
        <v>883</v>
      </c>
      <c r="R760" s="69" t="s">
        <v>884</v>
      </c>
    </row>
    <row r="761" spans="1:18" ht="18" customHeight="1" x14ac:dyDescent="0.2">
      <c r="A761" s="6">
        <v>958</v>
      </c>
      <c r="B761" s="7">
        <v>15731522</v>
      </c>
      <c r="C761" s="6" t="s">
        <v>616</v>
      </c>
      <c r="D761" s="7">
        <v>771</v>
      </c>
      <c r="E761" s="6" t="s">
        <v>18</v>
      </c>
      <c r="F761" s="6" t="s">
        <v>16</v>
      </c>
      <c r="G761" s="7">
        <v>67</v>
      </c>
      <c r="H761" s="7">
        <v>8</v>
      </c>
      <c r="I761" s="51">
        <v>0</v>
      </c>
      <c r="J761" s="7">
        <v>2</v>
      </c>
      <c r="K761" s="7">
        <v>1</v>
      </c>
      <c r="L761" s="7">
        <v>1</v>
      </c>
      <c r="M761" s="53">
        <v>51219.8</v>
      </c>
      <c r="N761" s="7">
        <v>0</v>
      </c>
      <c r="O761" s="68" t="s">
        <v>809</v>
      </c>
      <c r="P761" s="68" t="s">
        <v>905</v>
      </c>
      <c r="Q761" s="68" t="s">
        <v>883</v>
      </c>
      <c r="R761" s="69" t="s">
        <v>884</v>
      </c>
    </row>
    <row r="762" spans="1:18" ht="18" customHeight="1" x14ac:dyDescent="0.2">
      <c r="A762" s="6">
        <v>959</v>
      </c>
      <c r="B762" s="7">
        <v>15619529</v>
      </c>
      <c r="C762" s="6" t="s">
        <v>104</v>
      </c>
      <c r="D762" s="7">
        <v>531</v>
      </c>
      <c r="E762" s="6" t="s">
        <v>18</v>
      </c>
      <c r="F762" s="6" t="s">
        <v>23</v>
      </c>
      <c r="G762" s="7">
        <v>27</v>
      </c>
      <c r="H762" s="7">
        <v>8</v>
      </c>
      <c r="I762" s="51">
        <v>132576.25</v>
      </c>
      <c r="J762" s="7">
        <v>1</v>
      </c>
      <c r="K762" s="7">
        <v>0</v>
      </c>
      <c r="L762" s="7">
        <v>0</v>
      </c>
      <c r="M762" s="53">
        <v>7222.92</v>
      </c>
      <c r="N762" s="7">
        <v>0</v>
      </c>
      <c r="O762" s="68" t="s">
        <v>810</v>
      </c>
      <c r="P762" s="68" t="s">
        <v>902</v>
      </c>
      <c r="Q762" s="68" t="s">
        <v>888</v>
      </c>
      <c r="R762" s="69" t="s">
        <v>903</v>
      </c>
    </row>
    <row r="763" spans="1:18" ht="18" customHeight="1" x14ac:dyDescent="0.2">
      <c r="A763" s="6">
        <v>960</v>
      </c>
      <c r="B763" s="7">
        <v>15628034</v>
      </c>
      <c r="C763" s="6" t="s">
        <v>736</v>
      </c>
      <c r="D763" s="7">
        <v>629</v>
      </c>
      <c r="E763" s="6" t="s">
        <v>15</v>
      </c>
      <c r="F763" s="6" t="s">
        <v>16</v>
      </c>
      <c r="G763" s="7">
        <v>37</v>
      </c>
      <c r="H763" s="7">
        <v>6</v>
      </c>
      <c r="I763" s="51">
        <v>129101.3</v>
      </c>
      <c r="J763" s="7">
        <v>1</v>
      </c>
      <c r="K763" s="7">
        <v>1</v>
      </c>
      <c r="L763" s="7">
        <v>1</v>
      </c>
      <c r="M763" s="53">
        <v>23971.33</v>
      </c>
      <c r="N763" s="7">
        <v>0</v>
      </c>
      <c r="O763" s="68" t="s">
        <v>810</v>
      </c>
      <c r="P763" s="68" t="s">
        <v>902</v>
      </c>
      <c r="Q763" s="68" t="s">
        <v>888</v>
      </c>
      <c r="R763" s="69" t="s">
        <v>903</v>
      </c>
    </row>
    <row r="764" spans="1:18" ht="18" customHeight="1" x14ac:dyDescent="0.2">
      <c r="A764" s="6">
        <v>961</v>
      </c>
      <c r="B764" s="7">
        <v>15686164</v>
      </c>
      <c r="C764" s="6" t="s">
        <v>44</v>
      </c>
      <c r="D764" s="7">
        <v>850</v>
      </c>
      <c r="E764" s="6" t="s">
        <v>26</v>
      </c>
      <c r="F764" s="6" t="s">
        <v>16</v>
      </c>
      <c r="G764" s="7">
        <v>31</v>
      </c>
      <c r="H764" s="7">
        <v>1</v>
      </c>
      <c r="I764" s="51">
        <v>108822.39999999999</v>
      </c>
      <c r="J764" s="7">
        <v>1</v>
      </c>
      <c r="K764" s="7">
        <v>1</v>
      </c>
      <c r="L764" s="7">
        <v>1</v>
      </c>
      <c r="M764" s="53">
        <v>132173.31</v>
      </c>
      <c r="N764" s="7">
        <v>0</v>
      </c>
      <c r="O764" s="68" t="s">
        <v>809</v>
      </c>
      <c r="P764" s="68" t="s">
        <v>902</v>
      </c>
      <c r="Q764" s="68" t="s">
        <v>886</v>
      </c>
      <c r="R764" s="69" t="s">
        <v>887</v>
      </c>
    </row>
    <row r="765" spans="1:18" ht="18" customHeight="1" x14ac:dyDescent="0.2">
      <c r="A765" s="6">
        <v>962</v>
      </c>
      <c r="B765" s="7">
        <v>15582797</v>
      </c>
      <c r="C765" s="6" t="s">
        <v>262</v>
      </c>
      <c r="D765" s="7">
        <v>685</v>
      </c>
      <c r="E765" s="6" t="s">
        <v>18</v>
      </c>
      <c r="F765" s="6" t="s">
        <v>23</v>
      </c>
      <c r="G765" s="7">
        <v>35</v>
      </c>
      <c r="H765" s="7">
        <v>4</v>
      </c>
      <c r="I765" s="51">
        <v>137948.51</v>
      </c>
      <c r="J765" s="7">
        <v>1</v>
      </c>
      <c r="K765" s="7">
        <v>1</v>
      </c>
      <c r="L765" s="7">
        <v>0</v>
      </c>
      <c r="M765" s="53">
        <v>113639.64</v>
      </c>
      <c r="N765" s="7">
        <v>0</v>
      </c>
      <c r="O765" s="68" t="s">
        <v>810</v>
      </c>
      <c r="P765" s="68" t="s">
        <v>902</v>
      </c>
      <c r="Q765" s="68" t="s">
        <v>888</v>
      </c>
      <c r="R765" s="69" t="s">
        <v>887</v>
      </c>
    </row>
    <row r="766" spans="1:18" ht="18" customHeight="1" x14ac:dyDescent="0.2">
      <c r="A766" s="6">
        <v>963</v>
      </c>
      <c r="B766" s="7">
        <v>15753831</v>
      </c>
      <c r="C766" s="6" t="s">
        <v>648</v>
      </c>
      <c r="D766" s="7">
        <v>642</v>
      </c>
      <c r="E766" s="6" t="s">
        <v>18</v>
      </c>
      <c r="F766" s="6" t="s">
        <v>23</v>
      </c>
      <c r="G766" s="7">
        <v>32</v>
      </c>
      <c r="H766" s="7">
        <v>7</v>
      </c>
      <c r="I766" s="51">
        <v>100433.8</v>
      </c>
      <c r="J766" s="7">
        <v>1</v>
      </c>
      <c r="K766" s="7">
        <v>1</v>
      </c>
      <c r="L766" s="7">
        <v>1</v>
      </c>
      <c r="M766" s="53">
        <v>39768.589999999997</v>
      </c>
      <c r="N766" s="7">
        <v>0</v>
      </c>
      <c r="O766" s="68" t="s">
        <v>810</v>
      </c>
      <c r="P766" s="68" t="s">
        <v>902</v>
      </c>
      <c r="Q766" s="68" t="s">
        <v>886</v>
      </c>
      <c r="R766" s="69" t="s">
        <v>903</v>
      </c>
    </row>
    <row r="767" spans="1:18" ht="18" customHeight="1" x14ac:dyDescent="0.2">
      <c r="A767" s="6">
        <v>966</v>
      </c>
      <c r="B767" s="7">
        <v>15602084</v>
      </c>
      <c r="C767" s="6" t="s">
        <v>739</v>
      </c>
      <c r="D767" s="7">
        <v>663</v>
      </c>
      <c r="E767" s="6" t="s">
        <v>15</v>
      </c>
      <c r="F767" s="6" t="s">
        <v>16</v>
      </c>
      <c r="G767" s="7">
        <v>42</v>
      </c>
      <c r="H767" s="7">
        <v>5</v>
      </c>
      <c r="I767" s="51">
        <v>124626.07</v>
      </c>
      <c r="J767" s="7">
        <v>1</v>
      </c>
      <c r="K767" s="7">
        <v>1</v>
      </c>
      <c r="L767" s="7">
        <v>1</v>
      </c>
      <c r="M767" s="53">
        <v>78004.5</v>
      </c>
      <c r="N767" s="7">
        <v>0</v>
      </c>
      <c r="O767" s="68" t="s">
        <v>810</v>
      </c>
      <c r="P767" s="68" t="s">
        <v>901</v>
      </c>
      <c r="Q767" s="68" t="s">
        <v>886</v>
      </c>
      <c r="R767" s="69" t="s">
        <v>884</v>
      </c>
    </row>
    <row r="768" spans="1:18" ht="18" customHeight="1" x14ac:dyDescent="0.2">
      <c r="A768" s="6">
        <v>967</v>
      </c>
      <c r="B768" s="7">
        <v>15589805</v>
      </c>
      <c r="C768" s="6" t="s">
        <v>740</v>
      </c>
      <c r="D768" s="7">
        <v>563</v>
      </c>
      <c r="E768" s="6" t="s">
        <v>15</v>
      </c>
      <c r="F768" s="6" t="s">
        <v>16</v>
      </c>
      <c r="G768" s="7">
        <v>34</v>
      </c>
      <c r="H768" s="7">
        <v>6</v>
      </c>
      <c r="I768" s="51">
        <v>139810.34</v>
      </c>
      <c r="J768" s="7">
        <v>1</v>
      </c>
      <c r="K768" s="7">
        <v>1</v>
      </c>
      <c r="L768" s="7">
        <v>1</v>
      </c>
      <c r="M768" s="53">
        <v>152417.79</v>
      </c>
      <c r="N768" s="7">
        <v>0</v>
      </c>
      <c r="O768" s="68" t="s">
        <v>810</v>
      </c>
      <c r="P768" s="68" t="s">
        <v>902</v>
      </c>
      <c r="Q768" s="68" t="s">
        <v>888</v>
      </c>
      <c r="R768" s="69" t="s">
        <v>904</v>
      </c>
    </row>
    <row r="769" spans="1:18" ht="18" customHeight="1" x14ac:dyDescent="0.2">
      <c r="A769" s="6">
        <v>968</v>
      </c>
      <c r="B769" s="7">
        <v>15720893</v>
      </c>
      <c r="C769" s="6" t="s">
        <v>741</v>
      </c>
      <c r="D769" s="7">
        <v>637</v>
      </c>
      <c r="E769" s="6" t="s">
        <v>18</v>
      </c>
      <c r="F769" s="6" t="s">
        <v>16</v>
      </c>
      <c r="G769" s="7">
        <v>34</v>
      </c>
      <c r="H769" s="7">
        <v>9</v>
      </c>
      <c r="I769" s="51">
        <v>0</v>
      </c>
      <c r="J769" s="7">
        <v>2</v>
      </c>
      <c r="K769" s="7">
        <v>0</v>
      </c>
      <c r="L769" s="7">
        <v>0</v>
      </c>
      <c r="M769" s="53">
        <v>26057.08</v>
      </c>
      <c r="N769" s="7">
        <v>0</v>
      </c>
      <c r="O769" s="68" t="s">
        <v>810</v>
      </c>
      <c r="P769" s="68" t="s">
        <v>902</v>
      </c>
      <c r="Q769" s="68" t="s">
        <v>883</v>
      </c>
      <c r="R769" s="69" t="s">
        <v>903</v>
      </c>
    </row>
    <row r="770" spans="1:18" ht="18" customHeight="1" x14ac:dyDescent="0.2">
      <c r="A770" s="6">
        <v>969</v>
      </c>
      <c r="B770" s="7">
        <v>15641009</v>
      </c>
      <c r="C770" s="6" t="s">
        <v>742</v>
      </c>
      <c r="D770" s="7">
        <v>544</v>
      </c>
      <c r="E770" s="6" t="s">
        <v>15</v>
      </c>
      <c r="F770" s="6" t="s">
        <v>23</v>
      </c>
      <c r="G770" s="7">
        <v>37</v>
      </c>
      <c r="H770" s="7">
        <v>3</v>
      </c>
      <c r="I770" s="51">
        <v>84496.71</v>
      </c>
      <c r="J770" s="7">
        <v>1</v>
      </c>
      <c r="K770" s="7">
        <v>0</v>
      </c>
      <c r="L770" s="7">
        <v>0</v>
      </c>
      <c r="M770" s="53">
        <v>79972.09</v>
      </c>
      <c r="N770" s="7">
        <v>0</v>
      </c>
      <c r="O770" s="68" t="s">
        <v>810</v>
      </c>
      <c r="P770" s="68" t="s">
        <v>902</v>
      </c>
      <c r="Q770" s="68" t="s">
        <v>886</v>
      </c>
      <c r="R770" s="69" t="s">
        <v>884</v>
      </c>
    </row>
    <row r="771" spans="1:18" ht="18" customHeight="1" x14ac:dyDescent="0.2">
      <c r="A771" s="6">
        <v>970</v>
      </c>
      <c r="B771" s="7">
        <v>15605926</v>
      </c>
      <c r="C771" s="6" t="s">
        <v>743</v>
      </c>
      <c r="D771" s="7">
        <v>649</v>
      </c>
      <c r="E771" s="6" t="s">
        <v>26</v>
      </c>
      <c r="F771" s="6" t="s">
        <v>23</v>
      </c>
      <c r="G771" s="7">
        <v>70</v>
      </c>
      <c r="H771" s="7">
        <v>9</v>
      </c>
      <c r="I771" s="51">
        <v>116854.71</v>
      </c>
      <c r="J771" s="7">
        <v>2</v>
      </c>
      <c r="K771" s="7">
        <v>0</v>
      </c>
      <c r="L771" s="7">
        <v>1</v>
      </c>
      <c r="M771" s="53">
        <v>107125.79</v>
      </c>
      <c r="N771" s="7">
        <v>0</v>
      </c>
      <c r="O771" s="68" t="s">
        <v>810</v>
      </c>
      <c r="P771" s="68" t="s">
        <v>905</v>
      </c>
      <c r="Q771" s="68" t="s">
        <v>886</v>
      </c>
      <c r="R771" s="69" t="s">
        <v>887</v>
      </c>
    </row>
    <row r="772" spans="1:18" ht="18" customHeight="1" x14ac:dyDescent="0.2">
      <c r="A772" s="6">
        <v>971</v>
      </c>
      <c r="B772" s="7">
        <v>15805955</v>
      </c>
      <c r="C772" s="6" t="s">
        <v>859</v>
      </c>
      <c r="D772" s="7">
        <v>638</v>
      </c>
      <c r="E772" s="6" t="s">
        <v>15</v>
      </c>
      <c r="F772" s="6" t="s">
        <v>16</v>
      </c>
      <c r="G772" s="7">
        <v>48</v>
      </c>
      <c r="H772" s="7">
        <v>10</v>
      </c>
      <c r="I772" s="51">
        <v>138333.03</v>
      </c>
      <c r="J772" s="7">
        <v>1</v>
      </c>
      <c r="K772" s="7">
        <v>1</v>
      </c>
      <c r="L772" s="7">
        <v>1</v>
      </c>
      <c r="M772" s="53">
        <v>47679.14</v>
      </c>
      <c r="N772" s="7">
        <v>0</v>
      </c>
      <c r="O772" s="68" t="s">
        <v>810</v>
      </c>
      <c r="P772" s="68" t="s">
        <v>901</v>
      </c>
      <c r="Q772" s="68" t="s">
        <v>888</v>
      </c>
      <c r="R772" s="69" t="s">
        <v>903</v>
      </c>
    </row>
    <row r="773" spans="1:18" ht="18" customHeight="1" x14ac:dyDescent="0.2">
      <c r="A773" s="6">
        <v>972</v>
      </c>
      <c r="B773" s="7">
        <v>15801488</v>
      </c>
      <c r="C773" s="6" t="s">
        <v>744</v>
      </c>
      <c r="D773" s="7">
        <v>723</v>
      </c>
      <c r="E773" s="6" t="s">
        <v>15</v>
      </c>
      <c r="F773" s="6" t="s">
        <v>23</v>
      </c>
      <c r="G773" s="7">
        <v>25</v>
      </c>
      <c r="H773" s="7">
        <v>3</v>
      </c>
      <c r="I773" s="51">
        <v>0</v>
      </c>
      <c r="J773" s="7">
        <v>2</v>
      </c>
      <c r="K773" s="7">
        <v>1</v>
      </c>
      <c r="L773" s="7">
        <v>1</v>
      </c>
      <c r="M773" s="53">
        <v>134509.47</v>
      </c>
      <c r="N773" s="7">
        <v>0</v>
      </c>
      <c r="O773" s="68" t="s">
        <v>809</v>
      </c>
      <c r="P773" s="68" t="s">
        <v>902</v>
      </c>
      <c r="Q773" s="68" t="s">
        <v>883</v>
      </c>
      <c r="R773" s="69" t="s">
        <v>887</v>
      </c>
    </row>
    <row r="774" spans="1:18" ht="18" customHeight="1" x14ac:dyDescent="0.2">
      <c r="A774" s="6">
        <v>973</v>
      </c>
      <c r="B774" s="7">
        <v>15605918</v>
      </c>
      <c r="C774" s="6" t="s">
        <v>745</v>
      </c>
      <c r="D774" s="7">
        <v>635</v>
      </c>
      <c r="E774" s="6" t="s">
        <v>26</v>
      </c>
      <c r="F774" s="6" t="s">
        <v>23</v>
      </c>
      <c r="G774" s="7">
        <v>43</v>
      </c>
      <c r="H774" s="7">
        <v>5</v>
      </c>
      <c r="I774" s="51">
        <v>78992.75</v>
      </c>
      <c r="J774" s="7">
        <v>2</v>
      </c>
      <c r="K774" s="7">
        <v>0</v>
      </c>
      <c r="L774" s="7">
        <v>0</v>
      </c>
      <c r="M774" s="53">
        <v>153265.31</v>
      </c>
      <c r="N774" s="7">
        <v>0</v>
      </c>
      <c r="O774" s="68" t="s">
        <v>810</v>
      </c>
      <c r="P774" s="68" t="s">
        <v>901</v>
      </c>
      <c r="Q774" s="68" t="s">
        <v>886</v>
      </c>
      <c r="R774" s="69" t="s">
        <v>904</v>
      </c>
    </row>
    <row r="775" spans="1:18" ht="18" customHeight="1" x14ac:dyDescent="0.2">
      <c r="A775" s="6">
        <v>974</v>
      </c>
      <c r="B775" s="7">
        <v>15779711</v>
      </c>
      <c r="C775" s="6" t="s">
        <v>485</v>
      </c>
      <c r="D775" s="7">
        <v>750</v>
      </c>
      <c r="E775" s="6" t="s">
        <v>18</v>
      </c>
      <c r="F775" s="6" t="s">
        <v>16</v>
      </c>
      <c r="G775" s="7">
        <v>38</v>
      </c>
      <c r="H775" s="7">
        <v>7</v>
      </c>
      <c r="I775" s="51">
        <v>97257.41</v>
      </c>
      <c r="J775" s="7">
        <v>2</v>
      </c>
      <c r="K775" s="7">
        <v>0</v>
      </c>
      <c r="L775" s="7">
        <v>1</v>
      </c>
      <c r="M775" s="53">
        <v>179883.04</v>
      </c>
      <c r="N775" s="7">
        <v>0</v>
      </c>
      <c r="O775" s="68" t="s">
        <v>809</v>
      </c>
      <c r="P775" s="68" t="s">
        <v>902</v>
      </c>
      <c r="Q775" s="68" t="s">
        <v>886</v>
      </c>
      <c r="R775" s="69" t="s">
        <v>904</v>
      </c>
    </row>
    <row r="776" spans="1:18" ht="18" customHeight="1" x14ac:dyDescent="0.2">
      <c r="A776" s="6">
        <v>975</v>
      </c>
      <c r="B776" s="7">
        <v>15705620</v>
      </c>
      <c r="C776" s="6" t="s">
        <v>456</v>
      </c>
      <c r="D776" s="7">
        <v>730</v>
      </c>
      <c r="E776" s="6" t="s">
        <v>15</v>
      </c>
      <c r="F776" s="6" t="s">
        <v>23</v>
      </c>
      <c r="G776" s="7">
        <v>34</v>
      </c>
      <c r="H776" s="7">
        <v>5</v>
      </c>
      <c r="I776" s="51">
        <v>122453.37</v>
      </c>
      <c r="J776" s="7">
        <v>2</v>
      </c>
      <c r="K776" s="7">
        <v>1</v>
      </c>
      <c r="L776" s="7">
        <v>0</v>
      </c>
      <c r="M776" s="53">
        <v>138882.98000000001</v>
      </c>
      <c r="N776" s="7">
        <v>0</v>
      </c>
      <c r="O776" s="68" t="s">
        <v>809</v>
      </c>
      <c r="P776" s="68" t="s">
        <v>902</v>
      </c>
      <c r="Q776" s="68" t="s">
        <v>886</v>
      </c>
      <c r="R776" s="69" t="s">
        <v>887</v>
      </c>
    </row>
    <row r="777" spans="1:18" ht="18" customHeight="1" x14ac:dyDescent="0.2">
      <c r="A777" s="6">
        <v>976</v>
      </c>
      <c r="B777" s="7">
        <v>15685357</v>
      </c>
      <c r="C777" s="6" t="s">
        <v>698</v>
      </c>
      <c r="D777" s="7">
        <v>750</v>
      </c>
      <c r="E777" s="6" t="s">
        <v>18</v>
      </c>
      <c r="F777" s="6" t="s">
        <v>16</v>
      </c>
      <c r="G777" s="7">
        <v>36</v>
      </c>
      <c r="H777" s="7">
        <v>8</v>
      </c>
      <c r="I777" s="51">
        <v>112940.07</v>
      </c>
      <c r="J777" s="7">
        <v>1</v>
      </c>
      <c r="K777" s="7">
        <v>0</v>
      </c>
      <c r="L777" s="7">
        <v>1</v>
      </c>
      <c r="M777" s="53">
        <v>9855.81</v>
      </c>
      <c r="N777" s="7">
        <v>0</v>
      </c>
      <c r="O777" s="68" t="s">
        <v>809</v>
      </c>
      <c r="P777" s="68" t="s">
        <v>902</v>
      </c>
      <c r="Q777" s="68" t="s">
        <v>886</v>
      </c>
      <c r="R777" s="69" t="s">
        <v>903</v>
      </c>
    </row>
    <row r="778" spans="1:18" ht="18" customHeight="1" x14ac:dyDescent="0.2">
      <c r="A778" s="6">
        <v>978</v>
      </c>
      <c r="B778" s="7">
        <v>15582616</v>
      </c>
      <c r="C778" s="6" t="s">
        <v>859</v>
      </c>
      <c r="D778" s="7">
        <v>520</v>
      </c>
      <c r="E778" s="6" t="s">
        <v>15</v>
      </c>
      <c r="F778" s="6" t="s">
        <v>16</v>
      </c>
      <c r="G778" s="7">
        <v>38</v>
      </c>
      <c r="H778" s="7">
        <v>4</v>
      </c>
      <c r="I778" s="51">
        <v>0</v>
      </c>
      <c r="J778" s="7">
        <v>2</v>
      </c>
      <c r="K778" s="7">
        <v>1</v>
      </c>
      <c r="L778" s="7">
        <v>0</v>
      </c>
      <c r="M778" s="53">
        <v>56388.63</v>
      </c>
      <c r="N778" s="7">
        <v>0</v>
      </c>
      <c r="O778" s="68" t="s">
        <v>885</v>
      </c>
      <c r="P778" s="68" t="s">
        <v>902</v>
      </c>
      <c r="Q778" s="68" t="s">
        <v>883</v>
      </c>
      <c r="R778" s="69" t="s">
        <v>884</v>
      </c>
    </row>
    <row r="779" spans="1:18" ht="18" customHeight="1" x14ac:dyDescent="0.2">
      <c r="A779" s="6">
        <v>979</v>
      </c>
      <c r="B779" s="7">
        <v>15799515</v>
      </c>
      <c r="C779" s="6" t="s">
        <v>171</v>
      </c>
      <c r="D779" s="7">
        <v>652</v>
      </c>
      <c r="E779" s="6" t="s">
        <v>15</v>
      </c>
      <c r="F779" s="6" t="s">
        <v>16</v>
      </c>
      <c r="G779" s="7">
        <v>48</v>
      </c>
      <c r="H779" s="7">
        <v>8</v>
      </c>
      <c r="I779" s="51">
        <v>133297.24</v>
      </c>
      <c r="J779" s="7">
        <v>1</v>
      </c>
      <c r="K779" s="7">
        <v>1</v>
      </c>
      <c r="L779" s="7">
        <v>0</v>
      </c>
      <c r="M779" s="53">
        <v>77764.37</v>
      </c>
      <c r="N779" s="7">
        <v>0</v>
      </c>
      <c r="O779" s="68" t="s">
        <v>810</v>
      </c>
      <c r="P779" s="68" t="s">
        <v>901</v>
      </c>
      <c r="Q779" s="68" t="s">
        <v>888</v>
      </c>
      <c r="R779" s="69" t="s">
        <v>884</v>
      </c>
    </row>
    <row r="780" spans="1:18" ht="18" customHeight="1" x14ac:dyDescent="0.2">
      <c r="A780" s="6">
        <v>980</v>
      </c>
      <c r="B780" s="7">
        <v>15642937</v>
      </c>
      <c r="C780" s="6" t="s">
        <v>745</v>
      </c>
      <c r="D780" s="7">
        <v>550</v>
      </c>
      <c r="E780" s="6" t="s">
        <v>15</v>
      </c>
      <c r="F780" s="6" t="s">
        <v>16</v>
      </c>
      <c r="G780" s="7">
        <v>46</v>
      </c>
      <c r="H780" s="7">
        <v>7</v>
      </c>
      <c r="I780" s="51">
        <v>0</v>
      </c>
      <c r="J780" s="7">
        <v>2</v>
      </c>
      <c r="K780" s="7">
        <v>1</v>
      </c>
      <c r="L780" s="7">
        <v>0</v>
      </c>
      <c r="M780" s="53">
        <v>130590.35</v>
      </c>
      <c r="N780" s="7">
        <v>0</v>
      </c>
      <c r="O780" s="68" t="s">
        <v>810</v>
      </c>
      <c r="P780" s="68" t="s">
        <v>901</v>
      </c>
      <c r="Q780" s="68" t="s">
        <v>883</v>
      </c>
      <c r="R780" s="69" t="s">
        <v>887</v>
      </c>
    </row>
    <row r="781" spans="1:18" ht="18" customHeight="1" x14ac:dyDescent="0.2">
      <c r="A781" s="6">
        <v>981</v>
      </c>
      <c r="B781" s="7">
        <v>15624729</v>
      </c>
      <c r="C781" s="6" t="s">
        <v>75</v>
      </c>
      <c r="D781" s="7">
        <v>594</v>
      </c>
      <c r="E781" s="6" t="s">
        <v>15</v>
      </c>
      <c r="F781" s="6" t="s">
        <v>23</v>
      </c>
      <c r="G781" s="7">
        <v>27</v>
      </c>
      <c r="H781" s="7">
        <v>0</v>
      </c>
      <c r="I781" s="51">
        <v>197041.8</v>
      </c>
      <c r="J781" s="7">
        <v>1</v>
      </c>
      <c r="K781" s="7">
        <v>0</v>
      </c>
      <c r="L781" s="7">
        <v>0</v>
      </c>
      <c r="M781" s="53">
        <v>151912.49</v>
      </c>
      <c r="N781" s="7">
        <v>0</v>
      </c>
      <c r="O781" s="68" t="s">
        <v>810</v>
      </c>
      <c r="P781" s="68" t="s">
        <v>902</v>
      </c>
      <c r="Q781" s="68" t="s">
        <v>888</v>
      </c>
      <c r="R781" s="69" t="s">
        <v>904</v>
      </c>
    </row>
    <row r="782" spans="1:18" ht="18" customHeight="1" x14ac:dyDescent="0.2">
      <c r="A782" s="6">
        <v>982</v>
      </c>
      <c r="B782" s="7">
        <v>15566156</v>
      </c>
      <c r="C782" s="6" t="s">
        <v>369</v>
      </c>
      <c r="D782" s="7">
        <v>749</v>
      </c>
      <c r="E782" s="6" t="s">
        <v>26</v>
      </c>
      <c r="F782" s="6" t="s">
        <v>16</v>
      </c>
      <c r="G782" s="7">
        <v>44</v>
      </c>
      <c r="H782" s="7">
        <v>0</v>
      </c>
      <c r="I782" s="51">
        <v>71497.789999999994</v>
      </c>
      <c r="J782" s="7">
        <v>2</v>
      </c>
      <c r="K782" s="7">
        <v>0</v>
      </c>
      <c r="L782" s="7">
        <v>0</v>
      </c>
      <c r="M782" s="53">
        <v>151083.79999999999</v>
      </c>
      <c r="N782" s="7">
        <v>0</v>
      </c>
      <c r="O782" s="68" t="s">
        <v>809</v>
      </c>
      <c r="P782" s="68" t="s">
        <v>901</v>
      </c>
      <c r="Q782" s="68" t="s">
        <v>883</v>
      </c>
      <c r="R782" s="69" t="s">
        <v>904</v>
      </c>
    </row>
    <row r="783" spans="1:18" ht="18" customHeight="1" x14ac:dyDescent="0.2">
      <c r="A783" s="6">
        <v>983</v>
      </c>
      <c r="B783" s="7">
        <v>15792360</v>
      </c>
      <c r="C783" s="6" t="s">
        <v>80</v>
      </c>
      <c r="D783" s="7">
        <v>668</v>
      </c>
      <c r="E783" s="6" t="s">
        <v>15</v>
      </c>
      <c r="F783" s="6" t="s">
        <v>23</v>
      </c>
      <c r="G783" s="7">
        <v>32</v>
      </c>
      <c r="H783" s="7">
        <v>7</v>
      </c>
      <c r="I783" s="51">
        <v>0</v>
      </c>
      <c r="J783" s="7">
        <v>2</v>
      </c>
      <c r="K783" s="7">
        <v>1</v>
      </c>
      <c r="L783" s="7">
        <v>1</v>
      </c>
      <c r="M783" s="53">
        <v>777.37</v>
      </c>
      <c r="N783" s="7">
        <v>0</v>
      </c>
      <c r="O783" s="68" t="s">
        <v>810</v>
      </c>
      <c r="P783" s="68" t="s">
        <v>902</v>
      </c>
      <c r="Q783" s="68" t="s">
        <v>883</v>
      </c>
      <c r="R783" s="69" t="s">
        <v>903</v>
      </c>
    </row>
    <row r="784" spans="1:18" ht="18" customHeight="1" x14ac:dyDescent="0.2">
      <c r="A784" s="6">
        <v>985</v>
      </c>
      <c r="B784" s="7">
        <v>15704770</v>
      </c>
      <c r="C784" s="6" t="s">
        <v>747</v>
      </c>
      <c r="D784" s="7">
        <v>773</v>
      </c>
      <c r="E784" s="6" t="s">
        <v>15</v>
      </c>
      <c r="F784" s="6" t="s">
        <v>23</v>
      </c>
      <c r="G784" s="7">
        <v>25</v>
      </c>
      <c r="H784" s="7">
        <v>1</v>
      </c>
      <c r="I784" s="51">
        <v>124532.78</v>
      </c>
      <c r="J784" s="7">
        <v>2</v>
      </c>
      <c r="K784" s="7">
        <v>0</v>
      </c>
      <c r="L784" s="7">
        <v>1</v>
      </c>
      <c r="M784" s="53">
        <v>11723.57</v>
      </c>
      <c r="N784" s="7">
        <v>0</v>
      </c>
      <c r="O784" s="68" t="s">
        <v>809</v>
      </c>
      <c r="P784" s="68" t="s">
        <v>902</v>
      </c>
      <c r="Q784" s="68" t="s">
        <v>886</v>
      </c>
      <c r="R784" s="69" t="s">
        <v>903</v>
      </c>
    </row>
    <row r="785" spans="1:18" ht="18" customHeight="1" x14ac:dyDescent="0.2">
      <c r="A785" s="6">
        <v>986</v>
      </c>
      <c r="B785" s="7">
        <v>15756475</v>
      </c>
      <c r="C785" s="6" t="s">
        <v>748</v>
      </c>
      <c r="D785" s="7">
        <v>551</v>
      </c>
      <c r="E785" s="6" t="s">
        <v>26</v>
      </c>
      <c r="F785" s="6" t="s">
        <v>23</v>
      </c>
      <c r="G785" s="7">
        <v>31</v>
      </c>
      <c r="H785" s="7">
        <v>9</v>
      </c>
      <c r="I785" s="51">
        <v>82293.820000000007</v>
      </c>
      <c r="J785" s="7">
        <v>2</v>
      </c>
      <c r="K785" s="7">
        <v>1</v>
      </c>
      <c r="L785" s="7">
        <v>1</v>
      </c>
      <c r="M785" s="53">
        <v>91565.25</v>
      </c>
      <c r="N785" s="7">
        <v>0</v>
      </c>
      <c r="O785" s="68" t="s">
        <v>810</v>
      </c>
      <c r="P785" s="68" t="s">
        <v>902</v>
      </c>
      <c r="Q785" s="68" t="s">
        <v>886</v>
      </c>
      <c r="R785" s="69" t="s">
        <v>884</v>
      </c>
    </row>
    <row r="786" spans="1:18" ht="18" customHeight="1" x14ac:dyDescent="0.2">
      <c r="A786" s="6">
        <v>987</v>
      </c>
      <c r="B786" s="7">
        <v>15655339</v>
      </c>
      <c r="C786" s="6" t="s">
        <v>749</v>
      </c>
      <c r="D786" s="7">
        <v>566</v>
      </c>
      <c r="E786" s="6" t="s">
        <v>15</v>
      </c>
      <c r="F786" s="6" t="s">
        <v>23</v>
      </c>
      <c r="G786" s="7">
        <v>36</v>
      </c>
      <c r="H786" s="7">
        <v>1</v>
      </c>
      <c r="I786" s="51">
        <v>142120.91</v>
      </c>
      <c r="J786" s="7">
        <v>1</v>
      </c>
      <c r="K786" s="7">
        <v>1</v>
      </c>
      <c r="L786" s="7">
        <v>0</v>
      </c>
      <c r="M786" s="53">
        <v>79616.37</v>
      </c>
      <c r="N786" s="7">
        <v>0</v>
      </c>
      <c r="O786" s="68" t="s">
        <v>810</v>
      </c>
      <c r="P786" s="68" t="s">
        <v>902</v>
      </c>
      <c r="Q786" s="68" t="s">
        <v>888</v>
      </c>
      <c r="R786" s="69" t="s">
        <v>884</v>
      </c>
    </row>
    <row r="787" spans="1:18" ht="18" customHeight="1" x14ac:dyDescent="0.2">
      <c r="A787" s="6">
        <v>989</v>
      </c>
      <c r="B787" s="7">
        <v>15664521</v>
      </c>
      <c r="C787" s="6" t="s">
        <v>751</v>
      </c>
      <c r="D787" s="7">
        <v>659</v>
      </c>
      <c r="E787" s="6" t="s">
        <v>18</v>
      </c>
      <c r="F787" s="6" t="s">
        <v>23</v>
      </c>
      <c r="G787" s="7">
        <v>31</v>
      </c>
      <c r="H787" s="7">
        <v>7</v>
      </c>
      <c r="I787" s="51">
        <v>149620.88</v>
      </c>
      <c r="J787" s="7">
        <v>2</v>
      </c>
      <c r="K787" s="7">
        <v>1</v>
      </c>
      <c r="L787" s="7">
        <v>1</v>
      </c>
      <c r="M787" s="53">
        <v>104533.51</v>
      </c>
      <c r="N787" s="7">
        <v>0</v>
      </c>
      <c r="O787" s="68" t="s">
        <v>810</v>
      </c>
      <c r="P787" s="68" t="s">
        <v>902</v>
      </c>
      <c r="Q787" s="68" t="s">
        <v>888</v>
      </c>
      <c r="R787" s="69" t="s">
        <v>887</v>
      </c>
    </row>
    <row r="788" spans="1:18" ht="18" customHeight="1" x14ac:dyDescent="0.2">
      <c r="A788" s="6">
        <v>991</v>
      </c>
      <c r="B788" s="7">
        <v>15745527</v>
      </c>
      <c r="C788" s="6" t="s">
        <v>506</v>
      </c>
      <c r="D788" s="7">
        <v>655</v>
      </c>
      <c r="E788" s="6" t="s">
        <v>15</v>
      </c>
      <c r="F788" s="6" t="s">
        <v>23</v>
      </c>
      <c r="G788" s="7">
        <v>37</v>
      </c>
      <c r="H788" s="7">
        <v>5</v>
      </c>
      <c r="I788" s="51">
        <v>93147</v>
      </c>
      <c r="J788" s="7">
        <v>2</v>
      </c>
      <c r="K788" s="7">
        <v>1</v>
      </c>
      <c r="L788" s="7">
        <v>0</v>
      </c>
      <c r="M788" s="53">
        <v>66214.13</v>
      </c>
      <c r="N788" s="7">
        <v>0</v>
      </c>
      <c r="O788" s="68" t="s">
        <v>810</v>
      </c>
      <c r="P788" s="68" t="s">
        <v>902</v>
      </c>
      <c r="Q788" s="68" t="s">
        <v>886</v>
      </c>
      <c r="R788" s="69" t="s">
        <v>884</v>
      </c>
    </row>
    <row r="789" spans="1:18" ht="18" customHeight="1" x14ac:dyDescent="0.2"/>
    <row r="790" spans="1:18" ht="18" customHeight="1" x14ac:dyDescent="0.2"/>
    <row r="791" spans="1:18" ht="18" customHeight="1" x14ac:dyDescent="0.2"/>
    <row r="792" spans="1:18" ht="18" customHeight="1" x14ac:dyDescent="0.2"/>
    <row r="793" spans="1:18" ht="18" customHeight="1" x14ac:dyDescent="0.2"/>
    <row r="794" spans="1:18" ht="18" customHeight="1" x14ac:dyDescent="0.2"/>
    <row r="795" spans="1:18" ht="18" customHeight="1" x14ac:dyDescent="0.2"/>
    <row r="796" spans="1:18" ht="18" customHeight="1" x14ac:dyDescent="0.2"/>
    <row r="797" spans="1:18" ht="18" customHeight="1" x14ac:dyDescent="0.2"/>
    <row r="798" spans="1:18" ht="18" customHeight="1" x14ac:dyDescent="0.2"/>
    <row r="799" spans="1:18" ht="18" customHeight="1" x14ac:dyDescent="0.2"/>
    <row r="800" spans="1:18" ht="18" customHeight="1" x14ac:dyDescent="0.2"/>
    <row r="801" ht="18" customHeight="1" x14ac:dyDescent="0.2"/>
    <row r="802" ht="18" customHeight="1" x14ac:dyDescent="0.2"/>
    <row r="803" ht="18" customHeight="1" x14ac:dyDescent="0.2"/>
    <row r="804" ht="18" customHeight="1" x14ac:dyDescent="0.2"/>
    <row r="805" ht="18" customHeight="1" x14ac:dyDescent="0.2"/>
    <row r="806" ht="18" customHeight="1" x14ac:dyDescent="0.2"/>
    <row r="807" ht="18" customHeight="1" x14ac:dyDescent="0.2"/>
    <row r="808" ht="18" customHeight="1" x14ac:dyDescent="0.2"/>
    <row r="809" ht="18" customHeight="1" x14ac:dyDescent="0.2"/>
    <row r="810" ht="18" customHeight="1" x14ac:dyDescent="0.2"/>
    <row r="811" ht="18" customHeight="1" x14ac:dyDescent="0.2"/>
    <row r="812" ht="18" customHeight="1" x14ac:dyDescent="0.2"/>
    <row r="813" ht="18" customHeight="1" x14ac:dyDescent="0.2"/>
    <row r="814" ht="18" customHeight="1" x14ac:dyDescent="0.2"/>
    <row r="815" ht="18" customHeight="1" x14ac:dyDescent="0.2"/>
    <row r="816" ht="18" customHeight="1" x14ac:dyDescent="0.2"/>
    <row r="817" ht="18" customHeight="1" x14ac:dyDescent="0.2"/>
    <row r="818" ht="18" customHeight="1" x14ac:dyDescent="0.2"/>
    <row r="819" ht="18" customHeight="1" x14ac:dyDescent="0.2"/>
    <row r="820" ht="18" customHeight="1" x14ac:dyDescent="0.2"/>
    <row r="821" ht="18" customHeight="1" x14ac:dyDescent="0.2"/>
    <row r="822" ht="18" customHeight="1" x14ac:dyDescent="0.2"/>
    <row r="823" ht="18" customHeight="1" x14ac:dyDescent="0.2"/>
    <row r="824" ht="18" customHeight="1" x14ac:dyDescent="0.2"/>
    <row r="825" ht="18" customHeight="1" x14ac:dyDescent="0.2"/>
    <row r="826" ht="18" customHeight="1" x14ac:dyDescent="0.2"/>
    <row r="827" ht="18" customHeight="1" x14ac:dyDescent="0.2"/>
    <row r="828" ht="18" customHeight="1" x14ac:dyDescent="0.2"/>
    <row r="829" ht="18" customHeight="1" x14ac:dyDescent="0.2"/>
    <row r="830" ht="18" customHeight="1" x14ac:dyDescent="0.2"/>
    <row r="831" ht="18" customHeight="1" x14ac:dyDescent="0.2"/>
    <row r="832" ht="18" customHeight="1" x14ac:dyDescent="0.2"/>
    <row r="833" ht="18" customHeight="1" x14ac:dyDescent="0.2"/>
    <row r="834" ht="18" customHeight="1" x14ac:dyDescent="0.2"/>
    <row r="835" ht="18" customHeight="1" x14ac:dyDescent="0.2"/>
    <row r="836" ht="18" customHeight="1" x14ac:dyDescent="0.2"/>
    <row r="837" ht="18" customHeight="1" x14ac:dyDescent="0.2"/>
    <row r="838" ht="18" customHeight="1" x14ac:dyDescent="0.2"/>
    <row r="839" ht="18" customHeight="1" x14ac:dyDescent="0.2"/>
    <row r="840" ht="18" customHeight="1" x14ac:dyDescent="0.2"/>
    <row r="841" ht="18" customHeight="1" x14ac:dyDescent="0.2"/>
    <row r="842" ht="18" customHeight="1" x14ac:dyDescent="0.2"/>
    <row r="843" ht="18" customHeight="1" x14ac:dyDescent="0.2"/>
    <row r="844" ht="18" customHeight="1" x14ac:dyDescent="0.2"/>
    <row r="845" ht="18" customHeight="1" x14ac:dyDescent="0.2"/>
    <row r="846" ht="18" customHeight="1" x14ac:dyDescent="0.2"/>
    <row r="847" ht="18" customHeight="1" x14ac:dyDescent="0.2"/>
    <row r="848" ht="18" customHeight="1" x14ac:dyDescent="0.2"/>
    <row r="849" ht="18" customHeight="1" x14ac:dyDescent="0.2"/>
    <row r="850" ht="18" customHeight="1" x14ac:dyDescent="0.2"/>
    <row r="851" ht="18" customHeight="1" x14ac:dyDescent="0.2"/>
    <row r="852" ht="18" customHeight="1" x14ac:dyDescent="0.2"/>
    <row r="853" ht="18" customHeight="1" x14ac:dyDescent="0.2"/>
    <row r="854" ht="18" customHeight="1" x14ac:dyDescent="0.2"/>
    <row r="855" ht="18" customHeight="1" x14ac:dyDescent="0.2"/>
    <row r="856" ht="18" customHeight="1" x14ac:dyDescent="0.2"/>
    <row r="857" ht="18" customHeight="1" x14ac:dyDescent="0.2"/>
    <row r="858" ht="18" customHeight="1" x14ac:dyDescent="0.2"/>
    <row r="859" ht="18" customHeight="1" x14ac:dyDescent="0.2"/>
    <row r="860" ht="18" customHeight="1" x14ac:dyDescent="0.2"/>
    <row r="861" ht="18" customHeight="1" x14ac:dyDescent="0.2"/>
    <row r="862" ht="18" customHeight="1" x14ac:dyDescent="0.2"/>
    <row r="863" ht="18" customHeight="1" x14ac:dyDescent="0.2"/>
    <row r="864" ht="18" customHeight="1" x14ac:dyDescent="0.2"/>
    <row r="865" ht="18" customHeight="1" x14ac:dyDescent="0.2"/>
    <row r="866" ht="18" customHeight="1" x14ac:dyDescent="0.2"/>
    <row r="867" ht="18" customHeight="1" x14ac:dyDescent="0.2"/>
    <row r="868" ht="18" customHeight="1" x14ac:dyDescent="0.2"/>
    <row r="869" ht="18" customHeight="1" x14ac:dyDescent="0.2"/>
    <row r="870" ht="18" customHeight="1" x14ac:dyDescent="0.2"/>
    <row r="871" ht="18" customHeight="1" x14ac:dyDescent="0.2"/>
    <row r="872" ht="18" customHeight="1" x14ac:dyDescent="0.2"/>
    <row r="873" ht="18" customHeight="1" x14ac:dyDescent="0.2"/>
    <row r="874" ht="18" customHeight="1" x14ac:dyDescent="0.2"/>
    <row r="875" ht="18" customHeight="1" x14ac:dyDescent="0.2"/>
    <row r="876" ht="18" customHeight="1" x14ac:dyDescent="0.2"/>
    <row r="877" ht="18" customHeight="1" x14ac:dyDescent="0.2"/>
    <row r="878" ht="18" customHeight="1" x14ac:dyDescent="0.2"/>
    <row r="879" ht="18" customHeight="1" x14ac:dyDescent="0.2"/>
    <row r="880" ht="18" customHeight="1" x14ac:dyDescent="0.2"/>
    <row r="881" ht="18" customHeight="1" x14ac:dyDescent="0.2"/>
    <row r="882" ht="18" customHeight="1" x14ac:dyDescent="0.2"/>
    <row r="883" ht="18" customHeight="1" x14ac:dyDescent="0.2"/>
    <row r="884" ht="18" customHeight="1" x14ac:dyDescent="0.2"/>
    <row r="885" ht="18" customHeight="1" x14ac:dyDescent="0.2"/>
    <row r="886" ht="18" customHeight="1" x14ac:dyDescent="0.2"/>
    <row r="887" ht="18" customHeight="1" x14ac:dyDescent="0.2"/>
    <row r="888" ht="18" customHeight="1" x14ac:dyDescent="0.2"/>
    <row r="889" ht="18" customHeight="1" x14ac:dyDescent="0.2"/>
    <row r="890" ht="18" customHeight="1" x14ac:dyDescent="0.2"/>
    <row r="891" ht="18" customHeight="1" x14ac:dyDescent="0.2"/>
    <row r="892" ht="18" customHeight="1" x14ac:dyDescent="0.2"/>
    <row r="893" ht="18" customHeight="1" x14ac:dyDescent="0.2"/>
    <row r="894" ht="18" customHeight="1" x14ac:dyDescent="0.2"/>
    <row r="895" ht="18" customHeight="1" x14ac:dyDescent="0.2"/>
    <row r="896" ht="18" customHeight="1" x14ac:dyDescent="0.2"/>
    <row r="897" ht="18" customHeight="1" x14ac:dyDescent="0.2"/>
    <row r="898" ht="18" customHeight="1" x14ac:dyDescent="0.2"/>
    <row r="899" ht="18" customHeight="1" x14ac:dyDescent="0.2"/>
    <row r="900" ht="18" customHeight="1" x14ac:dyDescent="0.2"/>
    <row r="901" ht="18" customHeight="1" x14ac:dyDescent="0.2"/>
    <row r="902" ht="18" customHeight="1" x14ac:dyDescent="0.2"/>
    <row r="903" ht="18" customHeight="1" x14ac:dyDescent="0.2"/>
    <row r="904" ht="18" customHeight="1" x14ac:dyDescent="0.2"/>
    <row r="905" ht="18" customHeight="1" x14ac:dyDescent="0.2"/>
    <row r="906" ht="18" customHeight="1" x14ac:dyDescent="0.2"/>
    <row r="907" ht="18" customHeight="1" x14ac:dyDescent="0.2"/>
    <row r="908" ht="18" customHeight="1" x14ac:dyDescent="0.2"/>
    <row r="909" ht="18" customHeight="1" x14ac:dyDescent="0.2"/>
    <row r="910" ht="18" customHeight="1" x14ac:dyDescent="0.2"/>
    <row r="911" ht="18" customHeight="1" x14ac:dyDescent="0.2"/>
    <row r="912" ht="18" customHeight="1" x14ac:dyDescent="0.2"/>
    <row r="913" ht="18" customHeight="1" x14ac:dyDescent="0.2"/>
    <row r="914" ht="18" customHeight="1" x14ac:dyDescent="0.2"/>
    <row r="915" ht="18" customHeight="1" x14ac:dyDescent="0.2"/>
    <row r="916" ht="18" customHeight="1" x14ac:dyDescent="0.2"/>
    <row r="917" ht="18" customHeight="1" x14ac:dyDescent="0.2"/>
    <row r="918" ht="18" customHeight="1" x14ac:dyDescent="0.2"/>
    <row r="919" ht="18" customHeight="1" x14ac:dyDescent="0.2"/>
    <row r="920" ht="18" customHeight="1" x14ac:dyDescent="0.2"/>
    <row r="921" ht="18" customHeight="1" x14ac:dyDescent="0.2"/>
    <row r="922" ht="18" customHeight="1" x14ac:dyDescent="0.2"/>
    <row r="923" ht="18" customHeight="1" x14ac:dyDescent="0.2"/>
    <row r="924" ht="18" customHeight="1" x14ac:dyDescent="0.2"/>
    <row r="925" ht="18" customHeight="1" x14ac:dyDescent="0.2"/>
    <row r="926" ht="18" customHeight="1" x14ac:dyDescent="0.2"/>
    <row r="927" ht="18" customHeight="1" x14ac:dyDescent="0.2"/>
    <row r="928" ht="18" customHeight="1" x14ac:dyDescent="0.2"/>
    <row r="929" ht="18" customHeight="1" x14ac:dyDescent="0.2"/>
    <row r="930" ht="18" customHeight="1" x14ac:dyDescent="0.2"/>
    <row r="931" ht="18" customHeight="1" x14ac:dyDescent="0.2"/>
    <row r="932" ht="18" customHeight="1" x14ac:dyDescent="0.2"/>
    <row r="933" ht="18" customHeight="1" x14ac:dyDescent="0.2"/>
    <row r="934" ht="18" customHeight="1" x14ac:dyDescent="0.2"/>
    <row r="935" ht="18" customHeight="1" x14ac:dyDescent="0.2"/>
    <row r="936" ht="18" customHeight="1" x14ac:dyDescent="0.2"/>
    <row r="937" ht="18" customHeight="1" x14ac:dyDescent="0.2"/>
    <row r="938" ht="18" customHeight="1" x14ac:dyDescent="0.2"/>
    <row r="939" ht="18" customHeight="1" x14ac:dyDescent="0.2"/>
    <row r="940" ht="18" customHeight="1" x14ac:dyDescent="0.2"/>
    <row r="941" ht="18" customHeight="1" x14ac:dyDescent="0.2"/>
    <row r="942" ht="18" customHeight="1" x14ac:dyDescent="0.2"/>
    <row r="943" ht="18" customHeight="1" x14ac:dyDescent="0.2"/>
    <row r="944" ht="18" customHeight="1" x14ac:dyDescent="0.2"/>
    <row r="945" ht="18" customHeight="1" x14ac:dyDescent="0.2"/>
    <row r="946" ht="18" customHeight="1" x14ac:dyDescent="0.2"/>
    <row r="947" ht="18" customHeight="1" x14ac:dyDescent="0.2"/>
    <row r="948" ht="18" customHeight="1" x14ac:dyDescent="0.2"/>
    <row r="949" ht="18" customHeight="1" x14ac:dyDescent="0.2"/>
    <row r="950" ht="18" customHeight="1" x14ac:dyDescent="0.2"/>
    <row r="951" ht="18" customHeight="1" x14ac:dyDescent="0.2"/>
    <row r="952" ht="18" customHeight="1" x14ac:dyDescent="0.2"/>
    <row r="953" ht="18" customHeight="1" x14ac:dyDescent="0.2"/>
    <row r="954" ht="18" customHeight="1" x14ac:dyDescent="0.2"/>
    <row r="955" ht="18" customHeight="1" x14ac:dyDescent="0.2"/>
    <row r="956" ht="18" customHeight="1" x14ac:dyDescent="0.2"/>
    <row r="957" ht="18" customHeight="1" x14ac:dyDescent="0.2"/>
    <row r="958" ht="18" customHeight="1" x14ac:dyDescent="0.2"/>
    <row r="959" ht="18" customHeight="1" x14ac:dyDescent="0.2"/>
    <row r="960" ht="18" customHeight="1" x14ac:dyDescent="0.2"/>
    <row r="961" ht="18" customHeight="1" x14ac:dyDescent="0.2"/>
    <row r="962" ht="18" customHeight="1" x14ac:dyDescent="0.2"/>
    <row r="963" ht="18" customHeight="1" x14ac:dyDescent="0.2"/>
    <row r="964" ht="18" customHeight="1" x14ac:dyDescent="0.2"/>
    <row r="965" ht="18" customHeight="1" x14ac:dyDescent="0.2"/>
    <row r="966" ht="18" customHeight="1" x14ac:dyDescent="0.2"/>
    <row r="967" ht="18" customHeight="1" x14ac:dyDescent="0.2"/>
    <row r="968" ht="18" customHeight="1" x14ac:dyDescent="0.2"/>
    <row r="969" ht="18" customHeight="1" x14ac:dyDescent="0.2"/>
    <row r="970" ht="18" customHeight="1" x14ac:dyDescent="0.2"/>
    <row r="971" ht="18" customHeight="1" x14ac:dyDescent="0.2"/>
    <row r="972" ht="18" customHeight="1" x14ac:dyDescent="0.2"/>
    <row r="973" ht="18" customHeight="1" x14ac:dyDescent="0.2"/>
    <row r="974" ht="18" customHeight="1" x14ac:dyDescent="0.2"/>
    <row r="975" ht="18" customHeight="1" x14ac:dyDescent="0.2"/>
    <row r="976" ht="18" customHeight="1" x14ac:dyDescent="0.2"/>
    <row r="977" ht="18" customHeight="1" x14ac:dyDescent="0.2"/>
    <row r="978" ht="18" customHeight="1" x14ac:dyDescent="0.2"/>
    <row r="979" ht="18" customHeight="1" x14ac:dyDescent="0.2"/>
    <row r="980" ht="18" customHeight="1" x14ac:dyDescent="0.2"/>
    <row r="981" ht="18" customHeight="1" x14ac:dyDescent="0.2"/>
    <row r="982" ht="18" customHeight="1" x14ac:dyDescent="0.2"/>
    <row r="983" ht="18" customHeight="1" x14ac:dyDescent="0.2"/>
    <row r="984" ht="18" customHeight="1" x14ac:dyDescent="0.2"/>
    <row r="985" ht="18" customHeight="1" x14ac:dyDescent="0.2"/>
    <row r="986" ht="18" customHeight="1" x14ac:dyDescent="0.2"/>
    <row r="987" ht="18" customHeight="1" x14ac:dyDescent="0.2"/>
    <row r="988" ht="18" customHeight="1" x14ac:dyDescent="0.2"/>
    <row r="989" ht="18" customHeight="1" x14ac:dyDescent="0.2"/>
    <row r="990" ht="18" customHeight="1" x14ac:dyDescent="0.2"/>
    <row r="991" ht="18" customHeight="1" x14ac:dyDescent="0.2"/>
    <row r="992" ht="18" customHeight="1"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60186-87E5-1D42-BB07-117C32723F61}">
  <dimension ref="A1:R992"/>
  <sheetViews>
    <sheetView workbookViewId="0">
      <selection activeCell="L20" sqref="L20"/>
    </sheetView>
  </sheetViews>
  <sheetFormatPr baseColWidth="10" defaultRowHeight="15" x14ac:dyDescent="0.2"/>
  <cols>
    <col min="1" max="1" width="16.6640625" bestFit="1" customWidth="1"/>
    <col min="2" max="2" width="16.1640625" bestFit="1" customWidth="1"/>
    <col min="3" max="3" width="17.1640625" bestFit="1" customWidth="1"/>
    <col min="4" max="4" width="15.6640625" bestFit="1" customWidth="1"/>
    <col min="5" max="5" width="12.33203125" bestFit="1" customWidth="1"/>
    <col min="6" max="6" width="12" bestFit="1" customWidth="1"/>
    <col min="7" max="7" width="9.1640625" bestFit="1" customWidth="1"/>
    <col min="8" max="8" width="11.6640625" bestFit="1" customWidth="1"/>
    <col min="9" max="9" width="11.33203125" customWidth="1"/>
    <col min="10" max="11" width="18.33203125" bestFit="1" customWidth="1"/>
    <col min="12" max="12" width="15.33203125" bestFit="1" customWidth="1"/>
    <col min="13" max="13" width="14.1640625" bestFit="1" customWidth="1"/>
    <col min="14" max="14" width="15.1640625" bestFit="1" customWidth="1"/>
    <col min="15" max="15" width="18" bestFit="1" customWidth="1"/>
    <col min="16" max="16" width="14.83203125" bestFit="1" customWidth="1"/>
    <col min="17" max="17" width="15.6640625" bestFit="1" customWidth="1"/>
    <col min="18" max="18" width="21.5" bestFit="1" customWidth="1"/>
  </cols>
  <sheetData>
    <row r="1" spans="1:18" ht="16" x14ac:dyDescent="0.2">
      <c r="A1" s="3" t="s">
        <v>798</v>
      </c>
      <c r="B1" s="4" t="s">
        <v>799</v>
      </c>
      <c r="C1" s="3" t="s">
        <v>800</v>
      </c>
      <c r="D1" s="4" t="s">
        <v>801</v>
      </c>
      <c r="E1" s="3" t="s">
        <v>802</v>
      </c>
      <c r="F1" s="3" t="s">
        <v>803</v>
      </c>
      <c r="G1" s="4" t="s">
        <v>804</v>
      </c>
      <c r="H1" s="4" t="s">
        <v>805</v>
      </c>
      <c r="I1" s="5" t="s">
        <v>806</v>
      </c>
      <c r="J1" s="4" t="s">
        <v>807</v>
      </c>
      <c r="K1" s="4" t="s">
        <v>865</v>
      </c>
      <c r="L1" s="4" t="s">
        <v>866</v>
      </c>
      <c r="M1" s="3" t="s">
        <v>808</v>
      </c>
      <c r="N1" s="4" t="s">
        <v>867</v>
      </c>
      <c r="O1" s="25" t="s">
        <v>890</v>
      </c>
      <c r="P1" s="25" t="s">
        <v>895</v>
      </c>
      <c r="Q1" s="25" t="s">
        <v>897</v>
      </c>
      <c r="R1" s="25" t="s">
        <v>899</v>
      </c>
    </row>
    <row r="2" spans="1:18" ht="18" customHeight="1" x14ac:dyDescent="0.2">
      <c r="A2" s="6">
        <v>1</v>
      </c>
      <c r="B2" s="7">
        <v>15634602</v>
      </c>
      <c r="C2" s="6" t="s">
        <v>14</v>
      </c>
      <c r="D2" s="7">
        <v>619</v>
      </c>
      <c r="E2" s="6" t="s">
        <v>15</v>
      </c>
      <c r="F2" s="6" t="s">
        <v>16</v>
      </c>
      <c r="G2" s="7">
        <v>42</v>
      </c>
      <c r="H2" s="7">
        <v>2</v>
      </c>
      <c r="I2" s="51">
        <v>0</v>
      </c>
      <c r="J2" s="7">
        <v>1</v>
      </c>
      <c r="K2" s="7">
        <v>1</v>
      </c>
      <c r="L2" s="7">
        <v>1</v>
      </c>
      <c r="M2" s="53">
        <v>101348.88</v>
      </c>
      <c r="N2" s="7">
        <v>1</v>
      </c>
      <c r="O2" s="68" t="s">
        <v>810</v>
      </c>
      <c r="P2" s="68" t="s">
        <v>901</v>
      </c>
      <c r="Q2" s="68" t="s">
        <v>883</v>
      </c>
      <c r="R2" s="69" t="s">
        <v>887</v>
      </c>
    </row>
    <row r="3" spans="1:18" ht="18" customHeight="1" x14ac:dyDescent="0.2">
      <c r="A3" s="6">
        <v>3</v>
      </c>
      <c r="B3" s="7">
        <v>15619304</v>
      </c>
      <c r="C3" s="6" t="s">
        <v>19</v>
      </c>
      <c r="D3" s="7">
        <v>502</v>
      </c>
      <c r="E3" s="6" t="s">
        <v>15</v>
      </c>
      <c r="F3" s="6" t="s">
        <v>16</v>
      </c>
      <c r="G3" s="7">
        <v>42</v>
      </c>
      <c r="H3" s="7">
        <v>8</v>
      </c>
      <c r="I3" s="51">
        <v>159660.79999999999</v>
      </c>
      <c r="J3" s="7">
        <v>3</v>
      </c>
      <c r="K3" s="7">
        <v>1</v>
      </c>
      <c r="L3" s="7">
        <v>0</v>
      </c>
      <c r="M3" s="53">
        <v>113931.57</v>
      </c>
      <c r="N3" s="7">
        <v>1</v>
      </c>
      <c r="O3" s="68" t="s">
        <v>885</v>
      </c>
      <c r="P3" s="68" t="s">
        <v>901</v>
      </c>
      <c r="Q3" s="68" t="s">
        <v>888</v>
      </c>
      <c r="R3" s="69" t="s">
        <v>887</v>
      </c>
    </row>
    <row r="4" spans="1:18" ht="18" customHeight="1" x14ac:dyDescent="0.2">
      <c r="A4" s="6">
        <v>6</v>
      </c>
      <c r="B4" s="7">
        <v>15574012</v>
      </c>
      <c r="C4" s="6" t="s">
        <v>22</v>
      </c>
      <c r="D4" s="7">
        <v>645</v>
      </c>
      <c r="E4" s="6" t="s">
        <v>18</v>
      </c>
      <c r="F4" s="6" t="s">
        <v>23</v>
      </c>
      <c r="G4" s="7">
        <v>44</v>
      </c>
      <c r="H4" s="7">
        <v>8</v>
      </c>
      <c r="I4" s="51">
        <v>113755.78</v>
      </c>
      <c r="J4" s="7">
        <v>2</v>
      </c>
      <c r="K4" s="7">
        <v>1</v>
      </c>
      <c r="L4" s="7">
        <v>0</v>
      </c>
      <c r="M4" s="53">
        <v>149756.71</v>
      </c>
      <c r="N4" s="7">
        <v>1</v>
      </c>
      <c r="O4" s="68" t="s">
        <v>810</v>
      </c>
      <c r="P4" s="68" t="s">
        <v>901</v>
      </c>
      <c r="Q4" s="68" t="s">
        <v>886</v>
      </c>
      <c r="R4" s="69" t="s">
        <v>887</v>
      </c>
    </row>
    <row r="5" spans="1:18" ht="18" customHeight="1" x14ac:dyDescent="0.2">
      <c r="A5" s="6">
        <v>8</v>
      </c>
      <c r="B5" s="7">
        <v>15656148</v>
      </c>
      <c r="C5" s="6" t="s">
        <v>25</v>
      </c>
      <c r="D5" s="7">
        <v>376</v>
      </c>
      <c r="E5" s="6" t="s">
        <v>26</v>
      </c>
      <c r="F5" s="6" t="s">
        <v>16</v>
      </c>
      <c r="G5" s="7">
        <v>29</v>
      </c>
      <c r="H5" s="7">
        <v>4</v>
      </c>
      <c r="I5" s="51">
        <v>115046.74</v>
      </c>
      <c r="J5" s="7">
        <v>4</v>
      </c>
      <c r="K5" s="7">
        <v>1</v>
      </c>
      <c r="L5" s="7">
        <v>0</v>
      </c>
      <c r="M5" s="53">
        <v>119346.88</v>
      </c>
      <c r="N5" s="7">
        <v>1</v>
      </c>
      <c r="O5" s="68" t="s">
        <v>885</v>
      </c>
      <c r="P5" s="68" t="s">
        <v>902</v>
      </c>
      <c r="Q5" s="68" t="s">
        <v>886</v>
      </c>
      <c r="R5" s="69" t="s">
        <v>887</v>
      </c>
    </row>
    <row r="6" spans="1:18" ht="18" customHeight="1" x14ac:dyDescent="0.2">
      <c r="A6" s="6">
        <v>17</v>
      </c>
      <c r="B6" s="7">
        <v>15737452</v>
      </c>
      <c r="C6" s="6" t="s">
        <v>35</v>
      </c>
      <c r="D6" s="7">
        <v>653</v>
      </c>
      <c r="E6" s="6" t="s">
        <v>26</v>
      </c>
      <c r="F6" s="6" t="s">
        <v>23</v>
      </c>
      <c r="G6" s="7">
        <v>58</v>
      </c>
      <c r="H6" s="7">
        <v>1</v>
      </c>
      <c r="I6" s="51">
        <v>132602.88</v>
      </c>
      <c r="J6" s="7">
        <v>1</v>
      </c>
      <c r="K6" s="7">
        <v>1</v>
      </c>
      <c r="L6" s="7">
        <v>0</v>
      </c>
      <c r="M6" s="53">
        <v>5097.67</v>
      </c>
      <c r="N6" s="7">
        <v>1</v>
      </c>
      <c r="O6" s="68" t="s">
        <v>810</v>
      </c>
      <c r="P6" s="68" t="s">
        <v>901</v>
      </c>
      <c r="Q6" s="68" t="s">
        <v>888</v>
      </c>
      <c r="R6" s="69" t="s">
        <v>903</v>
      </c>
    </row>
    <row r="7" spans="1:18" ht="18" customHeight="1" x14ac:dyDescent="0.2">
      <c r="A7" s="6">
        <v>23</v>
      </c>
      <c r="B7" s="7">
        <v>15699309</v>
      </c>
      <c r="C7" s="6" t="s">
        <v>41</v>
      </c>
      <c r="D7" s="7">
        <v>510</v>
      </c>
      <c r="E7" s="6" t="s">
        <v>18</v>
      </c>
      <c r="F7" s="6" t="s">
        <v>16</v>
      </c>
      <c r="G7" s="7">
        <v>38</v>
      </c>
      <c r="H7" s="7">
        <v>4</v>
      </c>
      <c r="I7" s="51">
        <v>0</v>
      </c>
      <c r="J7" s="7">
        <v>1</v>
      </c>
      <c r="K7" s="7">
        <v>1</v>
      </c>
      <c r="L7" s="7">
        <v>0</v>
      </c>
      <c r="M7" s="53">
        <v>118913.53</v>
      </c>
      <c r="N7" s="7">
        <v>1</v>
      </c>
      <c r="O7" s="68" t="s">
        <v>885</v>
      </c>
      <c r="P7" s="68" t="s">
        <v>902</v>
      </c>
      <c r="Q7" s="68" t="s">
        <v>883</v>
      </c>
      <c r="R7" s="69" t="s">
        <v>887</v>
      </c>
    </row>
    <row r="8" spans="1:18" ht="18" customHeight="1" x14ac:dyDescent="0.2">
      <c r="A8" s="6">
        <v>31</v>
      </c>
      <c r="B8" s="7">
        <v>15589475</v>
      </c>
      <c r="C8" s="6" t="s">
        <v>49</v>
      </c>
      <c r="D8" s="7">
        <v>591</v>
      </c>
      <c r="E8" s="6" t="s">
        <v>18</v>
      </c>
      <c r="F8" s="6" t="s">
        <v>16</v>
      </c>
      <c r="G8" s="7">
        <v>39</v>
      </c>
      <c r="H8" s="7">
        <v>3</v>
      </c>
      <c r="I8" s="51">
        <v>0</v>
      </c>
      <c r="J8" s="7">
        <v>3</v>
      </c>
      <c r="K8" s="7">
        <v>1</v>
      </c>
      <c r="L8" s="7">
        <v>0</v>
      </c>
      <c r="M8" s="53">
        <v>140469.38</v>
      </c>
      <c r="N8" s="7">
        <v>1</v>
      </c>
      <c r="O8" s="68" t="s">
        <v>810</v>
      </c>
      <c r="P8" s="68" t="s">
        <v>902</v>
      </c>
      <c r="Q8" s="68" t="s">
        <v>883</v>
      </c>
      <c r="R8" s="69" t="s">
        <v>887</v>
      </c>
    </row>
    <row r="9" spans="1:18" ht="18" customHeight="1" x14ac:dyDescent="0.2">
      <c r="A9" s="6">
        <v>36</v>
      </c>
      <c r="B9" s="7">
        <v>15794171</v>
      </c>
      <c r="C9" s="6" t="s">
        <v>54</v>
      </c>
      <c r="D9" s="7">
        <v>475</v>
      </c>
      <c r="E9" s="6" t="s">
        <v>15</v>
      </c>
      <c r="F9" s="6" t="s">
        <v>16</v>
      </c>
      <c r="G9" s="7">
        <v>45</v>
      </c>
      <c r="H9" s="7">
        <v>0</v>
      </c>
      <c r="I9" s="51">
        <v>134264.04</v>
      </c>
      <c r="J9" s="7">
        <v>1</v>
      </c>
      <c r="K9" s="7">
        <v>1</v>
      </c>
      <c r="L9" s="7">
        <v>0</v>
      </c>
      <c r="M9" s="53">
        <v>27822.99</v>
      </c>
      <c r="N9" s="7">
        <v>1</v>
      </c>
      <c r="O9" s="68" t="s">
        <v>885</v>
      </c>
      <c r="P9" s="68" t="s">
        <v>901</v>
      </c>
      <c r="Q9" s="68" t="s">
        <v>888</v>
      </c>
      <c r="R9" s="69" t="s">
        <v>903</v>
      </c>
    </row>
    <row r="10" spans="1:18" ht="18" customHeight="1" x14ac:dyDescent="0.2">
      <c r="A10" s="6">
        <v>42</v>
      </c>
      <c r="B10" s="7">
        <v>15738148</v>
      </c>
      <c r="C10" s="6" t="s">
        <v>60</v>
      </c>
      <c r="D10" s="7">
        <v>465</v>
      </c>
      <c r="E10" s="6" t="s">
        <v>15</v>
      </c>
      <c r="F10" s="6" t="s">
        <v>16</v>
      </c>
      <c r="G10" s="7">
        <v>51</v>
      </c>
      <c r="H10" s="7">
        <v>8</v>
      </c>
      <c r="I10" s="51">
        <v>122522.32</v>
      </c>
      <c r="J10" s="7">
        <v>1</v>
      </c>
      <c r="K10" s="7">
        <v>0</v>
      </c>
      <c r="L10" s="7">
        <v>0</v>
      </c>
      <c r="M10" s="53">
        <v>181297.65</v>
      </c>
      <c r="N10" s="7">
        <v>1</v>
      </c>
      <c r="O10" s="68" t="s">
        <v>885</v>
      </c>
      <c r="P10" s="68" t="s">
        <v>901</v>
      </c>
      <c r="Q10" s="68" t="s">
        <v>886</v>
      </c>
      <c r="R10" s="69" t="s">
        <v>904</v>
      </c>
    </row>
    <row r="11" spans="1:18" ht="18" customHeight="1" x14ac:dyDescent="0.2">
      <c r="A11" s="6">
        <v>44</v>
      </c>
      <c r="B11" s="7">
        <v>15755196</v>
      </c>
      <c r="C11" s="6" t="s">
        <v>62</v>
      </c>
      <c r="D11" s="7">
        <v>834</v>
      </c>
      <c r="E11" s="6" t="s">
        <v>15</v>
      </c>
      <c r="F11" s="6" t="s">
        <v>16</v>
      </c>
      <c r="G11" s="7">
        <v>49</v>
      </c>
      <c r="H11" s="7">
        <v>2</v>
      </c>
      <c r="I11" s="51">
        <v>131394.56</v>
      </c>
      <c r="J11" s="7">
        <v>1</v>
      </c>
      <c r="K11" s="7">
        <v>0</v>
      </c>
      <c r="L11" s="7">
        <v>0</v>
      </c>
      <c r="M11" s="53">
        <v>194365.76</v>
      </c>
      <c r="N11" s="7">
        <v>1</v>
      </c>
      <c r="O11" s="68" t="s">
        <v>809</v>
      </c>
      <c r="P11" s="68" t="s">
        <v>901</v>
      </c>
      <c r="Q11" s="68" t="s">
        <v>888</v>
      </c>
      <c r="R11" s="69" t="s">
        <v>904</v>
      </c>
    </row>
    <row r="12" spans="1:18" ht="18" customHeight="1" x14ac:dyDescent="0.2">
      <c r="A12" s="6">
        <v>47</v>
      </c>
      <c r="B12" s="7">
        <v>15602280</v>
      </c>
      <c r="C12" s="6" t="s">
        <v>65</v>
      </c>
      <c r="D12" s="7">
        <v>829</v>
      </c>
      <c r="E12" s="6" t="s">
        <v>26</v>
      </c>
      <c r="F12" s="6" t="s">
        <v>16</v>
      </c>
      <c r="G12" s="7">
        <v>27</v>
      </c>
      <c r="H12" s="7">
        <v>9</v>
      </c>
      <c r="I12" s="51">
        <v>112045.67</v>
      </c>
      <c r="J12" s="7">
        <v>1</v>
      </c>
      <c r="K12" s="7">
        <v>1</v>
      </c>
      <c r="L12" s="7">
        <v>1</v>
      </c>
      <c r="M12" s="53">
        <v>119708.21</v>
      </c>
      <c r="N12" s="7">
        <v>1</v>
      </c>
      <c r="O12" s="68" t="s">
        <v>809</v>
      </c>
      <c r="P12" s="68" t="s">
        <v>902</v>
      </c>
      <c r="Q12" s="68" t="s">
        <v>886</v>
      </c>
      <c r="R12" s="69" t="s">
        <v>887</v>
      </c>
    </row>
    <row r="13" spans="1:18" ht="18" customHeight="1" x14ac:dyDescent="0.2">
      <c r="A13" s="6">
        <v>48</v>
      </c>
      <c r="B13" s="7">
        <v>15771573</v>
      </c>
      <c r="C13" s="6" t="s">
        <v>66</v>
      </c>
      <c r="D13" s="7">
        <v>637</v>
      </c>
      <c r="E13" s="6" t="s">
        <v>26</v>
      </c>
      <c r="F13" s="6" t="s">
        <v>16</v>
      </c>
      <c r="G13" s="7">
        <v>39</v>
      </c>
      <c r="H13" s="7">
        <v>9</v>
      </c>
      <c r="I13" s="51">
        <v>137843.79999999999</v>
      </c>
      <c r="J13" s="7">
        <v>1</v>
      </c>
      <c r="K13" s="7">
        <v>1</v>
      </c>
      <c r="L13" s="7">
        <v>1</v>
      </c>
      <c r="M13" s="53">
        <v>117622.8</v>
      </c>
      <c r="N13" s="7">
        <v>1</v>
      </c>
      <c r="O13" s="68" t="s">
        <v>810</v>
      </c>
      <c r="P13" s="68" t="s">
        <v>902</v>
      </c>
      <c r="Q13" s="68" t="s">
        <v>888</v>
      </c>
      <c r="R13" s="69" t="s">
        <v>887</v>
      </c>
    </row>
    <row r="14" spans="1:18" ht="18" customHeight="1" x14ac:dyDescent="0.2">
      <c r="A14" s="6">
        <v>54</v>
      </c>
      <c r="B14" s="7">
        <v>15702298</v>
      </c>
      <c r="C14" s="6" t="s">
        <v>72</v>
      </c>
      <c r="D14" s="7">
        <v>655</v>
      </c>
      <c r="E14" s="6" t="s">
        <v>26</v>
      </c>
      <c r="F14" s="6" t="s">
        <v>23</v>
      </c>
      <c r="G14" s="7">
        <v>41</v>
      </c>
      <c r="H14" s="7">
        <v>8</v>
      </c>
      <c r="I14" s="51">
        <v>125561.97</v>
      </c>
      <c r="J14" s="7">
        <v>1</v>
      </c>
      <c r="K14" s="7">
        <v>0</v>
      </c>
      <c r="L14" s="7">
        <v>0</v>
      </c>
      <c r="M14" s="53">
        <v>164040.94</v>
      </c>
      <c r="N14" s="7">
        <v>1</v>
      </c>
      <c r="O14" s="68" t="s">
        <v>810</v>
      </c>
      <c r="P14" s="68" t="s">
        <v>901</v>
      </c>
      <c r="Q14" s="68" t="s">
        <v>886</v>
      </c>
      <c r="R14" s="69" t="s">
        <v>904</v>
      </c>
    </row>
    <row r="15" spans="1:18" ht="18" customHeight="1" x14ac:dyDescent="0.2">
      <c r="A15" s="6">
        <v>55</v>
      </c>
      <c r="B15" s="7">
        <v>15569590</v>
      </c>
      <c r="C15" s="6" t="s">
        <v>73</v>
      </c>
      <c r="D15" s="7">
        <v>601</v>
      </c>
      <c r="E15" s="6" t="s">
        <v>26</v>
      </c>
      <c r="F15" s="6" t="s">
        <v>23</v>
      </c>
      <c r="G15" s="7">
        <v>42</v>
      </c>
      <c r="H15" s="7">
        <v>1</v>
      </c>
      <c r="I15" s="51">
        <v>98495.72</v>
      </c>
      <c r="J15" s="7">
        <v>1</v>
      </c>
      <c r="K15" s="7">
        <v>1</v>
      </c>
      <c r="L15" s="7">
        <v>0</v>
      </c>
      <c r="M15" s="53">
        <v>40014.76</v>
      </c>
      <c r="N15" s="7">
        <v>1</v>
      </c>
      <c r="O15" s="68" t="s">
        <v>810</v>
      </c>
      <c r="P15" s="68" t="s">
        <v>901</v>
      </c>
      <c r="Q15" s="68" t="s">
        <v>886</v>
      </c>
      <c r="R15" s="69" t="s">
        <v>903</v>
      </c>
    </row>
    <row r="16" spans="1:18" ht="18" customHeight="1" x14ac:dyDescent="0.2">
      <c r="A16" s="6">
        <v>59</v>
      </c>
      <c r="B16" s="7">
        <v>15623944</v>
      </c>
      <c r="C16" s="6" t="s">
        <v>77</v>
      </c>
      <c r="D16" s="7">
        <v>511</v>
      </c>
      <c r="E16" s="6" t="s">
        <v>18</v>
      </c>
      <c r="F16" s="6" t="s">
        <v>16</v>
      </c>
      <c r="G16" s="7">
        <v>66</v>
      </c>
      <c r="H16" s="7">
        <v>4</v>
      </c>
      <c r="I16" s="51">
        <v>0</v>
      </c>
      <c r="J16" s="7">
        <v>1</v>
      </c>
      <c r="K16" s="7">
        <v>1</v>
      </c>
      <c r="L16" s="7">
        <v>0</v>
      </c>
      <c r="M16" s="53">
        <v>1643.11</v>
      </c>
      <c r="N16" s="7">
        <v>1</v>
      </c>
      <c r="O16" s="68" t="s">
        <v>885</v>
      </c>
      <c r="P16" s="68" t="s">
        <v>905</v>
      </c>
      <c r="Q16" s="68" t="s">
        <v>883</v>
      </c>
      <c r="R16" s="69" t="s">
        <v>903</v>
      </c>
    </row>
    <row r="17" spans="1:18" ht="18" customHeight="1" x14ac:dyDescent="0.2">
      <c r="A17" s="6">
        <v>71</v>
      </c>
      <c r="B17" s="7">
        <v>15703793</v>
      </c>
      <c r="C17" s="6" t="s">
        <v>89</v>
      </c>
      <c r="D17" s="7">
        <v>738</v>
      </c>
      <c r="E17" s="6" t="s">
        <v>26</v>
      </c>
      <c r="F17" s="6" t="s">
        <v>23</v>
      </c>
      <c r="G17" s="7">
        <v>58</v>
      </c>
      <c r="H17" s="7">
        <v>2</v>
      </c>
      <c r="I17" s="51">
        <v>133745.44</v>
      </c>
      <c r="J17" s="7">
        <v>4</v>
      </c>
      <c r="K17" s="7">
        <v>1</v>
      </c>
      <c r="L17" s="7">
        <v>0</v>
      </c>
      <c r="M17" s="53">
        <v>28373.86</v>
      </c>
      <c r="N17" s="7">
        <v>1</v>
      </c>
      <c r="O17" s="68" t="s">
        <v>809</v>
      </c>
      <c r="P17" s="68" t="s">
        <v>901</v>
      </c>
      <c r="Q17" s="68" t="s">
        <v>888</v>
      </c>
      <c r="R17" s="69" t="s">
        <v>903</v>
      </c>
    </row>
    <row r="18" spans="1:18" ht="18" customHeight="1" x14ac:dyDescent="0.2">
      <c r="A18" s="6">
        <v>82</v>
      </c>
      <c r="B18" s="7">
        <v>15663706</v>
      </c>
      <c r="C18" s="6" t="s">
        <v>100</v>
      </c>
      <c r="D18" s="7">
        <v>777</v>
      </c>
      <c r="E18" s="6" t="s">
        <v>15</v>
      </c>
      <c r="F18" s="6" t="s">
        <v>16</v>
      </c>
      <c r="G18" s="7">
        <v>32</v>
      </c>
      <c r="H18" s="7">
        <v>2</v>
      </c>
      <c r="I18" s="51">
        <v>0</v>
      </c>
      <c r="J18" s="7">
        <v>1</v>
      </c>
      <c r="K18" s="7">
        <v>1</v>
      </c>
      <c r="L18" s="7">
        <v>0</v>
      </c>
      <c r="M18" s="53">
        <v>136458.19</v>
      </c>
      <c r="N18" s="7">
        <v>1</v>
      </c>
      <c r="O18" s="68" t="s">
        <v>809</v>
      </c>
      <c r="P18" s="68" t="s">
        <v>902</v>
      </c>
      <c r="Q18" s="68" t="s">
        <v>883</v>
      </c>
      <c r="R18" s="69" t="s">
        <v>887</v>
      </c>
    </row>
    <row r="19" spans="1:18" ht="18" customHeight="1" x14ac:dyDescent="0.2">
      <c r="A19" s="6">
        <v>87</v>
      </c>
      <c r="B19" s="7">
        <v>15762418</v>
      </c>
      <c r="C19" s="6" t="s">
        <v>105</v>
      </c>
      <c r="D19" s="7">
        <v>750</v>
      </c>
      <c r="E19" s="6" t="s">
        <v>18</v>
      </c>
      <c r="F19" s="6" t="s">
        <v>23</v>
      </c>
      <c r="G19" s="7">
        <v>22</v>
      </c>
      <c r="H19" s="7">
        <v>3</v>
      </c>
      <c r="I19" s="51">
        <v>121681.82</v>
      </c>
      <c r="J19" s="7">
        <v>1</v>
      </c>
      <c r="K19" s="7">
        <v>1</v>
      </c>
      <c r="L19" s="7">
        <v>0</v>
      </c>
      <c r="M19" s="53">
        <v>128643.35</v>
      </c>
      <c r="N19" s="7">
        <v>1</v>
      </c>
      <c r="O19" s="68" t="s">
        <v>809</v>
      </c>
      <c r="P19" s="68" t="s">
        <v>902</v>
      </c>
      <c r="Q19" s="68" t="s">
        <v>886</v>
      </c>
      <c r="R19" s="69" t="s">
        <v>887</v>
      </c>
    </row>
    <row r="20" spans="1:18" ht="18" customHeight="1" x14ac:dyDescent="0.2">
      <c r="A20" s="6">
        <v>89</v>
      </c>
      <c r="B20" s="7">
        <v>15622897</v>
      </c>
      <c r="C20" s="6" t="s">
        <v>107</v>
      </c>
      <c r="D20" s="7">
        <v>646</v>
      </c>
      <c r="E20" s="6" t="s">
        <v>15</v>
      </c>
      <c r="F20" s="6" t="s">
        <v>16</v>
      </c>
      <c r="G20" s="7">
        <v>46</v>
      </c>
      <c r="H20" s="7">
        <v>4</v>
      </c>
      <c r="I20" s="51">
        <v>0</v>
      </c>
      <c r="J20" s="7">
        <v>3</v>
      </c>
      <c r="K20" s="7">
        <v>1</v>
      </c>
      <c r="L20" s="7">
        <v>0</v>
      </c>
      <c r="M20" s="53">
        <v>93251.42</v>
      </c>
      <c r="N20" s="7">
        <v>1</v>
      </c>
      <c r="O20" s="68" t="s">
        <v>810</v>
      </c>
      <c r="P20" s="68" t="s">
        <v>901</v>
      </c>
      <c r="Q20" s="68" t="s">
        <v>883</v>
      </c>
      <c r="R20" s="69" t="s">
        <v>884</v>
      </c>
    </row>
    <row r="21" spans="1:18" ht="18" customHeight="1" x14ac:dyDescent="0.2">
      <c r="A21" s="6">
        <v>91</v>
      </c>
      <c r="B21" s="7">
        <v>15757535</v>
      </c>
      <c r="C21" s="6" t="s">
        <v>108</v>
      </c>
      <c r="D21" s="7">
        <v>647</v>
      </c>
      <c r="E21" s="6" t="s">
        <v>18</v>
      </c>
      <c r="F21" s="6" t="s">
        <v>16</v>
      </c>
      <c r="G21" s="7">
        <v>44</v>
      </c>
      <c r="H21" s="7">
        <v>5</v>
      </c>
      <c r="I21" s="51">
        <v>0</v>
      </c>
      <c r="J21" s="7">
        <v>3</v>
      </c>
      <c r="K21" s="7">
        <v>1</v>
      </c>
      <c r="L21" s="7">
        <v>1</v>
      </c>
      <c r="M21" s="53">
        <v>174205.22</v>
      </c>
      <c r="N21" s="7">
        <v>1</v>
      </c>
      <c r="O21" s="68" t="s">
        <v>810</v>
      </c>
      <c r="P21" s="68" t="s">
        <v>901</v>
      </c>
      <c r="Q21" s="68" t="s">
        <v>883</v>
      </c>
      <c r="R21" s="69" t="s">
        <v>904</v>
      </c>
    </row>
    <row r="22" spans="1:18" ht="18" customHeight="1" x14ac:dyDescent="0.2">
      <c r="A22" s="6">
        <v>105</v>
      </c>
      <c r="B22" s="7">
        <v>15804919</v>
      </c>
      <c r="C22" s="6" t="s">
        <v>120</v>
      </c>
      <c r="D22" s="7">
        <v>670</v>
      </c>
      <c r="E22" s="6" t="s">
        <v>18</v>
      </c>
      <c r="F22" s="6" t="s">
        <v>16</v>
      </c>
      <c r="G22" s="7">
        <v>65</v>
      </c>
      <c r="H22" s="7">
        <v>1</v>
      </c>
      <c r="I22" s="51">
        <v>0</v>
      </c>
      <c r="J22" s="7">
        <v>1</v>
      </c>
      <c r="K22" s="7">
        <v>1</v>
      </c>
      <c r="L22" s="7">
        <v>1</v>
      </c>
      <c r="M22" s="53">
        <v>177655.67999999999</v>
      </c>
      <c r="N22" s="7">
        <v>1</v>
      </c>
      <c r="O22" s="68" t="s">
        <v>810</v>
      </c>
      <c r="P22" s="68" t="s">
        <v>905</v>
      </c>
      <c r="Q22" s="68" t="s">
        <v>883</v>
      </c>
      <c r="R22" s="69" t="s">
        <v>904</v>
      </c>
    </row>
    <row r="23" spans="1:18" ht="18" customHeight="1" x14ac:dyDescent="0.2">
      <c r="A23" s="6">
        <v>106</v>
      </c>
      <c r="B23" s="7">
        <v>15613854</v>
      </c>
      <c r="C23" s="6" t="s">
        <v>121</v>
      </c>
      <c r="D23" s="7">
        <v>622</v>
      </c>
      <c r="E23" s="6" t="s">
        <v>18</v>
      </c>
      <c r="F23" s="6" t="s">
        <v>16</v>
      </c>
      <c r="G23" s="7">
        <v>46</v>
      </c>
      <c r="H23" s="7">
        <v>4</v>
      </c>
      <c r="I23" s="51">
        <v>107073.27</v>
      </c>
      <c r="J23" s="7">
        <v>2</v>
      </c>
      <c r="K23" s="7">
        <v>1</v>
      </c>
      <c r="L23" s="7">
        <v>1</v>
      </c>
      <c r="M23" s="53">
        <v>30984.59</v>
      </c>
      <c r="N23" s="7">
        <v>1</v>
      </c>
      <c r="O23" s="68" t="s">
        <v>810</v>
      </c>
      <c r="P23" s="68" t="s">
        <v>901</v>
      </c>
      <c r="Q23" s="68" t="s">
        <v>886</v>
      </c>
      <c r="R23" s="69" t="s">
        <v>903</v>
      </c>
    </row>
    <row r="24" spans="1:18" ht="18" customHeight="1" x14ac:dyDescent="0.2">
      <c r="A24" s="6">
        <v>110</v>
      </c>
      <c r="B24" s="7">
        <v>15744689</v>
      </c>
      <c r="C24" s="6" t="s">
        <v>125</v>
      </c>
      <c r="D24" s="7">
        <v>479</v>
      </c>
      <c r="E24" s="6" t="s">
        <v>26</v>
      </c>
      <c r="F24" s="6" t="s">
        <v>23</v>
      </c>
      <c r="G24" s="7">
        <v>35</v>
      </c>
      <c r="H24" s="7">
        <v>9</v>
      </c>
      <c r="I24" s="51">
        <v>92833.89</v>
      </c>
      <c r="J24" s="7">
        <v>1</v>
      </c>
      <c r="K24" s="7">
        <v>1</v>
      </c>
      <c r="L24" s="7">
        <v>0</v>
      </c>
      <c r="M24" s="53">
        <v>99449.86</v>
      </c>
      <c r="N24" s="7">
        <v>1</v>
      </c>
      <c r="O24" s="68" t="s">
        <v>885</v>
      </c>
      <c r="P24" s="68" t="s">
        <v>902</v>
      </c>
      <c r="Q24" s="68" t="s">
        <v>886</v>
      </c>
      <c r="R24" s="69" t="s">
        <v>884</v>
      </c>
    </row>
    <row r="25" spans="1:18" ht="18" customHeight="1" x14ac:dyDescent="0.2">
      <c r="A25" s="6">
        <v>115</v>
      </c>
      <c r="B25" s="7">
        <v>15609618</v>
      </c>
      <c r="C25" s="6" t="s">
        <v>116</v>
      </c>
      <c r="D25" s="7">
        <v>721</v>
      </c>
      <c r="E25" s="6" t="s">
        <v>26</v>
      </c>
      <c r="F25" s="6" t="s">
        <v>23</v>
      </c>
      <c r="G25" s="7">
        <v>28</v>
      </c>
      <c r="H25" s="7">
        <v>9</v>
      </c>
      <c r="I25" s="51">
        <v>154475.54</v>
      </c>
      <c r="J25" s="7">
        <v>2</v>
      </c>
      <c r="K25" s="7">
        <v>0</v>
      </c>
      <c r="L25" s="7">
        <v>1</v>
      </c>
      <c r="M25" s="53">
        <v>101300.94</v>
      </c>
      <c r="N25" s="7">
        <v>1</v>
      </c>
      <c r="O25" s="68" t="s">
        <v>809</v>
      </c>
      <c r="P25" s="68" t="s">
        <v>902</v>
      </c>
      <c r="Q25" s="68" t="s">
        <v>888</v>
      </c>
      <c r="R25" s="69" t="s">
        <v>887</v>
      </c>
    </row>
    <row r="26" spans="1:18" ht="18" customHeight="1" x14ac:dyDescent="0.2">
      <c r="A26" s="6">
        <v>119</v>
      </c>
      <c r="B26" s="7">
        <v>15661670</v>
      </c>
      <c r="C26" s="6" t="s">
        <v>133</v>
      </c>
      <c r="D26" s="7">
        <v>524</v>
      </c>
      <c r="E26" s="6" t="s">
        <v>26</v>
      </c>
      <c r="F26" s="6" t="s">
        <v>16</v>
      </c>
      <c r="G26" s="7">
        <v>31</v>
      </c>
      <c r="H26" s="7">
        <v>8</v>
      </c>
      <c r="I26" s="51">
        <v>107818.63</v>
      </c>
      <c r="J26" s="7">
        <v>1</v>
      </c>
      <c r="K26" s="7">
        <v>1</v>
      </c>
      <c r="L26" s="7">
        <v>0</v>
      </c>
      <c r="M26" s="53">
        <v>199725.39</v>
      </c>
      <c r="N26" s="7">
        <v>1</v>
      </c>
      <c r="O26" s="68" t="s">
        <v>810</v>
      </c>
      <c r="P26" s="68" t="s">
        <v>902</v>
      </c>
      <c r="Q26" s="68" t="s">
        <v>886</v>
      </c>
      <c r="R26" s="69" t="s">
        <v>904</v>
      </c>
    </row>
    <row r="27" spans="1:18" ht="18" customHeight="1" x14ac:dyDescent="0.2">
      <c r="A27" s="6">
        <v>126</v>
      </c>
      <c r="B27" s="7">
        <v>15627360</v>
      </c>
      <c r="C27" s="6" t="s">
        <v>139</v>
      </c>
      <c r="D27" s="7">
        <v>432</v>
      </c>
      <c r="E27" s="6" t="s">
        <v>15</v>
      </c>
      <c r="F27" s="6" t="s">
        <v>23</v>
      </c>
      <c r="G27" s="7">
        <v>42</v>
      </c>
      <c r="H27" s="7">
        <v>9</v>
      </c>
      <c r="I27" s="51">
        <v>152603.45000000001</v>
      </c>
      <c r="J27" s="7">
        <v>1</v>
      </c>
      <c r="K27" s="7">
        <v>1</v>
      </c>
      <c r="L27" s="7">
        <v>0</v>
      </c>
      <c r="M27" s="53">
        <v>110265.24</v>
      </c>
      <c r="N27" s="7">
        <v>1</v>
      </c>
      <c r="O27" s="68" t="s">
        <v>885</v>
      </c>
      <c r="P27" s="68" t="s">
        <v>901</v>
      </c>
      <c r="Q27" s="68" t="s">
        <v>888</v>
      </c>
      <c r="R27" s="69" t="s">
        <v>887</v>
      </c>
    </row>
    <row r="28" spans="1:18" ht="18" customHeight="1" x14ac:dyDescent="0.2">
      <c r="A28" s="6">
        <v>127</v>
      </c>
      <c r="B28" s="7">
        <v>15671137</v>
      </c>
      <c r="C28" s="6" t="s">
        <v>140</v>
      </c>
      <c r="D28" s="7">
        <v>549</v>
      </c>
      <c r="E28" s="6" t="s">
        <v>15</v>
      </c>
      <c r="F28" s="6" t="s">
        <v>16</v>
      </c>
      <c r="G28" s="7">
        <v>52</v>
      </c>
      <c r="H28" s="7">
        <v>1</v>
      </c>
      <c r="I28" s="51">
        <v>0</v>
      </c>
      <c r="J28" s="7">
        <v>1</v>
      </c>
      <c r="K28" s="7">
        <v>0</v>
      </c>
      <c r="L28" s="7">
        <v>1</v>
      </c>
      <c r="M28" s="53">
        <v>8636.0499999999993</v>
      </c>
      <c r="N28" s="7">
        <v>1</v>
      </c>
      <c r="O28" s="68" t="s">
        <v>810</v>
      </c>
      <c r="P28" s="68" t="s">
        <v>901</v>
      </c>
      <c r="Q28" s="68" t="s">
        <v>883</v>
      </c>
      <c r="R28" s="69" t="s">
        <v>903</v>
      </c>
    </row>
    <row r="29" spans="1:18" ht="18" customHeight="1" x14ac:dyDescent="0.2">
      <c r="A29" s="6">
        <v>128</v>
      </c>
      <c r="B29" s="7">
        <v>15782688</v>
      </c>
      <c r="C29" s="6" t="s">
        <v>141</v>
      </c>
      <c r="D29" s="7">
        <v>625</v>
      </c>
      <c r="E29" s="6" t="s">
        <v>26</v>
      </c>
      <c r="F29" s="6" t="s">
        <v>23</v>
      </c>
      <c r="G29" s="7">
        <v>56</v>
      </c>
      <c r="H29" s="7">
        <v>0</v>
      </c>
      <c r="I29" s="51">
        <v>148507.24</v>
      </c>
      <c r="J29" s="7">
        <v>1</v>
      </c>
      <c r="K29" s="7">
        <v>1</v>
      </c>
      <c r="L29" s="7">
        <v>0</v>
      </c>
      <c r="M29" s="53">
        <v>46824.08</v>
      </c>
      <c r="N29" s="7">
        <v>1</v>
      </c>
      <c r="O29" s="68" t="s">
        <v>810</v>
      </c>
      <c r="P29" s="68" t="s">
        <v>901</v>
      </c>
      <c r="Q29" s="68" t="s">
        <v>888</v>
      </c>
      <c r="R29" s="69" t="s">
        <v>903</v>
      </c>
    </row>
    <row r="30" spans="1:18" ht="18" customHeight="1" x14ac:dyDescent="0.2">
      <c r="A30" s="6">
        <v>139</v>
      </c>
      <c r="B30" s="7">
        <v>15594408</v>
      </c>
      <c r="C30" s="6" t="s">
        <v>150</v>
      </c>
      <c r="D30" s="7">
        <v>584</v>
      </c>
      <c r="E30" s="6" t="s">
        <v>18</v>
      </c>
      <c r="F30" s="6" t="s">
        <v>16</v>
      </c>
      <c r="G30" s="7">
        <v>48</v>
      </c>
      <c r="H30" s="7">
        <v>2</v>
      </c>
      <c r="I30" s="51">
        <v>213146.2</v>
      </c>
      <c r="J30" s="7">
        <v>1</v>
      </c>
      <c r="K30" s="7">
        <v>1</v>
      </c>
      <c r="L30" s="7">
        <v>0</v>
      </c>
      <c r="M30" s="53">
        <v>75161.25</v>
      </c>
      <c r="N30" s="7">
        <v>1</v>
      </c>
      <c r="O30" s="68" t="s">
        <v>810</v>
      </c>
      <c r="P30" s="68" t="s">
        <v>901</v>
      </c>
      <c r="Q30" s="68" t="s">
        <v>888</v>
      </c>
      <c r="R30" s="69" t="s">
        <v>884</v>
      </c>
    </row>
    <row r="31" spans="1:18" ht="18" customHeight="1" x14ac:dyDescent="0.2">
      <c r="A31" s="6">
        <v>140</v>
      </c>
      <c r="B31" s="7">
        <v>15640905</v>
      </c>
      <c r="C31" s="6" t="s">
        <v>151</v>
      </c>
      <c r="D31" s="7">
        <v>579</v>
      </c>
      <c r="E31" s="6" t="s">
        <v>18</v>
      </c>
      <c r="F31" s="6" t="s">
        <v>16</v>
      </c>
      <c r="G31" s="7">
        <v>35</v>
      </c>
      <c r="H31" s="7">
        <v>1</v>
      </c>
      <c r="I31" s="51">
        <v>129490.36</v>
      </c>
      <c r="J31" s="7">
        <v>2</v>
      </c>
      <c r="K31" s="7">
        <v>0</v>
      </c>
      <c r="L31" s="7">
        <v>1</v>
      </c>
      <c r="M31" s="53">
        <v>8590.83</v>
      </c>
      <c r="N31" s="7">
        <v>1</v>
      </c>
      <c r="O31" s="68" t="s">
        <v>810</v>
      </c>
      <c r="P31" s="68" t="s">
        <v>902</v>
      </c>
      <c r="Q31" s="68" t="s">
        <v>888</v>
      </c>
      <c r="R31" s="69" t="s">
        <v>903</v>
      </c>
    </row>
    <row r="32" spans="1:18" ht="18" customHeight="1" x14ac:dyDescent="0.2">
      <c r="A32" s="6">
        <v>144</v>
      </c>
      <c r="B32" s="7">
        <v>15713483</v>
      </c>
      <c r="C32" s="6" t="s">
        <v>155</v>
      </c>
      <c r="D32" s="7">
        <v>793</v>
      </c>
      <c r="E32" s="6" t="s">
        <v>18</v>
      </c>
      <c r="F32" s="6" t="s">
        <v>23</v>
      </c>
      <c r="G32" s="7">
        <v>52</v>
      </c>
      <c r="H32" s="7">
        <v>2</v>
      </c>
      <c r="I32" s="51">
        <v>0</v>
      </c>
      <c r="J32" s="7">
        <v>1</v>
      </c>
      <c r="K32" s="7">
        <v>1</v>
      </c>
      <c r="L32" s="7">
        <v>0</v>
      </c>
      <c r="M32" s="53">
        <v>159123.82</v>
      </c>
      <c r="N32" s="7">
        <v>1</v>
      </c>
      <c r="O32" s="68" t="s">
        <v>809</v>
      </c>
      <c r="P32" s="68" t="s">
        <v>901</v>
      </c>
      <c r="Q32" s="68" t="s">
        <v>883</v>
      </c>
      <c r="R32" s="69" t="s">
        <v>904</v>
      </c>
    </row>
    <row r="33" spans="1:18" ht="18" customHeight="1" x14ac:dyDescent="0.2">
      <c r="A33" s="6">
        <v>145</v>
      </c>
      <c r="B33" s="7">
        <v>15612350</v>
      </c>
      <c r="C33" s="6" t="s">
        <v>156</v>
      </c>
      <c r="D33" s="7">
        <v>691</v>
      </c>
      <c r="E33" s="6" t="s">
        <v>15</v>
      </c>
      <c r="F33" s="6" t="s">
        <v>16</v>
      </c>
      <c r="G33" s="7">
        <v>31</v>
      </c>
      <c r="H33" s="7">
        <v>5</v>
      </c>
      <c r="I33" s="51">
        <v>40915.550000000003</v>
      </c>
      <c r="J33" s="7">
        <v>1</v>
      </c>
      <c r="K33" s="7">
        <v>1</v>
      </c>
      <c r="L33" s="7">
        <v>0</v>
      </c>
      <c r="M33" s="53">
        <v>126213.84</v>
      </c>
      <c r="N33" s="7">
        <v>1</v>
      </c>
      <c r="O33" s="68" t="s">
        <v>810</v>
      </c>
      <c r="P33" s="68" t="s">
        <v>902</v>
      </c>
      <c r="Q33" s="68" t="s">
        <v>883</v>
      </c>
      <c r="R33" s="69" t="s">
        <v>887</v>
      </c>
    </row>
    <row r="34" spans="1:18" ht="18" customHeight="1" x14ac:dyDescent="0.2">
      <c r="A34" s="6">
        <v>152</v>
      </c>
      <c r="B34" s="7">
        <v>15759618</v>
      </c>
      <c r="C34" s="6" t="s">
        <v>163</v>
      </c>
      <c r="D34" s="7">
        <v>535</v>
      </c>
      <c r="E34" s="6" t="s">
        <v>15</v>
      </c>
      <c r="F34" s="6" t="s">
        <v>16</v>
      </c>
      <c r="G34" s="7">
        <v>48</v>
      </c>
      <c r="H34" s="7">
        <v>9</v>
      </c>
      <c r="I34" s="51">
        <v>0</v>
      </c>
      <c r="J34" s="7">
        <v>1</v>
      </c>
      <c r="K34" s="7">
        <v>1</v>
      </c>
      <c r="L34" s="7">
        <v>0</v>
      </c>
      <c r="M34" s="53">
        <v>149892.79</v>
      </c>
      <c r="N34" s="7">
        <v>1</v>
      </c>
      <c r="O34" s="68" t="s">
        <v>810</v>
      </c>
      <c r="P34" s="68" t="s">
        <v>901</v>
      </c>
      <c r="Q34" s="68" t="s">
        <v>883</v>
      </c>
      <c r="R34" s="69" t="s">
        <v>887</v>
      </c>
    </row>
    <row r="35" spans="1:18" ht="18" customHeight="1" x14ac:dyDescent="0.2">
      <c r="A35" s="6">
        <v>156</v>
      </c>
      <c r="B35" s="7">
        <v>15679145</v>
      </c>
      <c r="C35" s="6" t="s">
        <v>167</v>
      </c>
      <c r="D35" s="7">
        <v>706</v>
      </c>
      <c r="E35" s="6" t="s">
        <v>18</v>
      </c>
      <c r="F35" s="6" t="s">
        <v>23</v>
      </c>
      <c r="G35" s="7">
        <v>57</v>
      </c>
      <c r="H35" s="7">
        <v>7</v>
      </c>
      <c r="I35" s="51">
        <v>0</v>
      </c>
      <c r="J35" s="7">
        <v>1</v>
      </c>
      <c r="K35" s="7">
        <v>1</v>
      </c>
      <c r="L35" s="7">
        <v>0</v>
      </c>
      <c r="M35" s="53">
        <v>17941.16</v>
      </c>
      <c r="N35" s="7">
        <v>1</v>
      </c>
      <c r="O35" s="68" t="s">
        <v>810</v>
      </c>
      <c r="P35" s="68" t="s">
        <v>901</v>
      </c>
      <c r="Q35" s="68" t="s">
        <v>883</v>
      </c>
      <c r="R35" s="69" t="s">
        <v>903</v>
      </c>
    </row>
    <row r="36" spans="1:18" ht="18" customHeight="1" x14ac:dyDescent="0.2">
      <c r="A36" s="6">
        <v>165</v>
      </c>
      <c r="B36" s="7">
        <v>15658929</v>
      </c>
      <c r="C36" s="6" t="s">
        <v>173</v>
      </c>
      <c r="D36" s="7">
        <v>683</v>
      </c>
      <c r="E36" s="6" t="s">
        <v>18</v>
      </c>
      <c r="F36" s="6" t="s">
        <v>23</v>
      </c>
      <c r="G36" s="7">
        <v>29</v>
      </c>
      <c r="H36" s="7">
        <v>0</v>
      </c>
      <c r="I36" s="51">
        <v>133702.89000000001</v>
      </c>
      <c r="J36" s="7">
        <v>1</v>
      </c>
      <c r="K36" s="7">
        <v>1</v>
      </c>
      <c r="L36" s="7">
        <v>0</v>
      </c>
      <c r="M36" s="53">
        <v>55582.54</v>
      </c>
      <c r="N36" s="7">
        <v>1</v>
      </c>
      <c r="O36" s="68" t="s">
        <v>810</v>
      </c>
      <c r="P36" s="68" t="s">
        <v>902</v>
      </c>
      <c r="Q36" s="68" t="s">
        <v>888</v>
      </c>
      <c r="R36" s="69" t="s">
        <v>884</v>
      </c>
    </row>
    <row r="37" spans="1:18" ht="18" customHeight="1" x14ac:dyDescent="0.2">
      <c r="A37" s="6">
        <v>167</v>
      </c>
      <c r="B37" s="7">
        <v>15724623</v>
      </c>
      <c r="C37" s="6" t="s">
        <v>175</v>
      </c>
      <c r="D37" s="7">
        <v>704</v>
      </c>
      <c r="E37" s="6" t="s">
        <v>26</v>
      </c>
      <c r="F37" s="6" t="s">
        <v>16</v>
      </c>
      <c r="G37" s="7">
        <v>24</v>
      </c>
      <c r="H37" s="7">
        <v>7</v>
      </c>
      <c r="I37" s="51">
        <v>113034.22</v>
      </c>
      <c r="J37" s="7">
        <v>1</v>
      </c>
      <c r="K37" s="7">
        <v>1</v>
      </c>
      <c r="L37" s="7">
        <v>0</v>
      </c>
      <c r="M37" s="53">
        <v>162503.48000000001</v>
      </c>
      <c r="N37" s="7">
        <v>1</v>
      </c>
      <c r="O37" s="68" t="s">
        <v>810</v>
      </c>
      <c r="P37" s="68" t="s">
        <v>902</v>
      </c>
      <c r="Q37" s="68" t="s">
        <v>886</v>
      </c>
      <c r="R37" s="69" t="s">
        <v>904</v>
      </c>
    </row>
    <row r="38" spans="1:18" ht="18" customHeight="1" x14ac:dyDescent="0.2">
      <c r="A38" s="6">
        <v>169</v>
      </c>
      <c r="B38" s="7">
        <v>15574692</v>
      </c>
      <c r="C38" s="6" t="s">
        <v>177</v>
      </c>
      <c r="D38" s="7">
        <v>667</v>
      </c>
      <c r="E38" s="6" t="s">
        <v>18</v>
      </c>
      <c r="F38" s="6" t="s">
        <v>16</v>
      </c>
      <c r="G38" s="7">
        <v>39</v>
      </c>
      <c r="H38" s="7">
        <v>2</v>
      </c>
      <c r="I38" s="51">
        <v>0</v>
      </c>
      <c r="J38" s="7">
        <v>2</v>
      </c>
      <c r="K38" s="7">
        <v>1</v>
      </c>
      <c r="L38" s="7">
        <v>0</v>
      </c>
      <c r="M38" s="53">
        <v>40721.24</v>
      </c>
      <c r="N38" s="7">
        <v>1</v>
      </c>
      <c r="O38" s="68" t="s">
        <v>810</v>
      </c>
      <c r="P38" s="68" t="s">
        <v>902</v>
      </c>
      <c r="Q38" s="68" t="s">
        <v>883</v>
      </c>
      <c r="R38" s="69" t="s">
        <v>903</v>
      </c>
    </row>
    <row r="39" spans="1:18" ht="18" customHeight="1" x14ac:dyDescent="0.2">
      <c r="A39" s="6">
        <v>173</v>
      </c>
      <c r="B39" s="7">
        <v>15651022</v>
      </c>
      <c r="C39" s="6" t="s">
        <v>181</v>
      </c>
      <c r="D39" s="7">
        <v>480</v>
      </c>
      <c r="E39" s="6" t="s">
        <v>26</v>
      </c>
      <c r="F39" s="6" t="s">
        <v>23</v>
      </c>
      <c r="G39" s="7">
        <v>44</v>
      </c>
      <c r="H39" s="7">
        <v>10</v>
      </c>
      <c r="I39" s="51">
        <v>129608.57</v>
      </c>
      <c r="J39" s="7">
        <v>1</v>
      </c>
      <c r="K39" s="7">
        <v>1</v>
      </c>
      <c r="L39" s="7">
        <v>0</v>
      </c>
      <c r="M39" s="53">
        <v>5472.7</v>
      </c>
      <c r="N39" s="7">
        <v>1</v>
      </c>
      <c r="O39" s="68" t="s">
        <v>885</v>
      </c>
      <c r="P39" s="68" t="s">
        <v>901</v>
      </c>
      <c r="Q39" s="68" t="s">
        <v>888</v>
      </c>
      <c r="R39" s="69" t="s">
        <v>903</v>
      </c>
    </row>
    <row r="40" spans="1:18" ht="18" customHeight="1" x14ac:dyDescent="0.2">
      <c r="A40" s="6">
        <v>180</v>
      </c>
      <c r="B40" s="7">
        <v>15625426</v>
      </c>
      <c r="C40" s="6" t="s">
        <v>187</v>
      </c>
      <c r="D40" s="7">
        <v>754</v>
      </c>
      <c r="E40" s="6" t="s">
        <v>26</v>
      </c>
      <c r="F40" s="6" t="s">
        <v>16</v>
      </c>
      <c r="G40" s="7">
        <v>55</v>
      </c>
      <c r="H40" s="7">
        <v>3</v>
      </c>
      <c r="I40" s="51">
        <v>161608.81</v>
      </c>
      <c r="J40" s="7">
        <v>1</v>
      </c>
      <c r="K40" s="7">
        <v>1</v>
      </c>
      <c r="L40" s="7">
        <v>0</v>
      </c>
      <c r="M40" s="53">
        <v>8080.85</v>
      </c>
      <c r="N40" s="7">
        <v>1</v>
      </c>
      <c r="O40" s="68" t="s">
        <v>809</v>
      </c>
      <c r="P40" s="68" t="s">
        <v>901</v>
      </c>
      <c r="Q40" s="68" t="s">
        <v>888</v>
      </c>
      <c r="R40" s="69" t="s">
        <v>903</v>
      </c>
    </row>
    <row r="41" spans="1:18" ht="18" customHeight="1" x14ac:dyDescent="0.2">
      <c r="A41" s="6">
        <v>185</v>
      </c>
      <c r="B41" s="7">
        <v>15719377</v>
      </c>
      <c r="C41" s="6" t="s">
        <v>144</v>
      </c>
      <c r="D41" s="7">
        <v>804</v>
      </c>
      <c r="E41" s="6" t="s">
        <v>15</v>
      </c>
      <c r="F41" s="6" t="s">
        <v>16</v>
      </c>
      <c r="G41" s="7">
        <v>50</v>
      </c>
      <c r="H41" s="7">
        <v>4</v>
      </c>
      <c r="I41" s="51">
        <v>0</v>
      </c>
      <c r="J41" s="7">
        <v>1</v>
      </c>
      <c r="K41" s="7">
        <v>1</v>
      </c>
      <c r="L41" s="7">
        <v>1</v>
      </c>
      <c r="M41" s="53">
        <v>8546.8700000000008</v>
      </c>
      <c r="N41" s="7">
        <v>1</v>
      </c>
      <c r="O41" s="68" t="s">
        <v>809</v>
      </c>
      <c r="P41" s="68" t="s">
        <v>901</v>
      </c>
      <c r="Q41" s="68" t="s">
        <v>883</v>
      </c>
      <c r="R41" s="69" t="s">
        <v>903</v>
      </c>
    </row>
    <row r="42" spans="1:18" ht="18" customHeight="1" x14ac:dyDescent="0.2">
      <c r="A42" s="6">
        <v>191</v>
      </c>
      <c r="B42" s="7">
        <v>15726931</v>
      </c>
      <c r="C42" s="6" t="s">
        <v>196</v>
      </c>
      <c r="D42" s="7">
        <v>715</v>
      </c>
      <c r="E42" s="6" t="s">
        <v>15</v>
      </c>
      <c r="F42" s="6" t="s">
        <v>16</v>
      </c>
      <c r="G42" s="7">
        <v>41</v>
      </c>
      <c r="H42" s="7">
        <v>8</v>
      </c>
      <c r="I42" s="51">
        <v>56214.85</v>
      </c>
      <c r="J42" s="7">
        <v>2</v>
      </c>
      <c r="K42" s="7">
        <v>0</v>
      </c>
      <c r="L42" s="7">
        <v>0</v>
      </c>
      <c r="M42" s="53">
        <v>92982.61</v>
      </c>
      <c r="N42" s="7">
        <v>1</v>
      </c>
      <c r="O42" s="68" t="s">
        <v>810</v>
      </c>
      <c r="P42" s="68" t="s">
        <v>901</v>
      </c>
      <c r="Q42" s="68" t="s">
        <v>883</v>
      </c>
      <c r="R42" s="69" t="s">
        <v>884</v>
      </c>
    </row>
    <row r="43" spans="1:18" ht="18" customHeight="1" x14ac:dyDescent="0.2">
      <c r="A43" s="6">
        <v>203</v>
      </c>
      <c r="B43" s="7">
        <v>15600974</v>
      </c>
      <c r="C43" s="6" t="s">
        <v>27</v>
      </c>
      <c r="D43" s="7">
        <v>516</v>
      </c>
      <c r="E43" s="6" t="s">
        <v>18</v>
      </c>
      <c r="F43" s="6" t="s">
        <v>23</v>
      </c>
      <c r="G43" s="7">
        <v>50</v>
      </c>
      <c r="H43" s="7">
        <v>5</v>
      </c>
      <c r="I43" s="51">
        <v>0</v>
      </c>
      <c r="J43" s="7">
        <v>1</v>
      </c>
      <c r="K43" s="7">
        <v>0</v>
      </c>
      <c r="L43" s="7">
        <v>1</v>
      </c>
      <c r="M43" s="53">
        <v>146145.93</v>
      </c>
      <c r="N43" s="7">
        <v>1</v>
      </c>
      <c r="O43" s="68" t="s">
        <v>885</v>
      </c>
      <c r="P43" s="68" t="s">
        <v>901</v>
      </c>
      <c r="Q43" s="68" t="s">
        <v>883</v>
      </c>
      <c r="R43" s="69" t="s">
        <v>887</v>
      </c>
    </row>
    <row r="44" spans="1:18" ht="18" customHeight="1" x14ac:dyDescent="0.2">
      <c r="A44" s="6">
        <v>204</v>
      </c>
      <c r="B44" s="7">
        <v>15727868</v>
      </c>
      <c r="C44" s="6" t="s">
        <v>207</v>
      </c>
      <c r="D44" s="7">
        <v>711</v>
      </c>
      <c r="E44" s="6" t="s">
        <v>15</v>
      </c>
      <c r="F44" s="6" t="s">
        <v>16</v>
      </c>
      <c r="G44" s="7">
        <v>38</v>
      </c>
      <c r="H44" s="7">
        <v>2</v>
      </c>
      <c r="I44" s="51">
        <v>129022.06</v>
      </c>
      <c r="J44" s="7">
        <v>2</v>
      </c>
      <c r="K44" s="7">
        <v>1</v>
      </c>
      <c r="L44" s="7">
        <v>1</v>
      </c>
      <c r="M44" s="53">
        <v>14374.86</v>
      </c>
      <c r="N44" s="7">
        <v>1</v>
      </c>
      <c r="O44" s="68" t="s">
        <v>810</v>
      </c>
      <c r="P44" s="68" t="s">
        <v>902</v>
      </c>
      <c r="Q44" s="68" t="s">
        <v>888</v>
      </c>
      <c r="R44" s="69" t="s">
        <v>903</v>
      </c>
    </row>
    <row r="45" spans="1:18" ht="18" customHeight="1" x14ac:dyDescent="0.2">
      <c r="A45" s="6">
        <v>207</v>
      </c>
      <c r="B45" s="7">
        <v>15755262</v>
      </c>
      <c r="C45" s="6" t="s">
        <v>39</v>
      </c>
      <c r="D45" s="7">
        <v>608</v>
      </c>
      <c r="E45" s="6" t="s">
        <v>18</v>
      </c>
      <c r="F45" s="6" t="s">
        <v>16</v>
      </c>
      <c r="G45" s="7">
        <v>41</v>
      </c>
      <c r="H45" s="7">
        <v>3</v>
      </c>
      <c r="I45" s="51">
        <v>89763.839999999997</v>
      </c>
      <c r="J45" s="7">
        <v>1</v>
      </c>
      <c r="K45" s="7">
        <v>0</v>
      </c>
      <c r="L45" s="7">
        <v>0</v>
      </c>
      <c r="M45" s="53">
        <v>199304.74</v>
      </c>
      <c r="N45" s="7">
        <v>1</v>
      </c>
      <c r="O45" s="68" t="s">
        <v>810</v>
      </c>
      <c r="P45" s="68" t="s">
        <v>901</v>
      </c>
      <c r="Q45" s="68" t="s">
        <v>886</v>
      </c>
      <c r="R45" s="69" t="s">
        <v>904</v>
      </c>
    </row>
    <row r="46" spans="1:18" ht="18" customHeight="1" x14ac:dyDescent="0.2">
      <c r="A46" s="6">
        <v>209</v>
      </c>
      <c r="B46" s="7">
        <v>15684181</v>
      </c>
      <c r="C46" s="6" t="s">
        <v>211</v>
      </c>
      <c r="D46" s="7">
        <v>643</v>
      </c>
      <c r="E46" s="6" t="s">
        <v>15</v>
      </c>
      <c r="F46" s="6" t="s">
        <v>23</v>
      </c>
      <c r="G46" s="7">
        <v>45</v>
      </c>
      <c r="H46" s="7">
        <v>5</v>
      </c>
      <c r="I46" s="51">
        <v>0</v>
      </c>
      <c r="J46" s="7">
        <v>1</v>
      </c>
      <c r="K46" s="7">
        <v>1</v>
      </c>
      <c r="L46" s="7">
        <v>0</v>
      </c>
      <c r="M46" s="53">
        <v>142513.5</v>
      </c>
      <c r="N46" s="7">
        <v>1</v>
      </c>
      <c r="O46" s="68" t="s">
        <v>810</v>
      </c>
      <c r="P46" s="68" t="s">
        <v>901</v>
      </c>
      <c r="Q46" s="68" t="s">
        <v>883</v>
      </c>
      <c r="R46" s="69" t="s">
        <v>887</v>
      </c>
    </row>
    <row r="47" spans="1:18" ht="18" customHeight="1" x14ac:dyDescent="0.2">
      <c r="A47" s="6">
        <v>216</v>
      </c>
      <c r="B47" s="7">
        <v>15723488</v>
      </c>
      <c r="C47" s="6" t="s">
        <v>55</v>
      </c>
      <c r="D47" s="7">
        <v>668</v>
      </c>
      <c r="E47" s="6" t="s">
        <v>26</v>
      </c>
      <c r="F47" s="6" t="s">
        <v>23</v>
      </c>
      <c r="G47" s="7">
        <v>47</v>
      </c>
      <c r="H47" s="7">
        <v>7</v>
      </c>
      <c r="I47" s="51">
        <v>106854.21</v>
      </c>
      <c r="J47" s="7">
        <v>1</v>
      </c>
      <c r="K47" s="7">
        <v>0</v>
      </c>
      <c r="L47" s="7">
        <v>1</v>
      </c>
      <c r="M47" s="53">
        <v>157959.01999999999</v>
      </c>
      <c r="N47" s="7">
        <v>1</v>
      </c>
      <c r="O47" s="68" t="s">
        <v>810</v>
      </c>
      <c r="P47" s="68" t="s">
        <v>901</v>
      </c>
      <c r="Q47" s="68" t="s">
        <v>886</v>
      </c>
      <c r="R47" s="69" t="s">
        <v>904</v>
      </c>
    </row>
    <row r="48" spans="1:18" ht="18" customHeight="1" x14ac:dyDescent="0.2">
      <c r="A48" s="6">
        <v>219</v>
      </c>
      <c r="B48" s="7">
        <v>15659366</v>
      </c>
      <c r="C48" s="6" t="s">
        <v>219</v>
      </c>
      <c r="D48" s="7">
        <v>807</v>
      </c>
      <c r="E48" s="6" t="s">
        <v>15</v>
      </c>
      <c r="F48" s="6" t="s">
        <v>23</v>
      </c>
      <c r="G48" s="7">
        <v>43</v>
      </c>
      <c r="H48" s="7">
        <v>1</v>
      </c>
      <c r="I48" s="51">
        <v>105799.32</v>
      </c>
      <c r="J48" s="7">
        <v>2</v>
      </c>
      <c r="K48" s="7">
        <v>1</v>
      </c>
      <c r="L48" s="7">
        <v>0</v>
      </c>
      <c r="M48" s="53">
        <v>34888.04</v>
      </c>
      <c r="N48" s="7">
        <v>1</v>
      </c>
      <c r="O48" s="68" t="s">
        <v>809</v>
      </c>
      <c r="P48" s="68" t="s">
        <v>901</v>
      </c>
      <c r="Q48" s="68" t="s">
        <v>886</v>
      </c>
      <c r="R48" s="69" t="s">
        <v>903</v>
      </c>
    </row>
    <row r="49" spans="1:18" ht="18" customHeight="1" x14ac:dyDescent="0.2">
      <c r="A49" s="6">
        <v>220</v>
      </c>
      <c r="B49" s="7">
        <v>15774854</v>
      </c>
      <c r="C49" s="6" t="s">
        <v>139</v>
      </c>
      <c r="D49" s="7">
        <v>592</v>
      </c>
      <c r="E49" s="6" t="s">
        <v>15</v>
      </c>
      <c r="F49" s="6" t="s">
        <v>23</v>
      </c>
      <c r="G49" s="7">
        <v>54</v>
      </c>
      <c r="H49" s="7">
        <v>8</v>
      </c>
      <c r="I49" s="51">
        <v>0</v>
      </c>
      <c r="J49" s="7">
        <v>1</v>
      </c>
      <c r="K49" s="7">
        <v>1</v>
      </c>
      <c r="L49" s="7">
        <v>1</v>
      </c>
      <c r="M49" s="53">
        <v>28737.71</v>
      </c>
      <c r="N49" s="7">
        <v>1</v>
      </c>
      <c r="O49" s="68" t="s">
        <v>810</v>
      </c>
      <c r="P49" s="68" t="s">
        <v>901</v>
      </c>
      <c r="Q49" s="68" t="s">
        <v>883</v>
      </c>
      <c r="R49" s="69" t="s">
        <v>903</v>
      </c>
    </row>
    <row r="50" spans="1:18" ht="18" customHeight="1" x14ac:dyDescent="0.2">
      <c r="A50" s="6">
        <v>224</v>
      </c>
      <c r="B50" s="7">
        <v>15733247</v>
      </c>
      <c r="C50" s="6" t="s">
        <v>223</v>
      </c>
      <c r="D50" s="7">
        <v>850</v>
      </c>
      <c r="E50" s="6" t="s">
        <v>15</v>
      </c>
      <c r="F50" s="6" t="s">
        <v>23</v>
      </c>
      <c r="G50" s="7">
        <v>33</v>
      </c>
      <c r="H50" s="7">
        <v>10</v>
      </c>
      <c r="I50" s="51">
        <v>0</v>
      </c>
      <c r="J50" s="7">
        <v>1</v>
      </c>
      <c r="K50" s="7">
        <v>1</v>
      </c>
      <c r="L50" s="7">
        <v>0</v>
      </c>
      <c r="M50" s="53">
        <v>4861.72</v>
      </c>
      <c r="N50" s="7">
        <v>1</v>
      </c>
      <c r="O50" s="68" t="s">
        <v>809</v>
      </c>
      <c r="P50" s="68" t="s">
        <v>902</v>
      </c>
      <c r="Q50" s="68" t="s">
        <v>883</v>
      </c>
      <c r="R50" s="69" t="s">
        <v>903</v>
      </c>
    </row>
    <row r="51" spans="1:18" ht="18" customHeight="1" x14ac:dyDescent="0.2">
      <c r="A51" s="6">
        <v>225</v>
      </c>
      <c r="B51" s="7">
        <v>15568748</v>
      </c>
      <c r="C51" s="6" t="s">
        <v>224</v>
      </c>
      <c r="D51" s="7">
        <v>671</v>
      </c>
      <c r="E51" s="6" t="s">
        <v>26</v>
      </c>
      <c r="F51" s="6" t="s">
        <v>23</v>
      </c>
      <c r="G51" s="7">
        <v>45</v>
      </c>
      <c r="H51" s="7">
        <v>6</v>
      </c>
      <c r="I51" s="51">
        <v>99564.22</v>
      </c>
      <c r="J51" s="7">
        <v>1</v>
      </c>
      <c r="K51" s="7">
        <v>1</v>
      </c>
      <c r="L51" s="7">
        <v>1</v>
      </c>
      <c r="M51" s="53">
        <v>108872.45</v>
      </c>
      <c r="N51" s="7">
        <v>1</v>
      </c>
      <c r="O51" s="68" t="s">
        <v>810</v>
      </c>
      <c r="P51" s="68" t="s">
        <v>901</v>
      </c>
      <c r="Q51" s="68" t="s">
        <v>886</v>
      </c>
      <c r="R51" s="69" t="s">
        <v>887</v>
      </c>
    </row>
    <row r="52" spans="1:18" ht="18" customHeight="1" x14ac:dyDescent="0.2">
      <c r="A52" s="6">
        <v>228</v>
      </c>
      <c r="B52" s="7">
        <v>15676895</v>
      </c>
      <c r="C52" s="6" t="s">
        <v>227</v>
      </c>
      <c r="D52" s="7">
        <v>547</v>
      </c>
      <c r="E52" s="6" t="s">
        <v>26</v>
      </c>
      <c r="F52" s="6" t="s">
        <v>16</v>
      </c>
      <c r="G52" s="7">
        <v>39</v>
      </c>
      <c r="H52" s="7">
        <v>6</v>
      </c>
      <c r="I52" s="51">
        <v>74596.149999999994</v>
      </c>
      <c r="J52" s="7">
        <v>3</v>
      </c>
      <c r="K52" s="7">
        <v>1</v>
      </c>
      <c r="L52" s="7">
        <v>1</v>
      </c>
      <c r="M52" s="53">
        <v>85746.52</v>
      </c>
      <c r="N52" s="7">
        <v>1</v>
      </c>
      <c r="O52" s="68" t="s">
        <v>810</v>
      </c>
      <c r="P52" s="68" t="s">
        <v>902</v>
      </c>
      <c r="Q52" s="68" t="s">
        <v>883</v>
      </c>
      <c r="R52" s="69" t="s">
        <v>884</v>
      </c>
    </row>
    <row r="53" spans="1:18" ht="18" customHeight="1" x14ac:dyDescent="0.2">
      <c r="A53" s="6">
        <v>229</v>
      </c>
      <c r="B53" s="7">
        <v>15637753</v>
      </c>
      <c r="C53" s="6" t="s">
        <v>228</v>
      </c>
      <c r="D53" s="7">
        <v>751</v>
      </c>
      <c r="E53" s="6" t="s">
        <v>26</v>
      </c>
      <c r="F53" s="6" t="s">
        <v>23</v>
      </c>
      <c r="G53" s="7">
        <v>50</v>
      </c>
      <c r="H53" s="7">
        <v>2</v>
      </c>
      <c r="I53" s="51">
        <v>96888.39</v>
      </c>
      <c r="J53" s="7">
        <v>1</v>
      </c>
      <c r="K53" s="7">
        <v>1</v>
      </c>
      <c r="L53" s="7">
        <v>0</v>
      </c>
      <c r="M53" s="53">
        <v>77206.25</v>
      </c>
      <c r="N53" s="7">
        <v>1</v>
      </c>
      <c r="O53" s="68" t="s">
        <v>809</v>
      </c>
      <c r="P53" s="68" t="s">
        <v>901</v>
      </c>
      <c r="Q53" s="68" t="s">
        <v>886</v>
      </c>
      <c r="R53" s="69" t="s">
        <v>884</v>
      </c>
    </row>
    <row r="54" spans="1:18" ht="18" customHeight="1" x14ac:dyDescent="0.2">
      <c r="A54" s="6">
        <v>236</v>
      </c>
      <c r="B54" s="7">
        <v>15772896</v>
      </c>
      <c r="C54" s="6" t="s">
        <v>235</v>
      </c>
      <c r="D54" s="7">
        <v>763</v>
      </c>
      <c r="E54" s="6" t="s">
        <v>26</v>
      </c>
      <c r="F54" s="6" t="s">
        <v>23</v>
      </c>
      <c r="G54" s="7">
        <v>42</v>
      </c>
      <c r="H54" s="7">
        <v>6</v>
      </c>
      <c r="I54" s="51">
        <v>100160.75</v>
      </c>
      <c r="J54" s="7">
        <v>1</v>
      </c>
      <c r="K54" s="7">
        <v>1</v>
      </c>
      <c r="L54" s="7">
        <v>0</v>
      </c>
      <c r="M54" s="53">
        <v>33462.94</v>
      </c>
      <c r="N54" s="7">
        <v>1</v>
      </c>
      <c r="O54" s="68" t="s">
        <v>809</v>
      </c>
      <c r="P54" s="68" t="s">
        <v>901</v>
      </c>
      <c r="Q54" s="68" t="s">
        <v>886</v>
      </c>
      <c r="R54" s="69" t="s">
        <v>903</v>
      </c>
    </row>
    <row r="55" spans="1:18" ht="18" customHeight="1" x14ac:dyDescent="0.2">
      <c r="A55" s="6">
        <v>238</v>
      </c>
      <c r="B55" s="7">
        <v>15764866</v>
      </c>
      <c r="C55" s="6" t="s">
        <v>237</v>
      </c>
      <c r="D55" s="7">
        <v>539</v>
      </c>
      <c r="E55" s="6" t="s">
        <v>26</v>
      </c>
      <c r="F55" s="6" t="s">
        <v>16</v>
      </c>
      <c r="G55" s="7">
        <v>43</v>
      </c>
      <c r="H55" s="7">
        <v>3</v>
      </c>
      <c r="I55" s="51">
        <v>116220.5</v>
      </c>
      <c r="J55" s="7">
        <v>3</v>
      </c>
      <c r="K55" s="7">
        <v>1</v>
      </c>
      <c r="L55" s="7">
        <v>0</v>
      </c>
      <c r="M55" s="53">
        <v>55803.96</v>
      </c>
      <c r="N55" s="7">
        <v>1</v>
      </c>
      <c r="O55" s="68" t="s">
        <v>810</v>
      </c>
      <c r="P55" s="68" t="s">
        <v>901</v>
      </c>
      <c r="Q55" s="68" t="s">
        <v>886</v>
      </c>
      <c r="R55" s="69" t="s">
        <v>884</v>
      </c>
    </row>
    <row r="56" spans="1:18" ht="18" customHeight="1" x14ac:dyDescent="0.2">
      <c r="A56" s="6">
        <v>239</v>
      </c>
      <c r="B56" s="7">
        <v>15794056</v>
      </c>
      <c r="C56" s="6" t="s">
        <v>238</v>
      </c>
      <c r="D56" s="7">
        <v>668</v>
      </c>
      <c r="E56" s="6" t="s">
        <v>15</v>
      </c>
      <c r="F56" s="6" t="s">
        <v>16</v>
      </c>
      <c r="G56" s="7">
        <v>46</v>
      </c>
      <c r="H56" s="7">
        <v>2</v>
      </c>
      <c r="I56" s="51">
        <v>0</v>
      </c>
      <c r="J56" s="7">
        <v>3</v>
      </c>
      <c r="K56" s="7">
        <v>1</v>
      </c>
      <c r="L56" s="7">
        <v>0</v>
      </c>
      <c r="M56" s="53">
        <v>89048.46</v>
      </c>
      <c r="N56" s="7">
        <v>1</v>
      </c>
      <c r="O56" s="68" t="s">
        <v>810</v>
      </c>
      <c r="P56" s="68" t="s">
        <v>901</v>
      </c>
      <c r="Q56" s="68" t="s">
        <v>883</v>
      </c>
      <c r="R56" s="69" t="s">
        <v>884</v>
      </c>
    </row>
    <row r="57" spans="1:18" ht="18" customHeight="1" x14ac:dyDescent="0.2">
      <c r="A57" s="6">
        <v>244</v>
      </c>
      <c r="B57" s="7">
        <v>15596175</v>
      </c>
      <c r="C57" s="6" t="s">
        <v>242</v>
      </c>
      <c r="D57" s="7">
        <v>659</v>
      </c>
      <c r="E57" s="6" t="s">
        <v>26</v>
      </c>
      <c r="F57" s="6" t="s">
        <v>23</v>
      </c>
      <c r="G57" s="7">
        <v>67</v>
      </c>
      <c r="H57" s="7">
        <v>6</v>
      </c>
      <c r="I57" s="51">
        <v>117411.6</v>
      </c>
      <c r="J57" s="7">
        <v>1</v>
      </c>
      <c r="K57" s="7">
        <v>1</v>
      </c>
      <c r="L57" s="7">
        <v>1</v>
      </c>
      <c r="M57" s="53">
        <v>45071.09</v>
      </c>
      <c r="N57" s="7">
        <v>1</v>
      </c>
      <c r="O57" s="68" t="s">
        <v>810</v>
      </c>
      <c r="P57" s="68" t="s">
        <v>905</v>
      </c>
      <c r="Q57" s="68" t="s">
        <v>886</v>
      </c>
      <c r="R57" s="69" t="s">
        <v>903</v>
      </c>
    </row>
    <row r="58" spans="1:18" ht="18" customHeight="1" x14ac:dyDescent="0.2">
      <c r="A58" s="6">
        <v>246</v>
      </c>
      <c r="B58" s="7">
        <v>15797219</v>
      </c>
      <c r="C58" s="6" t="s">
        <v>244</v>
      </c>
      <c r="D58" s="7">
        <v>635</v>
      </c>
      <c r="E58" s="6" t="s">
        <v>15</v>
      </c>
      <c r="F58" s="6" t="s">
        <v>16</v>
      </c>
      <c r="G58" s="7">
        <v>40</v>
      </c>
      <c r="H58" s="7">
        <v>10</v>
      </c>
      <c r="I58" s="51">
        <v>123497.58</v>
      </c>
      <c r="J58" s="7">
        <v>1</v>
      </c>
      <c r="K58" s="7">
        <v>1</v>
      </c>
      <c r="L58" s="7">
        <v>0</v>
      </c>
      <c r="M58" s="53">
        <v>131953.23000000001</v>
      </c>
      <c r="N58" s="7">
        <v>1</v>
      </c>
      <c r="O58" s="68" t="s">
        <v>810</v>
      </c>
      <c r="P58" s="68" t="s">
        <v>901</v>
      </c>
      <c r="Q58" s="68" t="s">
        <v>886</v>
      </c>
      <c r="R58" s="69" t="s">
        <v>887</v>
      </c>
    </row>
    <row r="59" spans="1:18" ht="18" customHeight="1" x14ac:dyDescent="0.2">
      <c r="A59" s="6">
        <v>250</v>
      </c>
      <c r="B59" s="7">
        <v>15772423</v>
      </c>
      <c r="C59" s="6" t="s">
        <v>248</v>
      </c>
      <c r="D59" s="7">
        <v>739</v>
      </c>
      <c r="E59" s="6" t="s">
        <v>26</v>
      </c>
      <c r="F59" s="6" t="s">
        <v>23</v>
      </c>
      <c r="G59" s="7">
        <v>54</v>
      </c>
      <c r="H59" s="7">
        <v>8</v>
      </c>
      <c r="I59" s="51">
        <v>126418.14</v>
      </c>
      <c r="J59" s="7">
        <v>1</v>
      </c>
      <c r="K59" s="7">
        <v>1</v>
      </c>
      <c r="L59" s="7">
        <v>0</v>
      </c>
      <c r="M59" s="53">
        <v>134420.75</v>
      </c>
      <c r="N59" s="7">
        <v>1</v>
      </c>
      <c r="O59" s="68" t="s">
        <v>809</v>
      </c>
      <c r="P59" s="68" t="s">
        <v>901</v>
      </c>
      <c r="Q59" s="68" t="s">
        <v>888</v>
      </c>
      <c r="R59" s="69" t="s">
        <v>887</v>
      </c>
    </row>
    <row r="60" spans="1:18" ht="18" customHeight="1" x14ac:dyDescent="0.2">
      <c r="A60" s="6">
        <v>269</v>
      </c>
      <c r="B60" s="7">
        <v>15717398</v>
      </c>
      <c r="C60" s="6" t="s">
        <v>264</v>
      </c>
      <c r="D60" s="7">
        <v>549</v>
      </c>
      <c r="E60" s="6" t="s">
        <v>18</v>
      </c>
      <c r="F60" s="6" t="s">
        <v>16</v>
      </c>
      <c r="G60" s="7">
        <v>39</v>
      </c>
      <c r="H60" s="7">
        <v>7</v>
      </c>
      <c r="I60" s="51">
        <v>0</v>
      </c>
      <c r="J60" s="7">
        <v>1</v>
      </c>
      <c r="K60" s="7">
        <v>0</v>
      </c>
      <c r="L60" s="7">
        <v>0</v>
      </c>
      <c r="M60" s="53">
        <v>81259.25</v>
      </c>
      <c r="N60" s="7">
        <v>1</v>
      </c>
      <c r="O60" s="68" t="s">
        <v>810</v>
      </c>
      <c r="P60" s="68" t="s">
        <v>902</v>
      </c>
      <c r="Q60" s="68" t="s">
        <v>883</v>
      </c>
      <c r="R60" s="69" t="s">
        <v>884</v>
      </c>
    </row>
    <row r="61" spans="1:18" ht="18" customHeight="1" x14ac:dyDescent="0.2">
      <c r="A61" s="6">
        <v>272</v>
      </c>
      <c r="B61" s="7">
        <v>15619955</v>
      </c>
      <c r="C61" s="6" t="s">
        <v>266</v>
      </c>
      <c r="D61" s="7">
        <v>733</v>
      </c>
      <c r="E61" s="6" t="s">
        <v>26</v>
      </c>
      <c r="F61" s="6" t="s">
        <v>23</v>
      </c>
      <c r="G61" s="7">
        <v>34</v>
      </c>
      <c r="H61" s="7">
        <v>3</v>
      </c>
      <c r="I61" s="51">
        <v>100337.96</v>
      </c>
      <c r="J61" s="7">
        <v>3</v>
      </c>
      <c r="K61" s="7">
        <v>1</v>
      </c>
      <c r="L61" s="7">
        <v>0</v>
      </c>
      <c r="M61" s="53">
        <v>48559.19</v>
      </c>
      <c r="N61" s="7">
        <v>1</v>
      </c>
      <c r="O61" s="68" t="s">
        <v>809</v>
      </c>
      <c r="P61" s="68" t="s">
        <v>902</v>
      </c>
      <c r="Q61" s="68" t="s">
        <v>886</v>
      </c>
      <c r="R61" s="69" t="s">
        <v>903</v>
      </c>
    </row>
    <row r="62" spans="1:18" ht="18" customHeight="1" x14ac:dyDescent="0.2">
      <c r="A62" s="6">
        <v>277</v>
      </c>
      <c r="B62" s="7">
        <v>15694456</v>
      </c>
      <c r="C62" s="6" t="s">
        <v>271</v>
      </c>
      <c r="D62" s="7">
        <v>756</v>
      </c>
      <c r="E62" s="6" t="s">
        <v>15</v>
      </c>
      <c r="F62" s="6" t="s">
        <v>23</v>
      </c>
      <c r="G62" s="7">
        <v>62</v>
      </c>
      <c r="H62" s="7">
        <v>3</v>
      </c>
      <c r="I62" s="51">
        <v>0</v>
      </c>
      <c r="J62" s="7">
        <v>1</v>
      </c>
      <c r="K62" s="7">
        <v>1</v>
      </c>
      <c r="L62" s="7">
        <v>1</v>
      </c>
      <c r="M62" s="53">
        <v>11199.04</v>
      </c>
      <c r="N62" s="7">
        <v>1</v>
      </c>
      <c r="O62" s="68" t="s">
        <v>809</v>
      </c>
      <c r="P62" s="68" t="s">
        <v>905</v>
      </c>
      <c r="Q62" s="68" t="s">
        <v>883</v>
      </c>
      <c r="R62" s="69" t="s">
        <v>903</v>
      </c>
    </row>
    <row r="63" spans="1:18" ht="18" customHeight="1" x14ac:dyDescent="0.2">
      <c r="A63" s="6">
        <v>280</v>
      </c>
      <c r="B63" s="7">
        <v>15782210</v>
      </c>
      <c r="C63" s="6" t="s">
        <v>274</v>
      </c>
      <c r="D63" s="7">
        <v>714</v>
      </c>
      <c r="E63" s="6" t="s">
        <v>15</v>
      </c>
      <c r="F63" s="6" t="s">
        <v>23</v>
      </c>
      <c r="G63" s="7">
        <v>46</v>
      </c>
      <c r="H63" s="7">
        <v>1</v>
      </c>
      <c r="I63" s="51">
        <v>0</v>
      </c>
      <c r="J63" s="7">
        <v>1</v>
      </c>
      <c r="K63" s="7">
        <v>1</v>
      </c>
      <c r="L63" s="7">
        <v>0</v>
      </c>
      <c r="M63" s="53">
        <v>152167.79</v>
      </c>
      <c r="N63" s="7">
        <v>1</v>
      </c>
      <c r="O63" s="68" t="s">
        <v>810</v>
      </c>
      <c r="P63" s="68" t="s">
        <v>901</v>
      </c>
      <c r="Q63" s="68" t="s">
        <v>883</v>
      </c>
      <c r="R63" s="69" t="s">
        <v>904</v>
      </c>
    </row>
    <row r="64" spans="1:18" ht="18" customHeight="1" x14ac:dyDescent="0.2">
      <c r="A64" s="6">
        <v>283</v>
      </c>
      <c r="B64" s="7">
        <v>15643024</v>
      </c>
      <c r="C64" s="6" t="s">
        <v>277</v>
      </c>
      <c r="D64" s="7">
        <v>479</v>
      </c>
      <c r="E64" s="6" t="s">
        <v>26</v>
      </c>
      <c r="F64" s="6" t="s">
        <v>23</v>
      </c>
      <c r="G64" s="7">
        <v>35</v>
      </c>
      <c r="H64" s="7">
        <v>4</v>
      </c>
      <c r="I64" s="51">
        <v>138718.92000000001</v>
      </c>
      <c r="J64" s="7">
        <v>1</v>
      </c>
      <c r="K64" s="7">
        <v>1</v>
      </c>
      <c r="L64" s="7">
        <v>1</v>
      </c>
      <c r="M64" s="53">
        <v>47251.79</v>
      </c>
      <c r="N64" s="7">
        <v>1</v>
      </c>
      <c r="O64" s="68" t="s">
        <v>885</v>
      </c>
      <c r="P64" s="68" t="s">
        <v>902</v>
      </c>
      <c r="Q64" s="68" t="s">
        <v>888</v>
      </c>
      <c r="R64" s="69" t="s">
        <v>903</v>
      </c>
    </row>
    <row r="65" spans="1:18" ht="18" customHeight="1" x14ac:dyDescent="0.2">
      <c r="A65" s="6">
        <v>294</v>
      </c>
      <c r="B65" s="7">
        <v>15590241</v>
      </c>
      <c r="C65" s="6" t="s">
        <v>284</v>
      </c>
      <c r="D65" s="7">
        <v>750</v>
      </c>
      <c r="E65" s="6" t="s">
        <v>18</v>
      </c>
      <c r="F65" s="6" t="s">
        <v>16</v>
      </c>
      <c r="G65" s="7">
        <v>34</v>
      </c>
      <c r="H65" s="7">
        <v>9</v>
      </c>
      <c r="I65" s="51">
        <v>112822.26</v>
      </c>
      <c r="J65" s="7">
        <v>1</v>
      </c>
      <c r="K65" s="7">
        <v>0</v>
      </c>
      <c r="L65" s="7">
        <v>0</v>
      </c>
      <c r="M65" s="53">
        <v>150401.53</v>
      </c>
      <c r="N65" s="7">
        <v>1</v>
      </c>
      <c r="O65" s="68" t="s">
        <v>809</v>
      </c>
      <c r="P65" s="68" t="s">
        <v>902</v>
      </c>
      <c r="Q65" s="68" t="s">
        <v>886</v>
      </c>
      <c r="R65" s="69" t="s">
        <v>887</v>
      </c>
    </row>
    <row r="66" spans="1:18" ht="18" customHeight="1" x14ac:dyDescent="0.2">
      <c r="A66" s="6">
        <v>298</v>
      </c>
      <c r="B66" s="7">
        <v>15684173</v>
      </c>
      <c r="C66" s="6" t="s">
        <v>191</v>
      </c>
      <c r="D66" s="7">
        <v>687</v>
      </c>
      <c r="E66" s="6" t="s">
        <v>18</v>
      </c>
      <c r="F66" s="6" t="s">
        <v>16</v>
      </c>
      <c r="G66" s="7">
        <v>44</v>
      </c>
      <c r="H66" s="7">
        <v>7</v>
      </c>
      <c r="I66" s="51">
        <v>0</v>
      </c>
      <c r="J66" s="7">
        <v>3</v>
      </c>
      <c r="K66" s="7">
        <v>1</v>
      </c>
      <c r="L66" s="7">
        <v>0</v>
      </c>
      <c r="M66" s="53">
        <v>155853.51999999999</v>
      </c>
      <c r="N66" s="7">
        <v>1</v>
      </c>
      <c r="O66" s="68" t="s">
        <v>810</v>
      </c>
      <c r="P66" s="68" t="s">
        <v>901</v>
      </c>
      <c r="Q66" s="68" t="s">
        <v>883</v>
      </c>
      <c r="R66" s="69" t="s">
        <v>904</v>
      </c>
    </row>
    <row r="67" spans="1:18" ht="18" customHeight="1" x14ac:dyDescent="0.2">
      <c r="A67" s="6">
        <v>307</v>
      </c>
      <c r="B67" s="7">
        <v>15594898</v>
      </c>
      <c r="C67" s="6" t="s">
        <v>294</v>
      </c>
      <c r="D67" s="7">
        <v>731</v>
      </c>
      <c r="E67" s="6" t="s">
        <v>15</v>
      </c>
      <c r="F67" s="6" t="s">
        <v>23</v>
      </c>
      <c r="G67" s="7">
        <v>43</v>
      </c>
      <c r="H67" s="7">
        <v>2</v>
      </c>
      <c r="I67" s="51">
        <v>0</v>
      </c>
      <c r="J67" s="7">
        <v>1</v>
      </c>
      <c r="K67" s="7">
        <v>1</v>
      </c>
      <c r="L67" s="7">
        <v>1</v>
      </c>
      <c r="M67" s="53">
        <v>170034.95</v>
      </c>
      <c r="N67" s="7">
        <v>1</v>
      </c>
      <c r="O67" s="68" t="s">
        <v>809</v>
      </c>
      <c r="P67" s="68" t="s">
        <v>901</v>
      </c>
      <c r="Q67" s="68" t="s">
        <v>883</v>
      </c>
      <c r="R67" s="69" t="s">
        <v>904</v>
      </c>
    </row>
    <row r="68" spans="1:18" ht="18" customHeight="1" x14ac:dyDescent="0.2">
      <c r="A68" s="6">
        <v>309</v>
      </c>
      <c r="B68" s="7">
        <v>15773972</v>
      </c>
      <c r="C68" s="6" t="s">
        <v>295</v>
      </c>
      <c r="D68" s="7">
        <v>614</v>
      </c>
      <c r="E68" s="6" t="s">
        <v>15</v>
      </c>
      <c r="F68" s="6" t="s">
        <v>23</v>
      </c>
      <c r="G68" s="7">
        <v>50</v>
      </c>
      <c r="H68" s="7">
        <v>4</v>
      </c>
      <c r="I68" s="51">
        <v>137104.47</v>
      </c>
      <c r="J68" s="7">
        <v>1</v>
      </c>
      <c r="K68" s="7">
        <v>1</v>
      </c>
      <c r="L68" s="7">
        <v>0</v>
      </c>
      <c r="M68" s="53">
        <v>127166.49</v>
      </c>
      <c r="N68" s="7">
        <v>1</v>
      </c>
      <c r="O68" s="68" t="s">
        <v>810</v>
      </c>
      <c r="P68" s="68" t="s">
        <v>901</v>
      </c>
      <c r="Q68" s="68" t="s">
        <v>888</v>
      </c>
      <c r="R68" s="69" t="s">
        <v>887</v>
      </c>
    </row>
    <row r="69" spans="1:18" ht="18" customHeight="1" x14ac:dyDescent="0.2">
      <c r="A69" s="6">
        <v>317</v>
      </c>
      <c r="B69" s="7">
        <v>15662736</v>
      </c>
      <c r="C69" s="6" t="s">
        <v>296</v>
      </c>
      <c r="D69" s="7">
        <v>559</v>
      </c>
      <c r="E69" s="6" t="s">
        <v>15</v>
      </c>
      <c r="F69" s="6" t="s">
        <v>23</v>
      </c>
      <c r="G69" s="7">
        <v>49</v>
      </c>
      <c r="H69" s="7">
        <v>2</v>
      </c>
      <c r="I69" s="51">
        <v>147069.78</v>
      </c>
      <c r="J69" s="7">
        <v>1</v>
      </c>
      <c r="K69" s="7">
        <v>1</v>
      </c>
      <c r="L69" s="7">
        <v>0</v>
      </c>
      <c r="M69" s="53">
        <v>120540.83</v>
      </c>
      <c r="N69" s="7">
        <v>1</v>
      </c>
      <c r="O69" s="68" t="s">
        <v>810</v>
      </c>
      <c r="P69" s="68" t="s">
        <v>901</v>
      </c>
      <c r="Q69" s="68" t="s">
        <v>888</v>
      </c>
      <c r="R69" s="69" t="s">
        <v>887</v>
      </c>
    </row>
    <row r="70" spans="1:18" ht="18" customHeight="1" x14ac:dyDescent="0.2">
      <c r="A70" s="6">
        <v>323</v>
      </c>
      <c r="B70" s="7">
        <v>15694408</v>
      </c>
      <c r="C70" s="6" t="s">
        <v>306</v>
      </c>
      <c r="D70" s="7">
        <v>749</v>
      </c>
      <c r="E70" s="6" t="s">
        <v>15</v>
      </c>
      <c r="F70" s="6" t="s">
        <v>23</v>
      </c>
      <c r="G70" s="7">
        <v>40</v>
      </c>
      <c r="H70" s="7">
        <v>1</v>
      </c>
      <c r="I70" s="51">
        <v>139290.41</v>
      </c>
      <c r="J70" s="7">
        <v>1</v>
      </c>
      <c r="K70" s="7">
        <v>1</v>
      </c>
      <c r="L70" s="7">
        <v>0</v>
      </c>
      <c r="M70" s="53">
        <v>182855.42</v>
      </c>
      <c r="N70" s="7">
        <v>1</v>
      </c>
      <c r="O70" s="68" t="s">
        <v>809</v>
      </c>
      <c r="P70" s="68" t="s">
        <v>901</v>
      </c>
      <c r="Q70" s="68" t="s">
        <v>888</v>
      </c>
      <c r="R70" s="69" t="s">
        <v>904</v>
      </c>
    </row>
    <row r="71" spans="1:18" ht="18" customHeight="1" x14ac:dyDescent="0.2">
      <c r="A71" s="6">
        <v>328</v>
      </c>
      <c r="B71" s="7">
        <v>15736008</v>
      </c>
      <c r="C71" s="6" t="s">
        <v>79</v>
      </c>
      <c r="D71" s="7">
        <v>644</v>
      </c>
      <c r="E71" s="6" t="s">
        <v>15</v>
      </c>
      <c r="F71" s="6" t="s">
        <v>16</v>
      </c>
      <c r="G71" s="7">
        <v>46</v>
      </c>
      <c r="H71" s="7">
        <v>9</v>
      </c>
      <c r="I71" s="51">
        <v>95441.27</v>
      </c>
      <c r="J71" s="7">
        <v>1</v>
      </c>
      <c r="K71" s="7">
        <v>1</v>
      </c>
      <c r="L71" s="7">
        <v>0</v>
      </c>
      <c r="M71" s="53">
        <v>108761.05</v>
      </c>
      <c r="N71" s="7">
        <v>1</v>
      </c>
      <c r="O71" s="68" t="s">
        <v>810</v>
      </c>
      <c r="P71" s="68" t="s">
        <v>901</v>
      </c>
      <c r="Q71" s="68" t="s">
        <v>886</v>
      </c>
      <c r="R71" s="69" t="s">
        <v>887</v>
      </c>
    </row>
    <row r="72" spans="1:18" ht="18" customHeight="1" x14ac:dyDescent="0.2">
      <c r="A72" s="6">
        <v>334</v>
      </c>
      <c r="B72" s="7">
        <v>15728669</v>
      </c>
      <c r="C72" s="6" t="s">
        <v>315</v>
      </c>
      <c r="D72" s="7">
        <v>584</v>
      </c>
      <c r="E72" s="6" t="s">
        <v>26</v>
      </c>
      <c r="F72" s="6" t="s">
        <v>16</v>
      </c>
      <c r="G72" s="7">
        <v>30</v>
      </c>
      <c r="H72" s="7">
        <v>8</v>
      </c>
      <c r="I72" s="51">
        <v>112013.81</v>
      </c>
      <c r="J72" s="7">
        <v>1</v>
      </c>
      <c r="K72" s="7">
        <v>1</v>
      </c>
      <c r="L72" s="7">
        <v>0</v>
      </c>
      <c r="M72" s="53">
        <v>177772.03</v>
      </c>
      <c r="N72" s="7">
        <v>1</v>
      </c>
      <c r="O72" s="68" t="s">
        <v>810</v>
      </c>
      <c r="P72" s="68" t="s">
        <v>902</v>
      </c>
      <c r="Q72" s="68" t="s">
        <v>886</v>
      </c>
      <c r="R72" s="69" t="s">
        <v>904</v>
      </c>
    </row>
    <row r="73" spans="1:18" ht="18" customHeight="1" x14ac:dyDescent="0.2">
      <c r="A73" s="6">
        <v>336</v>
      </c>
      <c r="B73" s="7">
        <v>15697441</v>
      </c>
      <c r="C73" s="6" t="s">
        <v>317</v>
      </c>
      <c r="D73" s="7">
        <v>485</v>
      </c>
      <c r="E73" s="6" t="s">
        <v>15</v>
      </c>
      <c r="F73" s="6" t="s">
        <v>23</v>
      </c>
      <c r="G73" s="7">
        <v>29</v>
      </c>
      <c r="H73" s="7">
        <v>7</v>
      </c>
      <c r="I73" s="51">
        <v>182123.79</v>
      </c>
      <c r="J73" s="7">
        <v>1</v>
      </c>
      <c r="K73" s="7">
        <v>1</v>
      </c>
      <c r="L73" s="7">
        <v>0</v>
      </c>
      <c r="M73" s="53">
        <v>116828.51</v>
      </c>
      <c r="N73" s="7">
        <v>1</v>
      </c>
      <c r="O73" s="68" t="s">
        <v>885</v>
      </c>
      <c r="P73" s="68" t="s">
        <v>902</v>
      </c>
      <c r="Q73" s="68" t="s">
        <v>888</v>
      </c>
      <c r="R73" s="69" t="s">
        <v>887</v>
      </c>
    </row>
    <row r="74" spans="1:18" ht="18" customHeight="1" x14ac:dyDescent="0.2">
      <c r="A74" s="6">
        <v>339</v>
      </c>
      <c r="B74" s="7">
        <v>15636624</v>
      </c>
      <c r="C74" s="6" t="s">
        <v>318</v>
      </c>
      <c r="D74" s="7">
        <v>805</v>
      </c>
      <c r="E74" s="6" t="s">
        <v>18</v>
      </c>
      <c r="F74" s="6" t="s">
        <v>16</v>
      </c>
      <c r="G74" s="7">
        <v>39</v>
      </c>
      <c r="H74" s="7">
        <v>5</v>
      </c>
      <c r="I74" s="51">
        <v>165272.13</v>
      </c>
      <c r="J74" s="7">
        <v>1</v>
      </c>
      <c r="K74" s="7">
        <v>1</v>
      </c>
      <c r="L74" s="7">
        <v>0</v>
      </c>
      <c r="M74" s="53">
        <v>14109.85</v>
      </c>
      <c r="N74" s="7">
        <v>1</v>
      </c>
      <c r="O74" s="68" t="s">
        <v>809</v>
      </c>
      <c r="P74" s="68" t="s">
        <v>902</v>
      </c>
      <c r="Q74" s="68" t="s">
        <v>888</v>
      </c>
      <c r="R74" s="69" t="s">
        <v>903</v>
      </c>
    </row>
    <row r="75" spans="1:18" ht="18" customHeight="1" x14ac:dyDescent="0.2">
      <c r="A75" s="6">
        <v>340</v>
      </c>
      <c r="B75" s="7">
        <v>15807923</v>
      </c>
      <c r="C75" s="6" t="s">
        <v>45</v>
      </c>
      <c r="D75" s="7">
        <v>716</v>
      </c>
      <c r="E75" s="6" t="s">
        <v>26</v>
      </c>
      <c r="F75" s="6" t="s">
        <v>16</v>
      </c>
      <c r="G75" s="7">
        <v>39</v>
      </c>
      <c r="H75" s="7">
        <v>10</v>
      </c>
      <c r="I75" s="51">
        <v>115301.31</v>
      </c>
      <c r="J75" s="7">
        <v>1</v>
      </c>
      <c r="K75" s="7">
        <v>1</v>
      </c>
      <c r="L75" s="7">
        <v>0</v>
      </c>
      <c r="M75" s="53">
        <v>43527.4</v>
      </c>
      <c r="N75" s="7">
        <v>1</v>
      </c>
      <c r="O75" s="68" t="s">
        <v>810</v>
      </c>
      <c r="P75" s="68" t="s">
        <v>902</v>
      </c>
      <c r="Q75" s="68" t="s">
        <v>886</v>
      </c>
      <c r="R75" s="69" t="s">
        <v>903</v>
      </c>
    </row>
    <row r="76" spans="1:18" ht="18" customHeight="1" x14ac:dyDescent="0.2">
      <c r="A76" s="6">
        <v>341</v>
      </c>
      <c r="B76" s="7">
        <v>15745844</v>
      </c>
      <c r="C76" s="6" t="s">
        <v>319</v>
      </c>
      <c r="D76" s="7">
        <v>642</v>
      </c>
      <c r="E76" s="6" t="s">
        <v>26</v>
      </c>
      <c r="F76" s="6" t="s">
        <v>16</v>
      </c>
      <c r="G76" s="7">
        <v>40</v>
      </c>
      <c r="H76" s="7">
        <v>6</v>
      </c>
      <c r="I76" s="51">
        <v>129502.49</v>
      </c>
      <c r="J76" s="7">
        <v>2</v>
      </c>
      <c r="K76" s="7">
        <v>0</v>
      </c>
      <c r="L76" s="7">
        <v>1</v>
      </c>
      <c r="M76" s="53">
        <v>86099.23</v>
      </c>
      <c r="N76" s="7">
        <v>1</v>
      </c>
      <c r="O76" s="68" t="s">
        <v>810</v>
      </c>
      <c r="P76" s="68" t="s">
        <v>901</v>
      </c>
      <c r="Q76" s="68" t="s">
        <v>888</v>
      </c>
      <c r="R76" s="69" t="s">
        <v>884</v>
      </c>
    </row>
    <row r="77" spans="1:18" ht="18" customHeight="1" x14ac:dyDescent="0.2">
      <c r="A77" s="6">
        <v>358</v>
      </c>
      <c r="B77" s="7">
        <v>15661629</v>
      </c>
      <c r="C77" s="6" t="s">
        <v>332</v>
      </c>
      <c r="D77" s="7">
        <v>522</v>
      </c>
      <c r="E77" s="6" t="s">
        <v>18</v>
      </c>
      <c r="F77" s="6" t="s">
        <v>23</v>
      </c>
      <c r="G77" s="7">
        <v>34</v>
      </c>
      <c r="H77" s="7">
        <v>9</v>
      </c>
      <c r="I77" s="51">
        <v>126436.29</v>
      </c>
      <c r="J77" s="7">
        <v>1</v>
      </c>
      <c r="K77" s="7">
        <v>1</v>
      </c>
      <c r="L77" s="7">
        <v>0</v>
      </c>
      <c r="M77" s="53">
        <v>174248.52</v>
      </c>
      <c r="N77" s="7">
        <v>1</v>
      </c>
      <c r="O77" s="68" t="s">
        <v>810</v>
      </c>
      <c r="P77" s="68" t="s">
        <v>902</v>
      </c>
      <c r="Q77" s="68" t="s">
        <v>888</v>
      </c>
      <c r="R77" s="69" t="s">
        <v>904</v>
      </c>
    </row>
    <row r="78" spans="1:18" ht="18" customHeight="1" x14ac:dyDescent="0.2">
      <c r="A78" s="6">
        <v>362</v>
      </c>
      <c r="B78" s="7">
        <v>15696674</v>
      </c>
      <c r="C78" s="6" t="s">
        <v>176</v>
      </c>
      <c r="D78" s="7">
        <v>643</v>
      </c>
      <c r="E78" s="6" t="s">
        <v>26</v>
      </c>
      <c r="F78" s="6" t="s">
        <v>16</v>
      </c>
      <c r="G78" s="7">
        <v>45</v>
      </c>
      <c r="H78" s="7">
        <v>2</v>
      </c>
      <c r="I78" s="51">
        <v>150842.93</v>
      </c>
      <c r="J78" s="7">
        <v>1</v>
      </c>
      <c r="K78" s="7">
        <v>0</v>
      </c>
      <c r="L78" s="7">
        <v>1</v>
      </c>
      <c r="M78" s="53">
        <v>2319.96</v>
      </c>
      <c r="N78" s="7">
        <v>1</v>
      </c>
      <c r="O78" s="68" t="s">
        <v>810</v>
      </c>
      <c r="P78" s="68" t="s">
        <v>901</v>
      </c>
      <c r="Q78" s="68" t="s">
        <v>888</v>
      </c>
      <c r="R78" s="69" t="s">
        <v>903</v>
      </c>
    </row>
    <row r="79" spans="1:18" ht="18" customHeight="1" x14ac:dyDescent="0.2">
      <c r="A79" s="6">
        <v>377</v>
      </c>
      <c r="B79" s="7">
        <v>15583456</v>
      </c>
      <c r="C79" s="6" t="s">
        <v>344</v>
      </c>
      <c r="D79" s="7">
        <v>745</v>
      </c>
      <c r="E79" s="6" t="s">
        <v>26</v>
      </c>
      <c r="F79" s="6" t="s">
        <v>23</v>
      </c>
      <c r="G79" s="7">
        <v>45</v>
      </c>
      <c r="H79" s="7">
        <v>10</v>
      </c>
      <c r="I79" s="51">
        <v>117231.63</v>
      </c>
      <c r="J79" s="7">
        <v>3</v>
      </c>
      <c r="K79" s="7">
        <v>1</v>
      </c>
      <c r="L79" s="7">
        <v>1</v>
      </c>
      <c r="M79" s="53">
        <v>122381.02</v>
      </c>
      <c r="N79" s="7">
        <v>1</v>
      </c>
      <c r="O79" s="68" t="s">
        <v>809</v>
      </c>
      <c r="P79" s="68" t="s">
        <v>901</v>
      </c>
      <c r="Q79" s="68" t="s">
        <v>886</v>
      </c>
      <c r="R79" s="69" t="s">
        <v>887</v>
      </c>
    </row>
    <row r="80" spans="1:18" ht="18" customHeight="1" x14ac:dyDescent="0.2">
      <c r="A80" s="6">
        <v>380</v>
      </c>
      <c r="B80" s="7">
        <v>15629677</v>
      </c>
      <c r="C80" s="6" t="s">
        <v>345</v>
      </c>
      <c r="D80" s="7">
        <v>687</v>
      </c>
      <c r="E80" s="6" t="s">
        <v>18</v>
      </c>
      <c r="F80" s="6" t="s">
        <v>16</v>
      </c>
      <c r="G80" s="7">
        <v>39</v>
      </c>
      <c r="H80" s="7">
        <v>2</v>
      </c>
      <c r="I80" s="51">
        <v>0</v>
      </c>
      <c r="J80" s="7">
        <v>3</v>
      </c>
      <c r="K80" s="7">
        <v>0</v>
      </c>
      <c r="L80" s="7">
        <v>0</v>
      </c>
      <c r="M80" s="53">
        <v>188150.6</v>
      </c>
      <c r="N80" s="7">
        <v>1</v>
      </c>
      <c r="O80" s="68" t="s">
        <v>810</v>
      </c>
      <c r="P80" s="68" t="s">
        <v>902</v>
      </c>
      <c r="Q80" s="68" t="s">
        <v>883</v>
      </c>
      <c r="R80" s="69" t="s">
        <v>904</v>
      </c>
    </row>
    <row r="81" spans="1:18" ht="18" customHeight="1" x14ac:dyDescent="0.2">
      <c r="A81" s="6">
        <v>393</v>
      </c>
      <c r="B81" s="7">
        <v>15573456</v>
      </c>
      <c r="C81" s="6" t="s">
        <v>356</v>
      </c>
      <c r="D81" s="7">
        <v>648</v>
      </c>
      <c r="E81" s="6" t="s">
        <v>18</v>
      </c>
      <c r="F81" s="6" t="s">
        <v>23</v>
      </c>
      <c r="G81" s="7">
        <v>46</v>
      </c>
      <c r="H81" s="7">
        <v>9</v>
      </c>
      <c r="I81" s="51">
        <v>127209</v>
      </c>
      <c r="J81" s="7">
        <v>2</v>
      </c>
      <c r="K81" s="7">
        <v>1</v>
      </c>
      <c r="L81" s="7">
        <v>0</v>
      </c>
      <c r="M81" s="53">
        <v>77405.95</v>
      </c>
      <c r="N81" s="7">
        <v>1</v>
      </c>
      <c r="O81" s="68" t="s">
        <v>810</v>
      </c>
      <c r="P81" s="68" t="s">
        <v>901</v>
      </c>
      <c r="Q81" s="68" t="s">
        <v>888</v>
      </c>
      <c r="R81" s="69" t="s">
        <v>884</v>
      </c>
    </row>
    <row r="82" spans="1:18" ht="18" customHeight="1" x14ac:dyDescent="0.2">
      <c r="A82" s="6">
        <v>394</v>
      </c>
      <c r="B82" s="7">
        <v>15684548</v>
      </c>
      <c r="C82" s="6" t="s">
        <v>357</v>
      </c>
      <c r="D82" s="7">
        <v>556</v>
      </c>
      <c r="E82" s="6" t="s">
        <v>18</v>
      </c>
      <c r="F82" s="6" t="s">
        <v>23</v>
      </c>
      <c r="G82" s="7">
        <v>38</v>
      </c>
      <c r="H82" s="7">
        <v>8</v>
      </c>
      <c r="I82" s="51">
        <v>0</v>
      </c>
      <c r="J82" s="7">
        <v>2</v>
      </c>
      <c r="K82" s="7">
        <v>0</v>
      </c>
      <c r="L82" s="7">
        <v>0</v>
      </c>
      <c r="M82" s="53">
        <v>417.41</v>
      </c>
      <c r="N82" s="7">
        <v>1</v>
      </c>
      <c r="O82" s="68" t="s">
        <v>810</v>
      </c>
      <c r="P82" s="68" t="s">
        <v>902</v>
      </c>
      <c r="Q82" s="68" t="s">
        <v>883</v>
      </c>
      <c r="R82" s="69" t="s">
        <v>903</v>
      </c>
    </row>
    <row r="83" spans="1:18" ht="18" customHeight="1" x14ac:dyDescent="0.2">
      <c r="A83" s="6">
        <v>400</v>
      </c>
      <c r="B83" s="7">
        <v>15646372</v>
      </c>
      <c r="C83" s="6" t="s">
        <v>362</v>
      </c>
      <c r="D83" s="7">
        <v>616</v>
      </c>
      <c r="E83" s="6" t="s">
        <v>15</v>
      </c>
      <c r="F83" s="6" t="s">
        <v>16</v>
      </c>
      <c r="G83" s="7">
        <v>66</v>
      </c>
      <c r="H83" s="7">
        <v>1</v>
      </c>
      <c r="I83" s="51">
        <v>135842.41</v>
      </c>
      <c r="J83" s="7">
        <v>1</v>
      </c>
      <c r="K83" s="7">
        <v>1</v>
      </c>
      <c r="L83" s="7">
        <v>0</v>
      </c>
      <c r="M83" s="53">
        <v>183840.51</v>
      </c>
      <c r="N83" s="7">
        <v>1</v>
      </c>
      <c r="O83" s="68" t="s">
        <v>810</v>
      </c>
      <c r="P83" s="68" t="s">
        <v>905</v>
      </c>
      <c r="Q83" s="68" t="s">
        <v>888</v>
      </c>
      <c r="R83" s="69" t="s">
        <v>904</v>
      </c>
    </row>
    <row r="84" spans="1:18" ht="18" customHeight="1" x14ac:dyDescent="0.2">
      <c r="A84" s="6">
        <v>407</v>
      </c>
      <c r="B84" s="7">
        <v>15578045</v>
      </c>
      <c r="C84" s="6" t="s">
        <v>21</v>
      </c>
      <c r="D84" s="7">
        <v>538</v>
      </c>
      <c r="E84" s="6" t="s">
        <v>18</v>
      </c>
      <c r="F84" s="6" t="s">
        <v>16</v>
      </c>
      <c r="G84" s="7">
        <v>49</v>
      </c>
      <c r="H84" s="7">
        <v>9</v>
      </c>
      <c r="I84" s="51">
        <v>141434.04</v>
      </c>
      <c r="J84" s="7">
        <v>1</v>
      </c>
      <c r="K84" s="7">
        <v>0</v>
      </c>
      <c r="L84" s="7">
        <v>0</v>
      </c>
      <c r="M84" s="53">
        <v>173779.25</v>
      </c>
      <c r="N84" s="7">
        <v>1</v>
      </c>
      <c r="O84" s="68" t="s">
        <v>810</v>
      </c>
      <c r="P84" s="68" t="s">
        <v>901</v>
      </c>
      <c r="Q84" s="68" t="s">
        <v>888</v>
      </c>
      <c r="R84" s="69" t="s">
        <v>904</v>
      </c>
    </row>
    <row r="85" spans="1:18" ht="18" customHeight="1" x14ac:dyDescent="0.2">
      <c r="A85" s="6">
        <v>414</v>
      </c>
      <c r="B85" s="7">
        <v>15801559</v>
      </c>
      <c r="C85" s="6" t="s">
        <v>373</v>
      </c>
      <c r="D85" s="7">
        <v>693</v>
      </c>
      <c r="E85" s="6" t="s">
        <v>26</v>
      </c>
      <c r="F85" s="6" t="s">
        <v>16</v>
      </c>
      <c r="G85" s="7">
        <v>41</v>
      </c>
      <c r="H85" s="7">
        <v>9</v>
      </c>
      <c r="I85" s="51">
        <v>181461.48</v>
      </c>
      <c r="J85" s="7">
        <v>3</v>
      </c>
      <c r="K85" s="7">
        <v>1</v>
      </c>
      <c r="L85" s="7">
        <v>1</v>
      </c>
      <c r="M85" s="53">
        <v>187929.43</v>
      </c>
      <c r="N85" s="7">
        <v>1</v>
      </c>
      <c r="O85" s="68" t="s">
        <v>810</v>
      </c>
      <c r="P85" s="68" t="s">
        <v>901</v>
      </c>
      <c r="Q85" s="68" t="s">
        <v>888</v>
      </c>
      <c r="R85" s="69" t="s">
        <v>904</v>
      </c>
    </row>
    <row r="86" spans="1:18" ht="18" customHeight="1" x14ac:dyDescent="0.2">
      <c r="A86" s="6">
        <v>417</v>
      </c>
      <c r="B86" s="7">
        <v>15720559</v>
      </c>
      <c r="C86" s="6" t="s">
        <v>376</v>
      </c>
      <c r="D86" s="7">
        <v>487</v>
      </c>
      <c r="E86" s="6" t="s">
        <v>26</v>
      </c>
      <c r="F86" s="6" t="s">
        <v>16</v>
      </c>
      <c r="G86" s="7">
        <v>61</v>
      </c>
      <c r="H86" s="7">
        <v>5</v>
      </c>
      <c r="I86" s="51">
        <v>110368.03</v>
      </c>
      <c r="J86" s="7">
        <v>1</v>
      </c>
      <c r="K86" s="7">
        <v>0</v>
      </c>
      <c r="L86" s="7">
        <v>0</v>
      </c>
      <c r="M86" s="53">
        <v>11384.45</v>
      </c>
      <c r="N86" s="7">
        <v>1</v>
      </c>
      <c r="O86" s="68" t="s">
        <v>885</v>
      </c>
      <c r="P86" s="68" t="s">
        <v>905</v>
      </c>
      <c r="Q86" s="68" t="s">
        <v>886</v>
      </c>
      <c r="R86" s="69" t="s">
        <v>903</v>
      </c>
    </row>
    <row r="87" spans="1:18" ht="18" customHeight="1" x14ac:dyDescent="0.2">
      <c r="A87" s="6">
        <v>421</v>
      </c>
      <c r="B87" s="7">
        <v>15810418</v>
      </c>
      <c r="C87" s="6" t="s">
        <v>125</v>
      </c>
      <c r="D87" s="7">
        <v>756</v>
      </c>
      <c r="E87" s="6" t="s">
        <v>26</v>
      </c>
      <c r="F87" s="6" t="s">
        <v>16</v>
      </c>
      <c r="G87" s="7">
        <v>60</v>
      </c>
      <c r="H87" s="7">
        <v>3</v>
      </c>
      <c r="I87" s="51">
        <v>115924.89</v>
      </c>
      <c r="J87" s="7">
        <v>1</v>
      </c>
      <c r="K87" s="7">
        <v>1</v>
      </c>
      <c r="L87" s="7">
        <v>0</v>
      </c>
      <c r="M87" s="53">
        <v>93524.19</v>
      </c>
      <c r="N87" s="7">
        <v>1</v>
      </c>
      <c r="O87" s="68" t="s">
        <v>809</v>
      </c>
      <c r="P87" s="68" t="s">
        <v>905</v>
      </c>
      <c r="Q87" s="68" t="s">
        <v>886</v>
      </c>
      <c r="R87" s="69" t="s">
        <v>884</v>
      </c>
    </row>
    <row r="88" spans="1:18" ht="18" customHeight="1" x14ac:dyDescent="0.2">
      <c r="A88" s="6">
        <v>423</v>
      </c>
      <c r="B88" s="7">
        <v>15674551</v>
      </c>
      <c r="C88" s="6" t="s">
        <v>379</v>
      </c>
      <c r="D88" s="7">
        <v>535</v>
      </c>
      <c r="E88" s="6" t="s">
        <v>26</v>
      </c>
      <c r="F88" s="6" t="s">
        <v>23</v>
      </c>
      <c r="G88" s="7">
        <v>40</v>
      </c>
      <c r="H88" s="7">
        <v>7</v>
      </c>
      <c r="I88" s="51">
        <v>111756.5</v>
      </c>
      <c r="J88" s="7">
        <v>1</v>
      </c>
      <c r="K88" s="7">
        <v>1</v>
      </c>
      <c r="L88" s="7">
        <v>0</v>
      </c>
      <c r="M88" s="53">
        <v>8128.32</v>
      </c>
      <c r="N88" s="7">
        <v>1</v>
      </c>
      <c r="O88" s="68" t="s">
        <v>810</v>
      </c>
      <c r="P88" s="68" t="s">
        <v>901</v>
      </c>
      <c r="Q88" s="68" t="s">
        <v>886</v>
      </c>
      <c r="R88" s="69" t="s">
        <v>903</v>
      </c>
    </row>
    <row r="89" spans="1:18" ht="18" customHeight="1" x14ac:dyDescent="0.2">
      <c r="A89" s="6">
        <v>430</v>
      </c>
      <c r="B89" s="7">
        <v>15806467</v>
      </c>
      <c r="C89" s="6" t="s">
        <v>267</v>
      </c>
      <c r="D89" s="7">
        <v>568</v>
      </c>
      <c r="E89" s="6" t="s">
        <v>26</v>
      </c>
      <c r="F89" s="6" t="s">
        <v>23</v>
      </c>
      <c r="G89" s="7">
        <v>40</v>
      </c>
      <c r="H89" s="7">
        <v>1</v>
      </c>
      <c r="I89" s="51">
        <v>99282.63</v>
      </c>
      <c r="J89" s="7">
        <v>1</v>
      </c>
      <c r="K89" s="7">
        <v>0</v>
      </c>
      <c r="L89" s="7">
        <v>0</v>
      </c>
      <c r="M89" s="53">
        <v>134600.94</v>
      </c>
      <c r="N89" s="7">
        <v>1</v>
      </c>
      <c r="O89" s="68" t="s">
        <v>810</v>
      </c>
      <c r="P89" s="68" t="s">
        <v>901</v>
      </c>
      <c r="Q89" s="68" t="s">
        <v>886</v>
      </c>
      <c r="R89" s="69" t="s">
        <v>887</v>
      </c>
    </row>
    <row r="90" spans="1:18" ht="18" customHeight="1" x14ac:dyDescent="0.2">
      <c r="A90" s="6">
        <v>431</v>
      </c>
      <c r="B90" s="7">
        <v>15597602</v>
      </c>
      <c r="C90" s="6" t="s">
        <v>384</v>
      </c>
      <c r="D90" s="7">
        <v>619</v>
      </c>
      <c r="E90" s="6" t="s">
        <v>26</v>
      </c>
      <c r="F90" s="6" t="s">
        <v>23</v>
      </c>
      <c r="G90" s="7">
        <v>57</v>
      </c>
      <c r="H90" s="7">
        <v>3</v>
      </c>
      <c r="I90" s="51">
        <v>137946.39000000001</v>
      </c>
      <c r="J90" s="7">
        <v>1</v>
      </c>
      <c r="K90" s="7">
        <v>1</v>
      </c>
      <c r="L90" s="7">
        <v>1</v>
      </c>
      <c r="M90" s="53">
        <v>72467.990000000005</v>
      </c>
      <c r="N90" s="7">
        <v>1</v>
      </c>
      <c r="O90" s="68" t="s">
        <v>810</v>
      </c>
      <c r="P90" s="68" t="s">
        <v>901</v>
      </c>
      <c r="Q90" s="68" t="s">
        <v>888</v>
      </c>
      <c r="R90" s="69" t="s">
        <v>884</v>
      </c>
    </row>
    <row r="91" spans="1:18" ht="18" customHeight="1" x14ac:dyDescent="0.2">
      <c r="A91" s="6">
        <v>434</v>
      </c>
      <c r="B91" s="7">
        <v>15595039</v>
      </c>
      <c r="C91" s="6" t="s">
        <v>387</v>
      </c>
      <c r="D91" s="7">
        <v>545</v>
      </c>
      <c r="E91" s="6" t="s">
        <v>26</v>
      </c>
      <c r="F91" s="6" t="s">
        <v>16</v>
      </c>
      <c r="G91" s="7">
        <v>37</v>
      </c>
      <c r="H91" s="7">
        <v>8</v>
      </c>
      <c r="I91" s="51">
        <v>114754.08</v>
      </c>
      <c r="J91" s="7">
        <v>1</v>
      </c>
      <c r="K91" s="7">
        <v>1</v>
      </c>
      <c r="L91" s="7">
        <v>0</v>
      </c>
      <c r="M91" s="53">
        <v>136050.44</v>
      </c>
      <c r="N91" s="7">
        <v>1</v>
      </c>
      <c r="O91" s="68" t="s">
        <v>810</v>
      </c>
      <c r="P91" s="68" t="s">
        <v>902</v>
      </c>
      <c r="Q91" s="68" t="s">
        <v>886</v>
      </c>
      <c r="R91" s="69" t="s">
        <v>887</v>
      </c>
    </row>
    <row r="92" spans="1:18" ht="18" customHeight="1" x14ac:dyDescent="0.2">
      <c r="A92" s="6">
        <v>445</v>
      </c>
      <c r="B92" s="7">
        <v>15787470</v>
      </c>
      <c r="C92" s="6" t="s">
        <v>396</v>
      </c>
      <c r="D92" s="7">
        <v>553</v>
      </c>
      <c r="E92" s="6" t="s">
        <v>18</v>
      </c>
      <c r="F92" s="6" t="s">
        <v>23</v>
      </c>
      <c r="G92" s="7">
        <v>47</v>
      </c>
      <c r="H92" s="7">
        <v>3</v>
      </c>
      <c r="I92" s="51">
        <v>116528.15</v>
      </c>
      <c r="J92" s="7">
        <v>1</v>
      </c>
      <c r="K92" s="7">
        <v>0</v>
      </c>
      <c r="L92" s="7">
        <v>0</v>
      </c>
      <c r="M92" s="53">
        <v>145704.19</v>
      </c>
      <c r="N92" s="7">
        <v>1</v>
      </c>
      <c r="O92" s="68" t="s">
        <v>810</v>
      </c>
      <c r="P92" s="68" t="s">
        <v>901</v>
      </c>
      <c r="Q92" s="68" t="s">
        <v>886</v>
      </c>
      <c r="R92" s="69" t="s">
        <v>887</v>
      </c>
    </row>
    <row r="93" spans="1:18" ht="18" customHeight="1" x14ac:dyDescent="0.2">
      <c r="A93" s="6">
        <v>449</v>
      </c>
      <c r="B93" s="7">
        <v>15694860</v>
      </c>
      <c r="C93" s="6" t="s">
        <v>400</v>
      </c>
      <c r="D93" s="7">
        <v>675</v>
      </c>
      <c r="E93" s="6" t="s">
        <v>15</v>
      </c>
      <c r="F93" s="6" t="s">
        <v>16</v>
      </c>
      <c r="G93" s="7">
        <v>38</v>
      </c>
      <c r="H93" s="7">
        <v>6</v>
      </c>
      <c r="I93" s="51">
        <v>68065.8</v>
      </c>
      <c r="J93" s="7">
        <v>1</v>
      </c>
      <c r="K93" s="7">
        <v>0</v>
      </c>
      <c r="L93" s="7">
        <v>0</v>
      </c>
      <c r="M93" s="53">
        <v>138777</v>
      </c>
      <c r="N93" s="7">
        <v>1</v>
      </c>
      <c r="O93" s="68" t="s">
        <v>810</v>
      </c>
      <c r="P93" s="68" t="s">
        <v>902</v>
      </c>
      <c r="Q93" s="68" t="s">
        <v>883</v>
      </c>
      <c r="R93" s="69" t="s">
        <v>887</v>
      </c>
    </row>
    <row r="94" spans="1:18" ht="18" customHeight="1" x14ac:dyDescent="0.2">
      <c r="A94" s="6">
        <v>459</v>
      </c>
      <c r="B94" s="7">
        <v>15707362</v>
      </c>
      <c r="C94" s="6" t="s">
        <v>67</v>
      </c>
      <c r="D94" s="7">
        <v>514</v>
      </c>
      <c r="E94" s="6" t="s">
        <v>26</v>
      </c>
      <c r="F94" s="6" t="s">
        <v>23</v>
      </c>
      <c r="G94" s="7">
        <v>43</v>
      </c>
      <c r="H94" s="7">
        <v>1</v>
      </c>
      <c r="I94" s="51">
        <v>95556.31</v>
      </c>
      <c r="J94" s="7">
        <v>1</v>
      </c>
      <c r="K94" s="7">
        <v>0</v>
      </c>
      <c r="L94" s="7">
        <v>1</v>
      </c>
      <c r="M94" s="53">
        <v>199273.98</v>
      </c>
      <c r="N94" s="7">
        <v>1</v>
      </c>
      <c r="O94" s="68" t="s">
        <v>885</v>
      </c>
      <c r="P94" s="68" t="s">
        <v>901</v>
      </c>
      <c r="Q94" s="68" t="s">
        <v>886</v>
      </c>
      <c r="R94" s="69" t="s">
        <v>904</v>
      </c>
    </row>
    <row r="95" spans="1:18" ht="18" customHeight="1" x14ac:dyDescent="0.2">
      <c r="A95" s="6">
        <v>464</v>
      </c>
      <c r="B95" s="7">
        <v>15773792</v>
      </c>
      <c r="C95" s="6" t="s">
        <v>412</v>
      </c>
      <c r="D95" s="7">
        <v>662</v>
      </c>
      <c r="E95" s="6" t="s">
        <v>15</v>
      </c>
      <c r="F95" s="6" t="s">
        <v>16</v>
      </c>
      <c r="G95" s="7">
        <v>32</v>
      </c>
      <c r="H95" s="7">
        <v>4</v>
      </c>
      <c r="I95" s="51">
        <v>133950.37</v>
      </c>
      <c r="J95" s="7">
        <v>1</v>
      </c>
      <c r="K95" s="7">
        <v>1</v>
      </c>
      <c r="L95" s="7">
        <v>1</v>
      </c>
      <c r="M95" s="53">
        <v>48725.68</v>
      </c>
      <c r="N95" s="7">
        <v>1</v>
      </c>
      <c r="O95" s="68" t="s">
        <v>810</v>
      </c>
      <c r="P95" s="68" t="s">
        <v>902</v>
      </c>
      <c r="Q95" s="68" t="s">
        <v>888</v>
      </c>
      <c r="R95" s="69" t="s">
        <v>903</v>
      </c>
    </row>
    <row r="96" spans="1:18" ht="18" customHeight="1" x14ac:dyDescent="0.2">
      <c r="A96" s="6">
        <v>468</v>
      </c>
      <c r="B96" s="7">
        <v>15593782</v>
      </c>
      <c r="C96" s="6" t="s">
        <v>414</v>
      </c>
      <c r="D96" s="7">
        <v>816</v>
      </c>
      <c r="E96" s="6" t="s">
        <v>26</v>
      </c>
      <c r="F96" s="6" t="s">
        <v>16</v>
      </c>
      <c r="G96" s="7">
        <v>38</v>
      </c>
      <c r="H96" s="7">
        <v>5</v>
      </c>
      <c r="I96" s="51">
        <v>130878.75</v>
      </c>
      <c r="J96" s="7">
        <v>3</v>
      </c>
      <c r="K96" s="7">
        <v>1</v>
      </c>
      <c r="L96" s="7">
        <v>0</v>
      </c>
      <c r="M96" s="53">
        <v>71905.77</v>
      </c>
      <c r="N96" s="7">
        <v>1</v>
      </c>
      <c r="O96" s="68" t="s">
        <v>809</v>
      </c>
      <c r="P96" s="68" t="s">
        <v>902</v>
      </c>
      <c r="Q96" s="68" t="s">
        <v>888</v>
      </c>
      <c r="R96" s="69" t="s">
        <v>884</v>
      </c>
    </row>
    <row r="97" spans="1:18" ht="18" customHeight="1" x14ac:dyDescent="0.2">
      <c r="A97" s="6">
        <v>472</v>
      </c>
      <c r="B97" s="7">
        <v>15683625</v>
      </c>
      <c r="C97" s="6" t="s">
        <v>416</v>
      </c>
      <c r="D97" s="7">
        <v>703</v>
      </c>
      <c r="E97" s="6" t="s">
        <v>15</v>
      </c>
      <c r="F97" s="6" t="s">
        <v>23</v>
      </c>
      <c r="G97" s="7">
        <v>37</v>
      </c>
      <c r="H97" s="7">
        <v>1</v>
      </c>
      <c r="I97" s="51">
        <v>149762.07999999999</v>
      </c>
      <c r="J97" s="7">
        <v>1</v>
      </c>
      <c r="K97" s="7">
        <v>1</v>
      </c>
      <c r="L97" s="7">
        <v>0</v>
      </c>
      <c r="M97" s="53">
        <v>20629.400000000001</v>
      </c>
      <c r="N97" s="7">
        <v>1</v>
      </c>
      <c r="O97" s="68" t="s">
        <v>810</v>
      </c>
      <c r="P97" s="68" t="s">
        <v>902</v>
      </c>
      <c r="Q97" s="68" t="s">
        <v>888</v>
      </c>
      <c r="R97" s="69" t="s">
        <v>903</v>
      </c>
    </row>
    <row r="98" spans="1:18" ht="18" customHeight="1" x14ac:dyDescent="0.2">
      <c r="A98" s="6">
        <v>476</v>
      </c>
      <c r="B98" s="7">
        <v>15591986</v>
      </c>
      <c r="C98" s="6" t="s">
        <v>238</v>
      </c>
      <c r="D98" s="7">
        <v>621</v>
      </c>
      <c r="E98" s="6" t="s">
        <v>26</v>
      </c>
      <c r="F98" s="6" t="s">
        <v>23</v>
      </c>
      <c r="G98" s="7">
        <v>46</v>
      </c>
      <c r="H98" s="7">
        <v>6</v>
      </c>
      <c r="I98" s="51">
        <v>141078.37</v>
      </c>
      <c r="J98" s="7">
        <v>1</v>
      </c>
      <c r="K98" s="7">
        <v>0</v>
      </c>
      <c r="L98" s="7">
        <v>0</v>
      </c>
      <c r="M98" s="53">
        <v>34580.800000000003</v>
      </c>
      <c r="N98" s="7">
        <v>1</v>
      </c>
      <c r="O98" s="68" t="s">
        <v>810</v>
      </c>
      <c r="P98" s="68" t="s">
        <v>901</v>
      </c>
      <c r="Q98" s="68" t="s">
        <v>888</v>
      </c>
      <c r="R98" s="69" t="s">
        <v>903</v>
      </c>
    </row>
    <row r="99" spans="1:18" ht="18" customHeight="1" x14ac:dyDescent="0.2">
      <c r="A99" s="6">
        <v>485</v>
      </c>
      <c r="B99" s="7">
        <v>15676519</v>
      </c>
      <c r="C99" s="6" t="s">
        <v>424</v>
      </c>
      <c r="D99" s="7">
        <v>615</v>
      </c>
      <c r="E99" s="6" t="s">
        <v>18</v>
      </c>
      <c r="F99" s="6" t="s">
        <v>23</v>
      </c>
      <c r="G99" s="7">
        <v>61</v>
      </c>
      <c r="H99" s="7">
        <v>9</v>
      </c>
      <c r="I99" s="51">
        <v>0</v>
      </c>
      <c r="J99" s="7">
        <v>2</v>
      </c>
      <c r="K99" s="7">
        <v>1</v>
      </c>
      <c r="L99" s="7">
        <v>0</v>
      </c>
      <c r="M99" s="53">
        <v>150227.85</v>
      </c>
      <c r="N99" s="7">
        <v>1</v>
      </c>
      <c r="O99" s="68" t="s">
        <v>810</v>
      </c>
      <c r="P99" s="68" t="s">
        <v>905</v>
      </c>
      <c r="Q99" s="68" t="s">
        <v>883</v>
      </c>
      <c r="R99" s="69" t="s">
        <v>887</v>
      </c>
    </row>
    <row r="100" spans="1:18" ht="18" customHeight="1" x14ac:dyDescent="0.2">
      <c r="A100" s="6">
        <v>488</v>
      </c>
      <c r="B100" s="7">
        <v>15613772</v>
      </c>
      <c r="C100" s="6" t="s">
        <v>426</v>
      </c>
      <c r="D100" s="7">
        <v>542</v>
      </c>
      <c r="E100" s="6" t="s">
        <v>15</v>
      </c>
      <c r="F100" s="6" t="s">
        <v>23</v>
      </c>
      <c r="G100" s="7">
        <v>39</v>
      </c>
      <c r="H100" s="7">
        <v>3</v>
      </c>
      <c r="I100" s="51">
        <v>135096.76999999999</v>
      </c>
      <c r="J100" s="7">
        <v>1</v>
      </c>
      <c r="K100" s="7">
        <v>1</v>
      </c>
      <c r="L100" s="7">
        <v>1</v>
      </c>
      <c r="M100" s="53">
        <v>14353.43</v>
      </c>
      <c r="N100" s="7">
        <v>1</v>
      </c>
      <c r="O100" s="68" t="s">
        <v>810</v>
      </c>
      <c r="P100" s="68" t="s">
        <v>902</v>
      </c>
      <c r="Q100" s="68" t="s">
        <v>888</v>
      </c>
      <c r="R100" s="69" t="s">
        <v>903</v>
      </c>
    </row>
    <row r="101" spans="1:18" ht="18" customHeight="1" x14ac:dyDescent="0.2">
      <c r="A101" s="6">
        <v>494</v>
      </c>
      <c r="B101" s="7">
        <v>15725679</v>
      </c>
      <c r="C101" s="6" t="s">
        <v>189</v>
      </c>
      <c r="D101" s="7">
        <v>531</v>
      </c>
      <c r="E101" s="6" t="s">
        <v>15</v>
      </c>
      <c r="F101" s="6" t="s">
        <v>16</v>
      </c>
      <c r="G101" s="7">
        <v>47</v>
      </c>
      <c r="H101" s="7">
        <v>6</v>
      </c>
      <c r="I101" s="51">
        <v>0</v>
      </c>
      <c r="J101" s="7">
        <v>1</v>
      </c>
      <c r="K101" s="7">
        <v>0</v>
      </c>
      <c r="L101" s="7">
        <v>0</v>
      </c>
      <c r="M101" s="53">
        <v>194998.34</v>
      </c>
      <c r="N101" s="7">
        <v>1</v>
      </c>
      <c r="O101" s="68" t="s">
        <v>810</v>
      </c>
      <c r="P101" s="68" t="s">
        <v>901</v>
      </c>
      <c r="Q101" s="68" t="s">
        <v>883</v>
      </c>
      <c r="R101" s="69" t="s">
        <v>904</v>
      </c>
    </row>
    <row r="102" spans="1:18" ht="18" customHeight="1" x14ac:dyDescent="0.2">
      <c r="A102" s="6">
        <v>495</v>
      </c>
      <c r="B102" s="7">
        <v>15585865</v>
      </c>
      <c r="C102" s="6" t="s">
        <v>430</v>
      </c>
      <c r="D102" s="7">
        <v>673</v>
      </c>
      <c r="E102" s="6" t="s">
        <v>15</v>
      </c>
      <c r="F102" s="6" t="s">
        <v>16</v>
      </c>
      <c r="G102" s="7">
        <v>38</v>
      </c>
      <c r="H102" s="7">
        <v>2</v>
      </c>
      <c r="I102" s="51">
        <v>170061.92</v>
      </c>
      <c r="J102" s="7">
        <v>2</v>
      </c>
      <c r="K102" s="7">
        <v>0</v>
      </c>
      <c r="L102" s="7">
        <v>0</v>
      </c>
      <c r="M102" s="53">
        <v>134901.34</v>
      </c>
      <c r="N102" s="7">
        <v>1</v>
      </c>
      <c r="O102" s="68" t="s">
        <v>810</v>
      </c>
      <c r="P102" s="68" t="s">
        <v>902</v>
      </c>
      <c r="Q102" s="68" t="s">
        <v>888</v>
      </c>
      <c r="R102" s="69" t="s">
        <v>887</v>
      </c>
    </row>
    <row r="103" spans="1:18" ht="18" customHeight="1" x14ac:dyDescent="0.2">
      <c r="A103" s="6">
        <v>500</v>
      </c>
      <c r="B103" s="7">
        <v>15677020</v>
      </c>
      <c r="C103" s="6" t="s">
        <v>435</v>
      </c>
      <c r="D103" s="7">
        <v>570</v>
      </c>
      <c r="E103" s="6" t="s">
        <v>15</v>
      </c>
      <c r="F103" s="6" t="s">
        <v>16</v>
      </c>
      <c r="G103" s="7">
        <v>58</v>
      </c>
      <c r="H103" s="7">
        <v>8</v>
      </c>
      <c r="I103" s="51">
        <v>0</v>
      </c>
      <c r="J103" s="7">
        <v>1</v>
      </c>
      <c r="K103" s="7">
        <v>0</v>
      </c>
      <c r="L103" s="7">
        <v>1</v>
      </c>
      <c r="M103" s="53">
        <v>116503.92</v>
      </c>
      <c r="N103" s="7">
        <v>1</v>
      </c>
      <c r="O103" s="68" t="s">
        <v>810</v>
      </c>
      <c r="P103" s="68" t="s">
        <v>901</v>
      </c>
      <c r="Q103" s="68" t="s">
        <v>883</v>
      </c>
      <c r="R103" s="69" t="s">
        <v>887</v>
      </c>
    </row>
    <row r="104" spans="1:18" ht="18" customHeight="1" x14ac:dyDescent="0.2">
      <c r="A104" s="6">
        <v>503</v>
      </c>
      <c r="B104" s="7">
        <v>15714485</v>
      </c>
      <c r="C104" s="6" t="s">
        <v>438</v>
      </c>
      <c r="D104" s="7">
        <v>774</v>
      </c>
      <c r="E104" s="6" t="s">
        <v>15</v>
      </c>
      <c r="F104" s="6" t="s">
        <v>23</v>
      </c>
      <c r="G104" s="7">
        <v>60</v>
      </c>
      <c r="H104" s="7">
        <v>5</v>
      </c>
      <c r="I104" s="51">
        <v>85891.55</v>
      </c>
      <c r="J104" s="7">
        <v>1</v>
      </c>
      <c r="K104" s="7">
        <v>1</v>
      </c>
      <c r="L104" s="7">
        <v>0</v>
      </c>
      <c r="M104" s="53">
        <v>74135.48</v>
      </c>
      <c r="N104" s="7">
        <v>1</v>
      </c>
      <c r="O104" s="68" t="s">
        <v>809</v>
      </c>
      <c r="P104" s="68" t="s">
        <v>905</v>
      </c>
      <c r="Q104" s="68" t="s">
        <v>886</v>
      </c>
      <c r="R104" s="69" t="s">
        <v>884</v>
      </c>
    </row>
    <row r="105" spans="1:18" ht="18" customHeight="1" x14ac:dyDescent="0.2">
      <c r="A105" s="6">
        <v>515</v>
      </c>
      <c r="B105" s="7">
        <v>15682048</v>
      </c>
      <c r="C105" s="6" t="s">
        <v>88</v>
      </c>
      <c r="D105" s="7">
        <v>605</v>
      </c>
      <c r="E105" s="6" t="s">
        <v>15</v>
      </c>
      <c r="F105" s="6" t="s">
        <v>16</v>
      </c>
      <c r="G105" s="7">
        <v>51</v>
      </c>
      <c r="H105" s="7">
        <v>3</v>
      </c>
      <c r="I105" s="51">
        <v>136188.78</v>
      </c>
      <c r="J105" s="7">
        <v>1</v>
      </c>
      <c r="K105" s="7">
        <v>1</v>
      </c>
      <c r="L105" s="7">
        <v>1</v>
      </c>
      <c r="M105" s="53">
        <v>67110.59</v>
      </c>
      <c r="N105" s="7">
        <v>1</v>
      </c>
      <c r="O105" s="68" t="s">
        <v>810</v>
      </c>
      <c r="P105" s="68" t="s">
        <v>901</v>
      </c>
      <c r="Q105" s="68" t="s">
        <v>888</v>
      </c>
      <c r="R105" s="69" t="s">
        <v>884</v>
      </c>
    </row>
    <row r="106" spans="1:18" ht="18" customHeight="1" x14ac:dyDescent="0.2">
      <c r="A106" s="6">
        <v>517</v>
      </c>
      <c r="B106" s="7">
        <v>15752081</v>
      </c>
      <c r="C106" s="6" t="s">
        <v>448</v>
      </c>
      <c r="D106" s="7">
        <v>468</v>
      </c>
      <c r="E106" s="6" t="s">
        <v>15</v>
      </c>
      <c r="F106" s="6" t="s">
        <v>16</v>
      </c>
      <c r="G106" s="7">
        <v>56</v>
      </c>
      <c r="H106" s="7">
        <v>10</v>
      </c>
      <c r="I106" s="51">
        <v>0</v>
      </c>
      <c r="J106" s="7">
        <v>3</v>
      </c>
      <c r="K106" s="7">
        <v>0</v>
      </c>
      <c r="L106" s="7">
        <v>1</v>
      </c>
      <c r="M106" s="53">
        <v>62256.87</v>
      </c>
      <c r="N106" s="7">
        <v>1</v>
      </c>
      <c r="O106" s="68" t="s">
        <v>885</v>
      </c>
      <c r="P106" s="68" t="s">
        <v>901</v>
      </c>
      <c r="Q106" s="68" t="s">
        <v>883</v>
      </c>
      <c r="R106" s="69" t="s">
        <v>884</v>
      </c>
    </row>
    <row r="107" spans="1:18" ht="18" customHeight="1" x14ac:dyDescent="0.2">
      <c r="A107" s="6">
        <v>519</v>
      </c>
      <c r="B107" s="7">
        <v>15775912</v>
      </c>
      <c r="C107" s="6" t="s">
        <v>310</v>
      </c>
      <c r="D107" s="7">
        <v>698</v>
      </c>
      <c r="E107" s="6" t="s">
        <v>15</v>
      </c>
      <c r="F107" s="6" t="s">
        <v>23</v>
      </c>
      <c r="G107" s="7">
        <v>48</v>
      </c>
      <c r="H107" s="7">
        <v>4</v>
      </c>
      <c r="I107" s="51">
        <v>101238.24</v>
      </c>
      <c r="J107" s="7">
        <v>2</v>
      </c>
      <c r="K107" s="7">
        <v>0</v>
      </c>
      <c r="L107" s="7">
        <v>1</v>
      </c>
      <c r="M107" s="53">
        <v>177815.87</v>
      </c>
      <c r="N107" s="7">
        <v>1</v>
      </c>
      <c r="O107" s="68" t="s">
        <v>810</v>
      </c>
      <c r="P107" s="68" t="s">
        <v>901</v>
      </c>
      <c r="Q107" s="68" t="s">
        <v>886</v>
      </c>
      <c r="R107" s="69" t="s">
        <v>904</v>
      </c>
    </row>
    <row r="108" spans="1:18" ht="18" customHeight="1" x14ac:dyDescent="0.2">
      <c r="A108" s="6">
        <v>521</v>
      </c>
      <c r="B108" s="7">
        <v>15671256</v>
      </c>
      <c r="C108" s="6" t="s">
        <v>451</v>
      </c>
      <c r="D108" s="7">
        <v>850</v>
      </c>
      <c r="E108" s="6" t="s">
        <v>15</v>
      </c>
      <c r="F108" s="6" t="s">
        <v>16</v>
      </c>
      <c r="G108" s="7">
        <v>35</v>
      </c>
      <c r="H108" s="7">
        <v>1</v>
      </c>
      <c r="I108" s="51">
        <v>211774.31</v>
      </c>
      <c r="J108" s="7">
        <v>1</v>
      </c>
      <c r="K108" s="7">
        <v>1</v>
      </c>
      <c r="L108" s="7">
        <v>0</v>
      </c>
      <c r="M108" s="53">
        <v>188574.12</v>
      </c>
      <c r="N108" s="7">
        <v>1</v>
      </c>
      <c r="O108" s="68" t="s">
        <v>809</v>
      </c>
      <c r="P108" s="68" t="s">
        <v>902</v>
      </c>
      <c r="Q108" s="68" t="s">
        <v>888</v>
      </c>
      <c r="R108" s="69" t="s">
        <v>904</v>
      </c>
    </row>
    <row r="109" spans="1:18" ht="18" customHeight="1" x14ac:dyDescent="0.2">
      <c r="A109" s="6">
        <v>529</v>
      </c>
      <c r="B109" s="7">
        <v>15653849</v>
      </c>
      <c r="C109" s="6" t="s">
        <v>456</v>
      </c>
      <c r="D109" s="7">
        <v>572</v>
      </c>
      <c r="E109" s="6" t="s">
        <v>26</v>
      </c>
      <c r="F109" s="6" t="s">
        <v>16</v>
      </c>
      <c r="G109" s="7">
        <v>48</v>
      </c>
      <c r="H109" s="7">
        <v>3</v>
      </c>
      <c r="I109" s="51">
        <v>152827.99</v>
      </c>
      <c r="J109" s="7">
        <v>1</v>
      </c>
      <c r="K109" s="7">
        <v>1</v>
      </c>
      <c r="L109" s="7">
        <v>0</v>
      </c>
      <c r="M109" s="53">
        <v>38411.79</v>
      </c>
      <c r="N109" s="7">
        <v>1</v>
      </c>
      <c r="O109" s="68" t="s">
        <v>810</v>
      </c>
      <c r="P109" s="68" t="s">
        <v>901</v>
      </c>
      <c r="Q109" s="68" t="s">
        <v>888</v>
      </c>
      <c r="R109" s="69" t="s">
        <v>903</v>
      </c>
    </row>
    <row r="110" spans="1:18" ht="18" customHeight="1" x14ac:dyDescent="0.2">
      <c r="A110" s="6">
        <v>536</v>
      </c>
      <c r="B110" s="7">
        <v>15776780</v>
      </c>
      <c r="C110" s="6" t="s">
        <v>27</v>
      </c>
      <c r="D110" s="7">
        <v>608</v>
      </c>
      <c r="E110" s="6" t="s">
        <v>15</v>
      </c>
      <c r="F110" s="6" t="s">
        <v>23</v>
      </c>
      <c r="G110" s="7">
        <v>59</v>
      </c>
      <c r="H110" s="7">
        <v>1</v>
      </c>
      <c r="I110" s="51">
        <v>0</v>
      </c>
      <c r="J110" s="7">
        <v>1</v>
      </c>
      <c r="K110" s="7">
        <v>1</v>
      </c>
      <c r="L110" s="7">
        <v>0</v>
      </c>
      <c r="M110" s="53">
        <v>70649.64</v>
      </c>
      <c r="N110" s="7">
        <v>1</v>
      </c>
      <c r="O110" s="68" t="s">
        <v>810</v>
      </c>
      <c r="P110" s="68" t="s">
        <v>901</v>
      </c>
      <c r="Q110" s="68" t="s">
        <v>883</v>
      </c>
      <c r="R110" s="69" t="s">
        <v>884</v>
      </c>
    </row>
    <row r="111" spans="1:18" ht="18" customHeight="1" x14ac:dyDescent="0.2">
      <c r="A111" s="6">
        <v>539</v>
      </c>
      <c r="B111" s="7">
        <v>15794142</v>
      </c>
      <c r="C111" s="6" t="s">
        <v>461</v>
      </c>
      <c r="D111" s="7">
        <v>564</v>
      </c>
      <c r="E111" s="6" t="s">
        <v>26</v>
      </c>
      <c r="F111" s="6" t="s">
        <v>16</v>
      </c>
      <c r="G111" s="7">
        <v>62</v>
      </c>
      <c r="H111" s="7">
        <v>5</v>
      </c>
      <c r="I111" s="51">
        <v>114931.35</v>
      </c>
      <c r="J111" s="7">
        <v>3</v>
      </c>
      <c r="K111" s="7">
        <v>0</v>
      </c>
      <c r="L111" s="7">
        <v>1</v>
      </c>
      <c r="M111" s="53">
        <v>18260.98</v>
      </c>
      <c r="N111" s="7">
        <v>1</v>
      </c>
      <c r="O111" s="68" t="s">
        <v>810</v>
      </c>
      <c r="P111" s="68" t="s">
        <v>905</v>
      </c>
      <c r="Q111" s="68" t="s">
        <v>886</v>
      </c>
      <c r="R111" s="69" t="s">
        <v>903</v>
      </c>
    </row>
    <row r="112" spans="1:18" ht="18" customHeight="1" x14ac:dyDescent="0.2">
      <c r="A112" s="6">
        <v>540</v>
      </c>
      <c r="B112" s="7">
        <v>15762729</v>
      </c>
      <c r="C112" s="6" t="s">
        <v>462</v>
      </c>
      <c r="D112" s="7">
        <v>745</v>
      </c>
      <c r="E112" s="6" t="s">
        <v>26</v>
      </c>
      <c r="F112" s="6" t="s">
        <v>16</v>
      </c>
      <c r="G112" s="7">
        <v>28</v>
      </c>
      <c r="H112" s="7">
        <v>1</v>
      </c>
      <c r="I112" s="51">
        <v>111071.36</v>
      </c>
      <c r="J112" s="7">
        <v>1</v>
      </c>
      <c r="K112" s="7">
        <v>1</v>
      </c>
      <c r="L112" s="7">
        <v>0</v>
      </c>
      <c r="M112" s="53">
        <v>73275.960000000006</v>
      </c>
      <c r="N112" s="7">
        <v>1</v>
      </c>
      <c r="O112" s="68" t="s">
        <v>809</v>
      </c>
      <c r="P112" s="68" t="s">
        <v>902</v>
      </c>
      <c r="Q112" s="68" t="s">
        <v>886</v>
      </c>
      <c r="R112" s="69" t="s">
        <v>884</v>
      </c>
    </row>
    <row r="113" spans="1:18" ht="18" customHeight="1" x14ac:dyDescent="0.2">
      <c r="A113" s="6">
        <v>544</v>
      </c>
      <c r="B113" s="7">
        <v>15705953</v>
      </c>
      <c r="C113" s="6" t="s">
        <v>465</v>
      </c>
      <c r="D113" s="7">
        <v>721</v>
      </c>
      <c r="E113" s="6" t="s">
        <v>18</v>
      </c>
      <c r="F113" s="6" t="s">
        <v>23</v>
      </c>
      <c r="G113" s="7">
        <v>51</v>
      </c>
      <c r="H113" s="7">
        <v>0</v>
      </c>
      <c r="I113" s="51">
        <v>169312.13</v>
      </c>
      <c r="J113" s="7">
        <v>1</v>
      </c>
      <c r="K113" s="7">
        <v>1</v>
      </c>
      <c r="L113" s="7">
        <v>0</v>
      </c>
      <c r="M113" s="53">
        <v>109078.35</v>
      </c>
      <c r="N113" s="7">
        <v>1</v>
      </c>
      <c r="O113" s="68" t="s">
        <v>809</v>
      </c>
      <c r="P113" s="68" t="s">
        <v>901</v>
      </c>
      <c r="Q113" s="68" t="s">
        <v>888</v>
      </c>
      <c r="R113" s="69" t="s">
        <v>887</v>
      </c>
    </row>
    <row r="114" spans="1:18" ht="18" customHeight="1" x14ac:dyDescent="0.2">
      <c r="A114" s="6">
        <v>545</v>
      </c>
      <c r="B114" s="7">
        <v>15802593</v>
      </c>
      <c r="C114" s="6" t="s">
        <v>466</v>
      </c>
      <c r="D114" s="7">
        <v>504</v>
      </c>
      <c r="E114" s="6" t="s">
        <v>15</v>
      </c>
      <c r="F114" s="6" t="s">
        <v>16</v>
      </c>
      <c r="G114" s="7">
        <v>49</v>
      </c>
      <c r="H114" s="7">
        <v>7</v>
      </c>
      <c r="I114" s="51">
        <v>0</v>
      </c>
      <c r="J114" s="7">
        <v>3</v>
      </c>
      <c r="K114" s="7">
        <v>0</v>
      </c>
      <c r="L114" s="7">
        <v>1</v>
      </c>
      <c r="M114" s="53">
        <v>87822.14</v>
      </c>
      <c r="N114" s="7">
        <v>1</v>
      </c>
      <c r="O114" s="68" t="s">
        <v>885</v>
      </c>
      <c r="P114" s="68" t="s">
        <v>901</v>
      </c>
      <c r="Q114" s="68" t="s">
        <v>883</v>
      </c>
      <c r="R114" s="69" t="s">
        <v>884</v>
      </c>
    </row>
    <row r="115" spans="1:18" ht="18" customHeight="1" x14ac:dyDescent="0.2">
      <c r="A115" s="6">
        <v>552</v>
      </c>
      <c r="B115" s="7">
        <v>15657284</v>
      </c>
      <c r="C115" s="6" t="s">
        <v>316</v>
      </c>
      <c r="D115" s="7">
        <v>674</v>
      </c>
      <c r="E115" s="6" t="s">
        <v>26</v>
      </c>
      <c r="F115" s="6" t="s">
        <v>23</v>
      </c>
      <c r="G115" s="7">
        <v>47</v>
      </c>
      <c r="H115" s="7">
        <v>6</v>
      </c>
      <c r="I115" s="51">
        <v>106901.94</v>
      </c>
      <c r="J115" s="7">
        <v>1</v>
      </c>
      <c r="K115" s="7">
        <v>1</v>
      </c>
      <c r="L115" s="7">
        <v>1</v>
      </c>
      <c r="M115" s="53">
        <v>2079.1999999999998</v>
      </c>
      <c r="N115" s="7">
        <v>1</v>
      </c>
      <c r="O115" s="68" t="s">
        <v>810</v>
      </c>
      <c r="P115" s="68" t="s">
        <v>901</v>
      </c>
      <c r="Q115" s="68" t="s">
        <v>886</v>
      </c>
      <c r="R115" s="69" t="s">
        <v>903</v>
      </c>
    </row>
    <row r="116" spans="1:18" ht="18" customHeight="1" x14ac:dyDescent="0.2">
      <c r="A116" s="6">
        <v>556</v>
      </c>
      <c r="B116" s="7">
        <v>15775318</v>
      </c>
      <c r="C116" s="6" t="s">
        <v>456</v>
      </c>
      <c r="D116" s="7">
        <v>590</v>
      </c>
      <c r="E116" s="6" t="s">
        <v>18</v>
      </c>
      <c r="F116" s="6" t="s">
        <v>16</v>
      </c>
      <c r="G116" s="7">
        <v>51</v>
      </c>
      <c r="H116" s="7">
        <v>3</v>
      </c>
      <c r="I116" s="51">
        <v>154962.99</v>
      </c>
      <c r="J116" s="7">
        <v>3</v>
      </c>
      <c r="K116" s="7">
        <v>0</v>
      </c>
      <c r="L116" s="7">
        <v>1</v>
      </c>
      <c r="M116" s="53">
        <v>191932.27</v>
      </c>
      <c r="N116" s="7">
        <v>1</v>
      </c>
      <c r="O116" s="68" t="s">
        <v>810</v>
      </c>
      <c r="P116" s="68" t="s">
        <v>901</v>
      </c>
      <c r="Q116" s="68" t="s">
        <v>888</v>
      </c>
      <c r="R116" s="69" t="s">
        <v>904</v>
      </c>
    </row>
    <row r="117" spans="1:18" ht="18" customHeight="1" x14ac:dyDescent="0.2">
      <c r="A117" s="6">
        <v>558</v>
      </c>
      <c r="B117" s="7">
        <v>15634844</v>
      </c>
      <c r="C117" s="6" t="s">
        <v>215</v>
      </c>
      <c r="D117" s="7">
        <v>598</v>
      </c>
      <c r="E117" s="6" t="s">
        <v>26</v>
      </c>
      <c r="F117" s="6" t="s">
        <v>23</v>
      </c>
      <c r="G117" s="7">
        <v>41</v>
      </c>
      <c r="H117" s="7">
        <v>3</v>
      </c>
      <c r="I117" s="51">
        <v>91536.93</v>
      </c>
      <c r="J117" s="7">
        <v>1</v>
      </c>
      <c r="K117" s="7">
        <v>1</v>
      </c>
      <c r="L117" s="7">
        <v>0</v>
      </c>
      <c r="M117" s="53">
        <v>191468.78</v>
      </c>
      <c r="N117" s="7">
        <v>1</v>
      </c>
      <c r="O117" s="68" t="s">
        <v>810</v>
      </c>
      <c r="P117" s="68" t="s">
        <v>901</v>
      </c>
      <c r="Q117" s="68" t="s">
        <v>886</v>
      </c>
      <c r="R117" s="69" t="s">
        <v>904</v>
      </c>
    </row>
    <row r="118" spans="1:18" ht="18" customHeight="1" x14ac:dyDescent="0.2">
      <c r="A118" s="6">
        <v>564</v>
      </c>
      <c r="B118" s="7">
        <v>15665956</v>
      </c>
      <c r="C118" s="6" t="s">
        <v>477</v>
      </c>
      <c r="D118" s="7">
        <v>509</v>
      </c>
      <c r="E118" s="6" t="s">
        <v>15</v>
      </c>
      <c r="F118" s="6" t="s">
        <v>16</v>
      </c>
      <c r="G118" s="7">
        <v>46</v>
      </c>
      <c r="H118" s="7">
        <v>1</v>
      </c>
      <c r="I118" s="51">
        <v>0</v>
      </c>
      <c r="J118" s="7">
        <v>1</v>
      </c>
      <c r="K118" s="7">
        <v>1</v>
      </c>
      <c r="L118" s="7">
        <v>0</v>
      </c>
      <c r="M118" s="53">
        <v>71244.59</v>
      </c>
      <c r="N118" s="7">
        <v>1</v>
      </c>
      <c r="O118" s="68" t="s">
        <v>885</v>
      </c>
      <c r="P118" s="68" t="s">
        <v>901</v>
      </c>
      <c r="Q118" s="68" t="s">
        <v>883</v>
      </c>
      <c r="R118" s="69" t="s">
        <v>884</v>
      </c>
    </row>
    <row r="119" spans="1:18" ht="18" customHeight="1" x14ac:dyDescent="0.2">
      <c r="A119" s="6">
        <v>567</v>
      </c>
      <c r="B119" s="7">
        <v>15651674</v>
      </c>
      <c r="C119" s="6" t="s">
        <v>478</v>
      </c>
      <c r="D119" s="7">
        <v>438</v>
      </c>
      <c r="E119" s="6" t="s">
        <v>18</v>
      </c>
      <c r="F119" s="6" t="s">
        <v>16</v>
      </c>
      <c r="G119" s="7">
        <v>54</v>
      </c>
      <c r="H119" s="7">
        <v>2</v>
      </c>
      <c r="I119" s="51">
        <v>0</v>
      </c>
      <c r="J119" s="7">
        <v>1</v>
      </c>
      <c r="K119" s="7">
        <v>0</v>
      </c>
      <c r="L119" s="7">
        <v>0</v>
      </c>
      <c r="M119" s="53">
        <v>191763.07</v>
      </c>
      <c r="N119" s="7">
        <v>1</v>
      </c>
      <c r="O119" s="68" t="s">
        <v>885</v>
      </c>
      <c r="P119" s="68" t="s">
        <v>901</v>
      </c>
      <c r="Q119" s="68" t="s">
        <v>883</v>
      </c>
      <c r="R119" s="69" t="s">
        <v>904</v>
      </c>
    </row>
    <row r="120" spans="1:18" ht="18" customHeight="1" x14ac:dyDescent="0.2">
      <c r="A120" s="6">
        <v>572</v>
      </c>
      <c r="B120" s="7">
        <v>15730076</v>
      </c>
      <c r="C120" s="6" t="s">
        <v>61</v>
      </c>
      <c r="D120" s="7">
        <v>651</v>
      </c>
      <c r="E120" s="6" t="s">
        <v>15</v>
      </c>
      <c r="F120" s="6" t="s">
        <v>23</v>
      </c>
      <c r="G120" s="7">
        <v>45</v>
      </c>
      <c r="H120" s="7">
        <v>1</v>
      </c>
      <c r="I120" s="51">
        <v>0</v>
      </c>
      <c r="J120" s="7">
        <v>1</v>
      </c>
      <c r="K120" s="7">
        <v>1</v>
      </c>
      <c r="L120" s="7">
        <v>0</v>
      </c>
      <c r="M120" s="53">
        <v>67740.08</v>
      </c>
      <c r="N120" s="7">
        <v>1</v>
      </c>
      <c r="O120" s="68" t="s">
        <v>810</v>
      </c>
      <c r="P120" s="68" t="s">
        <v>901</v>
      </c>
      <c r="Q120" s="68" t="s">
        <v>883</v>
      </c>
      <c r="R120" s="69" t="s">
        <v>884</v>
      </c>
    </row>
    <row r="121" spans="1:18" ht="18" customHeight="1" x14ac:dyDescent="0.2">
      <c r="A121" s="6">
        <v>574</v>
      </c>
      <c r="B121" s="7">
        <v>15607312</v>
      </c>
      <c r="C121" s="6" t="s">
        <v>483</v>
      </c>
      <c r="D121" s="7">
        <v>648</v>
      </c>
      <c r="E121" s="6" t="s">
        <v>18</v>
      </c>
      <c r="F121" s="6" t="s">
        <v>16</v>
      </c>
      <c r="G121" s="7">
        <v>49</v>
      </c>
      <c r="H121" s="7">
        <v>10</v>
      </c>
      <c r="I121" s="51">
        <v>0</v>
      </c>
      <c r="J121" s="7">
        <v>2</v>
      </c>
      <c r="K121" s="7">
        <v>1</v>
      </c>
      <c r="L121" s="7">
        <v>1</v>
      </c>
      <c r="M121" s="53">
        <v>159835.78</v>
      </c>
      <c r="N121" s="7">
        <v>1</v>
      </c>
      <c r="O121" s="68" t="s">
        <v>810</v>
      </c>
      <c r="P121" s="68" t="s">
        <v>901</v>
      </c>
      <c r="Q121" s="68" t="s">
        <v>883</v>
      </c>
      <c r="R121" s="69" t="s">
        <v>904</v>
      </c>
    </row>
    <row r="122" spans="1:18" ht="18" customHeight="1" x14ac:dyDescent="0.2">
      <c r="A122" s="6">
        <v>582</v>
      </c>
      <c r="B122" s="7">
        <v>15737741</v>
      </c>
      <c r="C122" s="6" t="s">
        <v>489</v>
      </c>
      <c r="D122" s="7">
        <v>607</v>
      </c>
      <c r="E122" s="6" t="s">
        <v>18</v>
      </c>
      <c r="F122" s="6" t="s">
        <v>16</v>
      </c>
      <c r="G122" s="7">
        <v>33</v>
      </c>
      <c r="H122" s="7">
        <v>2</v>
      </c>
      <c r="I122" s="51">
        <v>108431.87</v>
      </c>
      <c r="J122" s="7">
        <v>2</v>
      </c>
      <c r="K122" s="7">
        <v>0</v>
      </c>
      <c r="L122" s="7">
        <v>1</v>
      </c>
      <c r="M122" s="53">
        <v>109291.39</v>
      </c>
      <c r="N122" s="7">
        <v>1</v>
      </c>
      <c r="O122" s="68" t="s">
        <v>810</v>
      </c>
      <c r="P122" s="68" t="s">
        <v>902</v>
      </c>
      <c r="Q122" s="68" t="s">
        <v>886</v>
      </c>
      <c r="R122" s="69" t="s">
        <v>887</v>
      </c>
    </row>
    <row r="123" spans="1:18" ht="18" customHeight="1" x14ac:dyDescent="0.2">
      <c r="A123" s="6">
        <v>585</v>
      </c>
      <c r="B123" s="7">
        <v>15803689</v>
      </c>
      <c r="C123" s="6" t="s">
        <v>492</v>
      </c>
      <c r="D123" s="7">
        <v>647</v>
      </c>
      <c r="E123" s="6" t="s">
        <v>26</v>
      </c>
      <c r="F123" s="6" t="s">
        <v>16</v>
      </c>
      <c r="G123" s="7">
        <v>51</v>
      </c>
      <c r="H123" s="7">
        <v>1</v>
      </c>
      <c r="I123" s="51">
        <v>119741.77</v>
      </c>
      <c r="J123" s="7">
        <v>2</v>
      </c>
      <c r="K123" s="7">
        <v>0</v>
      </c>
      <c r="L123" s="7">
        <v>0</v>
      </c>
      <c r="M123" s="53">
        <v>54954.51</v>
      </c>
      <c r="N123" s="7">
        <v>1</v>
      </c>
      <c r="O123" s="68" t="s">
        <v>810</v>
      </c>
      <c r="P123" s="68" t="s">
        <v>901</v>
      </c>
      <c r="Q123" s="68" t="s">
        <v>886</v>
      </c>
      <c r="R123" s="69" t="s">
        <v>884</v>
      </c>
    </row>
    <row r="124" spans="1:18" ht="18" customHeight="1" x14ac:dyDescent="0.2">
      <c r="A124" s="6">
        <v>586</v>
      </c>
      <c r="B124" s="7">
        <v>15718057</v>
      </c>
      <c r="C124" s="6" t="s">
        <v>493</v>
      </c>
      <c r="D124" s="7">
        <v>760</v>
      </c>
      <c r="E124" s="6" t="s">
        <v>15</v>
      </c>
      <c r="F124" s="6" t="s">
        <v>16</v>
      </c>
      <c r="G124" s="7">
        <v>51</v>
      </c>
      <c r="H124" s="7">
        <v>2</v>
      </c>
      <c r="I124" s="51">
        <v>100946.71</v>
      </c>
      <c r="J124" s="7">
        <v>1</v>
      </c>
      <c r="K124" s="7">
        <v>0</v>
      </c>
      <c r="L124" s="7">
        <v>0</v>
      </c>
      <c r="M124" s="53">
        <v>179614.8</v>
      </c>
      <c r="N124" s="7">
        <v>1</v>
      </c>
      <c r="O124" s="68" t="s">
        <v>809</v>
      </c>
      <c r="P124" s="68" t="s">
        <v>901</v>
      </c>
      <c r="Q124" s="68" t="s">
        <v>886</v>
      </c>
      <c r="R124" s="69" t="s">
        <v>904</v>
      </c>
    </row>
    <row r="125" spans="1:18" ht="18" customHeight="1" x14ac:dyDescent="0.2">
      <c r="A125" s="6">
        <v>587</v>
      </c>
      <c r="B125" s="7">
        <v>15722010</v>
      </c>
      <c r="C125" s="6" t="s">
        <v>494</v>
      </c>
      <c r="D125" s="7">
        <v>621</v>
      </c>
      <c r="E125" s="6" t="s">
        <v>18</v>
      </c>
      <c r="F125" s="6" t="s">
        <v>23</v>
      </c>
      <c r="G125" s="7">
        <v>53</v>
      </c>
      <c r="H125" s="7">
        <v>9</v>
      </c>
      <c r="I125" s="51">
        <v>170491.84</v>
      </c>
      <c r="J125" s="7">
        <v>1</v>
      </c>
      <c r="K125" s="7">
        <v>1</v>
      </c>
      <c r="L125" s="7">
        <v>0</v>
      </c>
      <c r="M125" s="53">
        <v>35588.07</v>
      </c>
      <c r="N125" s="7">
        <v>1</v>
      </c>
      <c r="O125" s="68" t="s">
        <v>810</v>
      </c>
      <c r="P125" s="68" t="s">
        <v>901</v>
      </c>
      <c r="Q125" s="68" t="s">
        <v>888</v>
      </c>
      <c r="R125" s="69" t="s">
        <v>903</v>
      </c>
    </row>
    <row r="126" spans="1:18" ht="18" customHeight="1" x14ac:dyDescent="0.2">
      <c r="A126" s="6">
        <v>590</v>
      </c>
      <c r="B126" s="7">
        <v>15591047</v>
      </c>
      <c r="C126" s="6" t="s">
        <v>149</v>
      </c>
      <c r="D126" s="7">
        <v>519</v>
      </c>
      <c r="E126" s="6" t="s">
        <v>18</v>
      </c>
      <c r="F126" s="6" t="s">
        <v>16</v>
      </c>
      <c r="G126" s="7">
        <v>47</v>
      </c>
      <c r="H126" s="7">
        <v>6</v>
      </c>
      <c r="I126" s="51">
        <v>157296.01999999999</v>
      </c>
      <c r="J126" s="7">
        <v>2</v>
      </c>
      <c r="K126" s="7">
        <v>0</v>
      </c>
      <c r="L126" s="7">
        <v>0</v>
      </c>
      <c r="M126" s="53">
        <v>147278.43</v>
      </c>
      <c r="N126" s="7">
        <v>1</v>
      </c>
      <c r="O126" s="68" t="s">
        <v>885</v>
      </c>
      <c r="P126" s="68" t="s">
        <v>901</v>
      </c>
      <c r="Q126" s="68" t="s">
        <v>888</v>
      </c>
      <c r="R126" s="69" t="s">
        <v>887</v>
      </c>
    </row>
    <row r="127" spans="1:18" ht="18" customHeight="1" x14ac:dyDescent="0.2">
      <c r="A127" s="6">
        <v>591</v>
      </c>
      <c r="B127" s="7">
        <v>15788291</v>
      </c>
      <c r="C127" s="6" t="s">
        <v>496</v>
      </c>
      <c r="D127" s="7">
        <v>713</v>
      </c>
      <c r="E127" s="6" t="s">
        <v>26</v>
      </c>
      <c r="F127" s="6" t="s">
        <v>16</v>
      </c>
      <c r="G127" s="7">
        <v>38</v>
      </c>
      <c r="H127" s="7">
        <v>7</v>
      </c>
      <c r="I127" s="51">
        <v>144606.22</v>
      </c>
      <c r="J127" s="7">
        <v>1</v>
      </c>
      <c r="K127" s="7">
        <v>1</v>
      </c>
      <c r="L127" s="7">
        <v>1</v>
      </c>
      <c r="M127" s="53">
        <v>56594.36</v>
      </c>
      <c r="N127" s="7">
        <v>1</v>
      </c>
      <c r="O127" s="68" t="s">
        <v>810</v>
      </c>
      <c r="P127" s="68" t="s">
        <v>902</v>
      </c>
      <c r="Q127" s="68" t="s">
        <v>888</v>
      </c>
      <c r="R127" s="69" t="s">
        <v>884</v>
      </c>
    </row>
    <row r="128" spans="1:18" ht="18" customHeight="1" x14ac:dyDescent="0.2">
      <c r="A128" s="6">
        <v>599</v>
      </c>
      <c r="B128" s="7">
        <v>15637476</v>
      </c>
      <c r="C128" s="6" t="s">
        <v>502</v>
      </c>
      <c r="D128" s="7">
        <v>683</v>
      </c>
      <c r="E128" s="6" t="s">
        <v>26</v>
      </c>
      <c r="F128" s="6" t="s">
        <v>16</v>
      </c>
      <c r="G128" s="7">
        <v>57</v>
      </c>
      <c r="H128" s="7">
        <v>5</v>
      </c>
      <c r="I128" s="51">
        <v>162448.69</v>
      </c>
      <c r="J128" s="7">
        <v>1</v>
      </c>
      <c r="K128" s="7">
        <v>0</v>
      </c>
      <c r="L128" s="7">
        <v>0</v>
      </c>
      <c r="M128" s="53">
        <v>9221.7800000000007</v>
      </c>
      <c r="N128" s="7">
        <v>1</v>
      </c>
      <c r="O128" s="68" t="s">
        <v>810</v>
      </c>
      <c r="P128" s="68" t="s">
        <v>901</v>
      </c>
      <c r="Q128" s="68" t="s">
        <v>888</v>
      </c>
      <c r="R128" s="69" t="s">
        <v>903</v>
      </c>
    </row>
    <row r="129" spans="1:18" ht="18" customHeight="1" x14ac:dyDescent="0.2">
      <c r="A129" s="6">
        <v>601</v>
      </c>
      <c r="B129" s="7">
        <v>15683503</v>
      </c>
      <c r="C129" s="6" t="s">
        <v>504</v>
      </c>
      <c r="D129" s="7">
        <v>601</v>
      </c>
      <c r="E129" s="6" t="s">
        <v>15</v>
      </c>
      <c r="F129" s="6" t="s">
        <v>16</v>
      </c>
      <c r="G129" s="7">
        <v>43</v>
      </c>
      <c r="H129" s="7">
        <v>8</v>
      </c>
      <c r="I129" s="51">
        <v>0</v>
      </c>
      <c r="J129" s="7">
        <v>3</v>
      </c>
      <c r="K129" s="7">
        <v>0</v>
      </c>
      <c r="L129" s="7">
        <v>1</v>
      </c>
      <c r="M129" s="53">
        <v>110916.15</v>
      </c>
      <c r="N129" s="7">
        <v>1</v>
      </c>
      <c r="O129" s="68" t="s">
        <v>810</v>
      </c>
      <c r="P129" s="68" t="s">
        <v>901</v>
      </c>
      <c r="Q129" s="68" t="s">
        <v>883</v>
      </c>
      <c r="R129" s="69" t="s">
        <v>887</v>
      </c>
    </row>
    <row r="130" spans="1:18" ht="18" customHeight="1" x14ac:dyDescent="0.2">
      <c r="A130" s="6">
        <v>604</v>
      </c>
      <c r="B130" s="7">
        <v>15592387</v>
      </c>
      <c r="C130" s="6" t="s">
        <v>506</v>
      </c>
      <c r="D130" s="7">
        <v>566</v>
      </c>
      <c r="E130" s="6" t="s">
        <v>15</v>
      </c>
      <c r="F130" s="6" t="s">
        <v>23</v>
      </c>
      <c r="G130" s="7">
        <v>30</v>
      </c>
      <c r="H130" s="7">
        <v>5</v>
      </c>
      <c r="I130" s="51">
        <v>0</v>
      </c>
      <c r="J130" s="7">
        <v>1</v>
      </c>
      <c r="K130" s="7">
        <v>1</v>
      </c>
      <c r="L130" s="7">
        <v>0</v>
      </c>
      <c r="M130" s="53">
        <v>54926.51</v>
      </c>
      <c r="N130" s="7">
        <v>1</v>
      </c>
      <c r="O130" s="68" t="s">
        <v>810</v>
      </c>
      <c r="P130" s="68" t="s">
        <v>902</v>
      </c>
      <c r="Q130" s="68" t="s">
        <v>883</v>
      </c>
      <c r="R130" s="69" t="s">
        <v>884</v>
      </c>
    </row>
    <row r="131" spans="1:18" ht="18" customHeight="1" x14ac:dyDescent="0.2">
      <c r="A131" s="6">
        <v>616</v>
      </c>
      <c r="B131" s="7">
        <v>15745295</v>
      </c>
      <c r="C131" s="6" t="s">
        <v>514</v>
      </c>
      <c r="D131" s="7">
        <v>727</v>
      </c>
      <c r="E131" s="6" t="s">
        <v>18</v>
      </c>
      <c r="F131" s="6" t="s">
        <v>16</v>
      </c>
      <c r="G131" s="7">
        <v>31</v>
      </c>
      <c r="H131" s="7">
        <v>0</v>
      </c>
      <c r="I131" s="51">
        <v>0</v>
      </c>
      <c r="J131" s="7">
        <v>1</v>
      </c>
      <c r="K131" s="7">
        <v>1</v>
      </c>
      <c r="L131" s="7">
        <v>0</v>
      </c>
      <c r="M131" s="53">
        <v>121751.03999999999</v>
      </c>
      <c r="N131" s="7">
        <v>1</v>
      </c>
      <c r="O131" s="68" t="s">
        <v>809</v>
      </c>
      <c r="P131" s="68" t="s">
        <v>902</v>
      </c>
      <c r="Q131" s="68" t="s">
        <v>883</v>
      </c>
      <c r="R131" s="69" t="s">
        <v>887</v>
      </c>
    </row>
    <row r="132" spans="1:18" ht="18" customHeight="1" x14ac:dyDescent="0.2">
      <c r="A132" s="6">
        <v>618</v>
      </c>
      <c r="B132" s="7">
        <v>15766575</v>
      </c>
      <c r="C132" s="6" t="s">
        <v>515</v>
      </c>
      <c r="D132" s="7">
        <v>612</v>
      </c>
      <c r="E132" s="6" t="s">
        <v>26</v>
      </c>
      <c r="F132" s="6" t="s">
        <v>16</v>
      </c>
      <c r="G132" s="7">
        <v>62</v>
      </c>
      <c r="H132" s="7">
        <v>8</v>
      </c>
      <c r="I132" s="51">
        <v>140745.32999999999</v>
      </c>
      <c r="J132" s="7">
        <v>1</v>
      </c>
      <c r="K132" s="7">
        <v>1</v>
      </c>
      <c r="L132" s="7">
        <v>0</v>
      </c>
      <c r="M132" s="53">
        <v>193437.89</v>
      </c>
      <c r="N132" s="7">
        <v>1</v>
      </c>
      <c r="O132" s="68" t="s">
        <v>810</v>
      </c>
      <c r="P132" s="68" t="s">
        <v>905</v>
      </c>
      <c r="Q132" s="68" t="s">
        <v>888</v>
      </c>
      <c r="R132" s="69" t="s">
        <v>904</v>
      </c>
    </row>
    <row r="133" spans="1:18" ht="18" customHeight="1" x14ac:dyDescent="0.2">
      <c r="A133" s="6">
        <v>631</v>
      </c>
      <c r="B133" s="7">
        <v>15712403</v>
      </c>
      <c r="C133" s="6" t="s">
        <v>523</v>
      </c>
      <c r="D133" s="7">
        <v>589</v>
      </c>
      <c r="E133" s="6" t="s">
        <v>15</v>
      </c>
      <c r="F133" s="6" t="s">
        <v>16</v>
      </c>
      <c r="G133" s="7">
        <v>61</v>
      </c>
      <c r="H133" s="7">
        <v>1</v>
      </c>
      <c r="I133" s="51">
        <v>0</v>
      </c>
      <c r="J133" s="7">
        <v>1</v>
      </c>
      <c r="K133" s="7">
        <v>1</v>
      </c>
      <c r="L133" s="7">
        <v>0</v>
      </c>
      <c r="M133" s="53">
        <v>61108.56</v>
      </c>
      <c r="N133" s="7">
        <v>1</v>
      </c>
      <c r="O133" s="68" t="s">
        <v>810</v>
      </c>
      <c r="P133" s="68" t="s">
        <v>905</v>
      </c>
      <c r="Q133" s="68" t="s">
        <v>883</v>
      </c>
      <c r="R133" s="69" t="s">
        <v>884</v>
      </c>
    </row>
    <row r="134" spans="1:18" ht="18" customHeight="1" x14ac:dyDescent="0.2">
      <c r="A134" s="6">
        <v>632</v>
      </c>
      <c r="B134" s="7">
        <v>15811762</v>
      </c>
      <c r="C134" s="6" t="s">
        <v>524</v>
      </c>
      <c r="D134" s="7">
        <v>583</v>
      </c>
      <c r="E134" s="6" t="s">
        <v>26</v>
      </c>
      <c r="F134" s="6" t="s">
        <v>16</v>
      </c>
      <c r="G134" s="7">
        <v>54</v>
      </c>
      <c r="H134" s="7">
        <v>6</v>
      </c>
      <c r="I134" s="51">
        <v>115988.86</v>
      </c>
      <c r="J134" s="7">
        <v>1</v>
      </c>
      <c r="K134" s="7">
        <v>1</v>
      </c>
      <c r="L134" s="7">
        <v>0</v>
      </c>
      <c r="M134" s="53">
        <v>57553.98</v>
      </c>
      <c r="N134" s="7">
        <v>1</v>
      </c>
      <c r="O134" s="68" t="s">
        <v>810</v>
      </c>
      <c r="P134" s="68" t="s">
        <v>901</v>
      </c>
      <c r="Q134" s="68" t="s">
        <v>886</v>
      </c>
      <c r="R134" s="69" t="s">
        <v>884</v>
      </c>
    </row>
    <row r="135" spans="1:18" ht="18" customHeight="1" x14ac:dyDescent="0.2">
      <c r="A135" s="6">
        <v>635</v>
      </c>
      <c r="B135" s="7">
        <v>15738181</v>
      </c>
      <c r="C135" s="6" t="s">
        <v>526</v>
      </c>
      <c r="D135" s="7">
        <v>850</v>
      </c>
      <c r="E135" s="6" t="s">
        <v>15</v>
      </c>
      <c r="F135" s="6" t="s">
        <v>23</v>
      </c>
      <c r="G135" s="7">
        <v>31</v>
      </c>
      <c r="H135" s="7">
        <v>6</v>
      </c>
      <c r="I135" s="51">
        <v>67996.23</v>
      </c>
      <c r="J135" s="7">
        <v>2</v>
      </c>
      <c r="K135" s="7">
        <v>0</v>
      </c>
      <c r="L135" s="7">
        <v>0</v>
      </c>
      <c r="M135" s="53">
        <v>50129.87</v>
      </c>
      <c r="N135" s="7">
        <v>1</v>
      </c>
      <c r="O135" s="68" t="s">
        <v>809</v>
      </c>
      <c r="P135" s="68" t="s">
        <v>902</v>
      </c>
      <c r="Q135" s="68" t="s">
        <v>883</v>
      </c>
      <c r="R135" s="69" t="s">
        <v>903</v>
      </c>
    </row>
    <row r="136" spans="1:18" ht="18" customHeight="1" x14ac:dyDescent="0.2">
      <c r="A136" s="6">
        <v>641</v>
      </c>
      <c r="B136" s="7">
        <v>15784844</v>
      </c>
      <c r="C136" s="6" t="s">
        <v>274</v>
      </c>
      <c r="D136" s="7">
        <v>752</v>
      </c>
      <c r="E136" s="6" t="s">
        <v>18</v>
      </c>
      <c r="F136" s="6" t="s">
        <v>23</v>
      </c>
      <c r="G136" s="7">
        <v>48</v>
      </c>
      <c r="H136" s="7">
        <v>5</v>
      </c>
      <c r="I136" s="51">
        <v>116060.08</v>
      </c>
      <c r="J136" s="7">
        <v>1</v>
      </c>
      <c r="K136" s="7">
        <v>1</v>
      </c>
      <c r="L136" s="7">
        <v>0</v>
      </c>
      <c r="M136" s="53">
        <v>156618.38</v>
      </c>
      <c r="N136" s="7">
        <v>1</v>
      </c>
      <c r="O136" s="68" t="s">
        <v>809</v>
      </c>
      <c r="P136" s="68" t="s">
        <v>901</v>
      </c>
      <c r="Q136" s="68" t="s">
        <v>886</v>
      </c>
      <c r="R136" s="69" t="s">
        <v>904</v>
      </c>
    </row>
    <row r="137" spans="1:18" ht="18" customHeight="1" x14ac:dyDescent="0.2">
      <c r="A137" s="6">
        <v>644</v>
      </c>
      <c r="B137" s="7">
        <v>15640078</v>
      </c>
      <c r="C137" s="6" t="s">
        <v>533</v>
      </c>
      <c r="D137" s="7">
        <v>660</v>
      </c>
      <c r="E137" s="6" t="s">
        <v>26</v>
      </c>
      <c r="F137" s="6" t="s">
        <v>16</v>
      </c>
      <c r="G137" s="7">
        <v>39</v>
      </c>
      <c r="H137" s="7">
        <v>5</v>
      </c>
      <c r="I137" s="51">
        <v>135134.99</v>
      </c>
      <c r="J137" s="7">
        <v>1</v>
      </c>
      <c r="K137" s="7">
        <v>1</v>
      </c>
      <c r="L137" s="7">
        <v>0</v>
      </c>
      <c r="M137" s="53">
        <v>173683</v>
      </c>
      <c r="N137" s="7">
        <v>1</v>
      </c>
      <c r="O137" s="68" t="s">
        <v>810</v>
      </c>
      <c r="P137" s="68" t="s">
        <v>902</v>
      </c>
      <c r="Q137" s="68" t="s">
        <v>888</v>
      </c>
      <c r="R137" s="69" t="s">
        <v>904</v>
      </c>
    </row>
    <row r="138" spans="1:18" ht="18" customHeight="1" x14ac:dyDescent="0.2">
      <c r="A138" s="6">
        <v>645</v>
      </c>
      <c r="B138" s="7">
        <v>15698786</v>
      </c>
      <c r="C138" s="6" t="s">
        <v>534</v>
      </c>
      <c r="D138" s="7">
        <v>819</v>
      </c>
      <c r="E138" s="6" t="s">
        <v>15</v>
      </c>
      <c r="F138" s="6" t="s">
        <v>16</v>
      </c>
      <c r="G138" s="7">
        <v>39</v>
      </c>
      <c r="H138" s="7">
        <v>9</v>
      </c>
      <c r="I138" s="51">
        <v>133102.92000000001</v>
      </c>
      <c r="J138" s="7">
        <v>1</v>
      </c>
      <c r="K138" s="7">
        <v>1</v>
      </c>
      <c r="L138" s="7">
        <v>0</v>
      </c>
      <c r="M138" s="53">
        <v>27046.46</v>
      </c>
      <c r="N138" s="7">
        <v>1</v>
      </c>
      <c r="O138" s="68" t="s">
        <v>809</v>
      </c>
      <c r="P138" s="68" t="s">
        <v>902</v>
      </c>
      <c r="Q138" s="68" t="s">
        <v>888</v>
      </c>
      <c r="R138" s="69" t="s">
        <v>903</v>
      </c>
    </row>
    <row r="139" spans="1:18" ht="18" customHeight="1" x14ac:dyDescent="0.2">
      <c r="A139" s="6">
        <v>646</v>
      </c>
      <c r="B139" s="7">
        <v>15569807</v>
      </c>
      <c r="C139" s="6" t="s">
        <v>535</v>
      </c>
      <c r="D139" s="7">
        <v>673</v>
      </c>
      <c r="E139" s="6" t="s">
        <v>15</v>
      </c>
      <c r="F139" s="6" t="s">
        <v>16</v>
      </c>
      <c r="G139" s="7">
        <v>34</v>
      </c>
      <c r="H139" s="7">
        <v>8</v>
      </c>
      <c r="I139" s="51">
        <v>42157.08</v>
      </c>
      <c r="J139" s="7">
        <v>1</v>
      </c>
      <c r="K139" s="7">
        <v>1</v>
      </c>
      <c r="L139" s="7">
        <v>0</v>
      </c>
      <c r="M139" s="53">
        <v>20598.59</v>
      </c>
      <c r="N139" s="7">
        <v>1</v>
      </c>
      <c r="O139" s="68" t="s">
        <v>810</v>
      </c>
      <c r="P139" s="68" t="s">
        <v>902</v>
      </c>
      <c r="Q139" s="68" t="s">
        <v>883</v>
      </c>
      <c r="R139" s="69" t="s">
        <v>903</v>
      </c>
    </row>
    <row r="140" spans="1:18" ht="18" customHeight="1" x14ac:dyDescent="0.2">
      <c r="A140" s="6">
        <v>654</v>
      </c>
      <c r="B140" s="7">
        <v>15664610</v>
      </c>
      <c r="C140" s="6" t="s">
        <v>186</v>
      </c>
      <c r="D140" s="7">
        <v>459</v>
      </c>
      <c r="E140" s="6" t="s">
        <v>26</v>
      </c>
      <c r="F140" s="6" t="s">
        <v>23</v>
      </c>
      <c r="G140" s="7">
        <v>48</v>
      </c>
      <c r="H140" s="7">
        <v>4</v>
      </c>
      <c r="I140" s="51">
        <v>133994.51999999999</v>
      </c>
      <c r="J140" s="7">
        <v>1</v>
      </c>
      <c r="K140" s="7">
        <v>1</v>
      </c>
      <c r="L140" s="7">
        <v>1</v>
      </c>
      <c r="M140" s="53">
        <v>19287.060000000001</v>
      </c>
      <c r="N140" s="7">
        <v>1</v>
      </c>
      <c r="O140" s="68" t="s">
        <v>885</v>
      </c>
      <c r="P140" s="68" t="s">
        <v>901</v>
      </c>
      <c r="Q140" s="68" t="s">
        <v>888</v>
      </c>
      <c r="R140" s="69" t="s">
        <v>903</v>
      </c>
    </row>
    <row r="141" spans="1:18" ht="18" customHeight="1" x14ac:dyDescent="0.2">
      <c r="A141" s="6">
        <v>678</v>
      </c>
      <c r="B141" s="7">
        <v>15715142</v>
      </c>
      <c r="C141" s="6" t="s">
        <v>560</v>
      </c>
      <c r="D141" s="7">
        <v>739</v>
      </c>
      <c r="E141" s="6" t="s">
        <v>26</v>
      </c>
      <c r="F141" s="6" t="s">
        <v>23</v>
      </c>
      <c r="G141" s="7">
        <v>45</v>
      </c>
      <c r="H141" s="7">
        <v>7</v>
      </c>
      <c r="I141" s="51">
        <v>102703.62</v>
      </c>
      <c r="J141" s="7">
        <v>1</v>
      </c>
      <c r="K141" s="7">
        <v>0</v>
      </c>
      <c r="L141" s="7">
        <v>1</v>
      </c>
      <c r="M141" s="53">
        <v>147802.94</v>
      </c>
      <c r="N141" s="7">
        <v>1</v>
      </c>
      <c r="O141" s="68" t="s">
        <v>809</v>
      </c>
      <c r="P141" s="68" t="s">
        <v>901</v>
      </c>
      <c r="Q141" s="68" t="s">
        <v>886</v>
      </c>
      <c r="R141" s="69" t="s">
        <v>887</v>
      </c>
    </row>
    <row r="142" spans="1:18" ht="18" customHeight="1" x14ac:dyDescent="0.2">
      <c r="A142" s="6">
        <v>686</v>
      </c>
      <c r="B142" s="7">
        <v>15600337</v>
      </c>
      <c r="C142" s="6" t="s">
        <v>566</v>
      </c>
      <c r="D142" s="7">
        <v>661</v>
      </c>
      <c r="E142" s="6" t="s">
        <v>18</v>
      </c>
      <c r="F142" s="6" t="s">
        <v>23</v>
      </c>
      <c r="G142" s="7">
        <v>42</v>
      </c>
      <c r="H142" s="7">
        <v>2</v>
      </c>
      <c r="I142" s="51">
        <v>178820.91</v>
      </c>
      <c r="J142" s="7">
        <v>1</v>
      </c>
      <c r="K142" s="7">
        <v>0</v>
      </c>
      <c r="L142" s="7">
        <v>0</v>
      </c>
      <c r="M142" s="53">
        <v>29358.57</v>
      </c>
      <c r="N142" s="7">
        <v>1</v>
      </c>
      <c r="O142" s="68" t="s">
        <v>810</v>
      </c>
      <c r="P142" s="68" t="s">
        <v>901</v>
      </c>
      <c r="Q142" s="68" t="s">
        <v>888</v>
      </c>
      <c r="R142" s="69" t="s">
        <v>903</v>
      </c>
    </row>
    <row r="143" spans="1:18" ht="18" customHeight="1" x14ac:dyDescent="0.2">
      <c r="A143" s="6">
        <v>688</v>
      </c>
      <c r="B143" s="7">
        <v>15579334</v>
      </c>
      <c r="C143" s="6" t="s">
        <v>568</v>
      </c>
      <c r="D143" s="7">
        <v>769</v>
      </c>
      <c r="E143" s="6" t="s">
        <v>26</v>
      </c>
      <c r="F143" s="6" t="s">
        <v>16</v>
      </c>
      <c r="G143" s="7">
        <v>45</v>
      </c>
      <c r="H143" s="7">
        <v>5</v>
      </c>
      <c r="I143" s="51">
        <v>126674.81</v>
      </c>
      <c r="J143" s="7">
        <v>1</v>
      </c>
      <c r="K143" s="7">
        <v>1</v>
      </c>
      <c r="L143" s="7">
        <v>0</v>
      </c>
      <c r="M143" s="53">
        <v>124118.71</v>
      </c>
      <c r="N143" s="7">
        <v>1</v>
      </c>
      <c r="O143" s="68" t="s">
        <v>809</v>
      </c>
      <c r="P143" s="68" t="s">
        <v>901</v>
      </c>
      <c r="Q143" s="68" t="s">
        <v>888</v>
      </c>
      <c r="R143" s="69" t="s">
        <v>887</v>
      </c>
    </row>
    <row r="144" spans="1:18" ht="18" customHeight="1" x14ac:dyDescent="0.2">
      <c r="A144" s="6">
        <v>689</v>
      </c>
      <c r="B144" s="7">
        <v>15802741</v>
      </c>
      <c r="C144" s="6" t="s">
        <v>569</v>
      </c>
      <c r="D144" s="7">
        <v>625</v>
      </c>
      <c r="E144" s="6" t="s">
        <v>15</v>
      </c>
      <c r="F144" s="6" t="s">
        <v>16</v>
      </c>
      <c r="G144" s="7">
        <v>51</v>
      </c>
      <c r="H144" s="7">
        <v>7</v>
      </c>
      <c r="I144" s="51">
        <v>136294.97</v>
      </c>
      <c r="J144" s="7">
        <v>1</v>
      </c>
      <c r="K144" s="7">
        <v>1</v>
      </c>
      <c r="L144" s="7">
        <v>0</v>
      </c>
      <c r="M144" s="53">
        <v>38867.46</v>
      </c>
      <c r="N144" s="7">
        <v>1</v>
      </c>
      <c r="O144" s="68" t="s">
        <v>810</v>
      </c>
      <c r="P144" s="68" t="s">
        <v>901</v>
      </c>
      <c r="Q144" s="68" t="s">
        <v>888</v>
      </c>
      <c r="R144" s="69" t="s">
        <v>903</v>
      </c>
    </row>
    <row r="145" spans="1:18" ht="18" customHeight="1" x14ac:dyDescent="0.2">
      <c r="A145" s="6">
        <v>697</v>
      </c>
      <c r="B145" s="7">
        <v>15727299</v>
      </c>
      <c r="C145" s="6" t="s">
        <v>577</v>
      </c>
      <c r="D145" s="7">
        <v>445</v>
      </c>
      <c r="E145" s="6" t="s">
        <v>18</v>
      </c>
      <c r="F145" s="6" t="s">
        <v>23</v>
      </c>
      <c r="G145" s="7">
        <v>62</v>
      </c>
      <c r="H145" s="7">
        <v>1</v>
      </c>
      <c r="I145" s="51">
        <v>64119.38</v>
      </c>
      <c r="J145" s="7">
        <v>1</v>
      </c>
      <c r="K145" s="7">
        <v>1</v>
      </c>
      <c r="L145" s="7">
        <v>1</v>
      </c>
      <c r="M145" s="53">
        <v>76569.64</v>
      </c>
      <c r="N145" s="7">
        <v>1</v>
      </c>
      <c r="O145" s="68" t="s">
        <v>885</v>
      </c>
      <c r="P145" s="68" t="s">
        <v>905</v>
      </c>
      <c r="Q145" s="68" t="s">
        <v>883</v>
      </c>
      <c r="R145" s="69" t="s">
        <v>884</v>
      </c>
    </row>
    <row r="146" spans="1:18" ht="18" customHeight="1" x14ac:dyDescent="0.2">
      <c r="A146" s="6">
        <v>698</v>
      </c>
      <c r="B146" s="7">
        <v>15620204</v>
      </c>
      <c r="C146" s="6" t="s">
        <v>578</v>
      </c>
      <c r="D146" s="7">
        <v>543</v>
      </c>
      <c r="E146" s="6" t="s">
        <v>26</v>
      </c>
      <c r="F146" s="6" t="s">
        <v>16</v>
      </c>
      <c r="G146" s="7">
        <v>57</v>
      </c>
      <c r="H146" s="7">
        <v>1</v>
      </c>
      <c r="I146" s="51">
        <v>106138.33</v>
      </c>
      <c r="J146" s="7">
        <v>2</v>
      </c>
      <c r="K146" s="7">
        <v>1</v>
      </c>
      <c r="L146" s="7">
        <v>1</v>
      </c>
      <c r="M146" s="53">
        <v>120657.32</v>
      </c>
      <c r="N146" s="7">
        <v>1</v>
      </c>
      <c r="O146" s="68" t="s">
        <v>810</v>
      </c>
      <c r="P146" s="68" t="s">
        <v>901</v>
      </c>
      <c r="Q146" s="68" t="s">
        <v>886</v>
      </c>
      <c r="R146" s="69" t="s">
        <v>887</v>
      </c>
    </row>
    <row r="147" spans="1:18" ht="18" customHeight="1" x14ac:dyDescent="0.2">
      <c r="A147" s="6">
        <v>706</v>
      </c>
      <c r="B147" s="7">
        <v>15580148</v>
      </c>
      <c r="C147" s="6" t="s">
        <v>131</v>
      </c>
      <c r="D147" s="7">
        <v>750</v>
      </c>
      <c r="E147" s="6" t="s">
        <v>26</v>
      </c>
      <c r="F147" s="6" t="s">
        <v>23</v>
      </c>
      <c r="G147" s="7">
        <v>40</v>
      </c>
      <c r="H147" s="7">
        <v>5</v>
      </c>
      <c r="I147" s="51">
        <v>168286.81</v>
      </c>
      <c r="J147" s="7">
        <v>3</v>
      </c>
      <c r="K147" s="7">
        <v>1</v>
      </c>
      <c r="L147" s="7">
        <v>0</v>
      </c>
      <c r="M147" s="53">
        <v>20451.990000000002</v>
      </c>
      <c r="N147" s="7">
        <v>1</v>
      </c>
      <c r="O147" s="68" t="s">
        <v>809</v>
      </c>
      <c r="P147" s="68" t="s">
        <v>901</v>
      </c>
      <c r="Q147" s="68" t="s">
        <v>888</v>
      </c>
      <c r="R147" s="69" t="s">
        <v>903</v>
      </c>
    </row>
    <row r="148" spans="1:18" ht="18" customHeight="1" x14ac:dyDescent="0.2">
      <c r="A148" s="6">
        <v>715</v>
      </c>
      <c r="B148" s="7">
        <v>15807609</v>
      </c>
      <c r="C148" s="6" t="s">
        <v>307</v>
      </c>
      <c r="D148" s="7">
        <v>650</v>
      </c>
      <c r="E148" s="6" t="s">
        <v>18</v>
      </c>
      <c r="F148" s="6" t="s">
        <v>16</v>
      </c>
      <c r="G148" s="7">
        <v>20</v>
      </c>
      <c r="H148" s="7">
        <v>3</v>
      </c>
      <c r="I148" s="51">
        <v>86605.5</v>
      </c>
      <c r="J148" s="7">
        <v>3</v>
      </c>
      <c r="K148" s="7">
        <v>1</v>
      </c>
      <c r="L148" s="7">
        <v>0</v>
      </c>
      <c r="M148" s="53">
        <v>16649.310000000001</v>
      </c>
      <c r="N148" s="7">
        <v>1</v>
      </c>
      <c r="O148" s="68" t="s">
        <v>810</v>
      </c>
      <c r="P148" s="68" t="s">
        <v>902</v>
      </c>
      <c r="Q148" s="68" t="s">
        <v>886</v>
      </c>
      <c r="R148" s="69" t="s">
        <v>903</v>
      </c>
    </row>
    <row r="149" spans="1:18" ht="18" customHeight="1" x14ac:dyDescent="0.2">
      <c r="A149" s="6">
        <v>721</v>
      </c>
      <c r="B149" s="7">
        <v>15721658</v>
      </c>
      <c r="C149" s="6" t="s">
        <v>544</v>
      </c>
      <c r="D149" s="7">
        <v>672</v>
      </c>
      <c r="E149" s="6" t="s">
        <v>18</v>
      </c>
      <c r="F149" s="6" t="s">
        <v>16</v>
      </c>
      <c r="G149" s="7">
        <v>56</v>
      </c>
      <c r="H149" s="7">
        <v>2</v>
      </c>
      <c r="I149" s="51">
        <v>209767.31</v>
      </c>
      <c r="J149" s="7">
        <v>2</v>
      </c>
      <c r="K149" s="7">
        <v>1</v>
      </c>
      <c r="L149" s="7">
        <v>1</v>
      </c>
      <c r="M149" s="53">
        <v>150694.42000000001</v>
      </c>
      <c r="N149" s="7">
        <v>1</v>
      </c>
      <c r="O149" s="68" t="s">
        <v>810</v>
      </c>
      <c r="P149" s="68" t="s">
        <v>901</v>
      </c>
      <c r="Q149" s="68" t="s">
        <v>888</v>
      </c>
      <c r="R149" s="69" t="s">
        <v>887</v>
      </c>
    </row>
    <row r="150" spans="1:18" ht="18" customHeight="1" x14ac:dyDescent="0.2">
      <c r="A150" s="6">
        <v>722</v>
      </c>
      <c r="B150" s="7">
        <v>15578761</v>
      </c>
      <c r="C150" s="6" t="s">
        <v>356</v>
      </c>
      <c r="D150" s="7">
        <v>459</v>
      </c>
      <c r="E150" s="6" t="s">
        <v>18</v>
      </c>
      <c r="F150" s="6" t="s">
        <v>16</v>
      </c>
      <c r="G150" s="7">
        <v>42</v>
      </c>
      <c r="H150" s="7">
        <v>6</v>
      </c>
      <c r="I150" s="51">
        <v>129634.25</v>
      </c>
      <c r="J150" s="7">
        <v>2</v>
      </c>
      <c r="K150" s="7">
        <v>1</v>
      </c>
      <c r="L150" s="7">
        <v>1</v>
      </c>
      <c r="M150" s="53">
        <v>177683.02</v>
      </c>
      <c r="N150" s="7">
        <v>1</v>
      </c>
      <c r="O150" s="68" t="s">
        <v>885</v>
      </c>
      <c r="P150" s="68" t="s">
        <v>901</v>
      </c>
      <c r="Q150" s="68" t="s">
        <v>888</v>
      </c>
      <c r="R150" s="69" t="s">
        <v>904</v>
      </c>
    </row>
    <row r="151" spans="1:18" ht="18" customHeight="1" x14ac:dyDescent="0.2">
      <c r="A151" s="6">
        <v>730</v>
      </c>
      <c r="B151" s="7">
        <v>15612525</v>
      </c>
      <c r="C151" s="6" t="s">
        <v>597</v>
      </c>
      <c r="D151" s="7">
        <v>499</v>
      </c>
      <c r="E151" s="6" t="s">
        <v>15</v>
      </c>
      <c r="F151" s="6" t="s">
        <v>16</v>
      </c>
      <c r="G151" s="7">
        <v>57</v>
      </c>
      <c r="H151" s="7">
        <v>1</v>
      </c>
      <c r="I151" s="51">
        <v>0</v>
      </c>
      <c r="J151" s="7">
        <v>1</v>
      </c>
      <c r="K151" s="7">
        <v>0</v>
      </c>
      <c r="L151" s="7">
        <v>0</v>
      </c>
      <c r="M151" s="53">
        <v>131372.38</v>
      </c>
      <c r="N151" s="7">
        <v>1</v>
      </c>
      <c r="O151" s="68" t="s">
        <v>885</v>
      </c>
      <c r="P151" s="68" t="s">
        <v>901</v>
      </c>
      <c r="Q151" s="68" t="s">
        <v>883</v>
      </c>
      <c r="R151" s="69" t="s">
        <v>887</v>
      </c>
    </row>
    <row r="152" spans="1:18" ht="18" customHeight="1" x14ac:dyDescent="0.2">
      <c r="A152" s="6">
        <v>734</v>
      </c>
      <c r="B152" s="7">
        <v>15744607</v>
      </c>
      <c r="C152" s="6" t="s">
        <v>65</v>
      </c>
      <c r="D152" s="7">
        <v>738</v>
      </c>
      <c r="E152" s="6" t="s">
        <v>26</v>
      </c>
      <c r="F152" s="6" t="s">
        <v>23</v>
      </c>
      <c r="G152" s="7">
        <v>43</v>
      </c>
      <c r="H152" s="7">
        <v>9</v>
      </c>
      <c r="I152" s="51">
        <v>121152.05</v>
      </c>
      <c r="J152" s="7">
        <v>2</v>
      </c>
      <c r="K152" s="7">
        <v>1</v>
      </c>
      <c r="L152" s="7">
        <v>0</v>
      </c>
      <c r="M152" s="53">
        <v>64166.7</v>
      </c>
      <c r="N152" s="7">
        <v>1</v>
      </c>
      <c r="O152" s="68" t="s">
        <v>809</v>
      </c>
      <c r="P152" s="68" t="s">
        <v>901</v>
      </c>
      <c r="Q152" s="68" t="s">
        <v>886</v>
      </c>
      <c r="R152" s="69" t="s">
        <v>884</v>
      </c>
    </row>
    <row r="153" spans="1:18" ht="18" customHeight="1" x14ac:dyDescent="0.2">
      <c r="A153" s="6">
        <v>735</v>
      </c>
      <c r="B153" s="7">
        <v>15612966</v>
      </c>
      <c r="C153" s="6" t="s">
        <v>601</v>
      </c>
      <c r="D153" s="7">
        <v>545</v>
      </c>
      <c r="E153" s="6" t="s">
        <v>26</v>
      </c>
      <c r="F153" s="6" t="s">
        <v>16</v>
      </c>
      <c r="G153" s="7">
        <v>60</v>
      </c>
      <c r="H153" s="7">
        <v>7</v>
      </c>
      <c r="I153" s="51">
        <v>128981.07</v>
      </c>
      <c r="J153" s="7">
        <v>1</v>
      </c>
      <c r="K153" s="7">
        <v>0</v>
      </c>
      <c r="L153" s="7">
        <v>1</v>
      </c>
      <c r="M153" s="53">
        <v>176924.21</v>
      </c>
      <c r="N153" s="7">
        <v>1</v>
      </c>
      <c r="O153" s="68" t="s">
        <v>810</v>
      </c>
      <c r="P153" s="68" t="s">
        <v>905</v>
      </c>
      <c r="Q153" s="68" t="s">
        <v>888</v>
      </c>
      <c r="R153" s="69" t="s">
        <v>904</v>
      </c>
    </row>
    <row r="154" spans="1:18" ht="18" customHeight="1" x14ac:dyDescent="0.2">
      <c r="A154" s="6">
        <v>744</v>
      </c>
      <c r="B154" s="7">
        <v>15641675</v>
      </c>
      <c r="C154" s="6" t="s">
        <v>608</v>
      </c>
      <c r="D154" s="7">
        <v>611</v>
      </c>
      <c r="E154" s="6" t="s">
        <v>15</v>
      </c>
      <c r="F154" s="6" t="s">
        <v>16</v>
      </c>
      <c r="G154" s="7">
        <v>49</v>
      </c>
      <c r="H154" s="7">
        <v>2</v>
      </c>
      <c r="I154" s="51">
        <v>88915.37</v>
      </c>
      <c r="J154" s="7">
        <v>3</v>
      </c>
      <c r="K154" s="7">
        <v>0</v>
      </c>
      <c r="L154" s="7">
        <v>0</v>
      </c>
      <c r="M154" s="53">
        <v>161435.01999999999</v>
      </c>
      <c r="N154" s="7">
        <v>1</v>
      </c>
      <c r="O154" s="68" t="s">
        <v>810</v>
      </c>
      <c r="P154" s="68" t="s">
        <v>901</v>
      </c>
      <c r="Q154" s="68" t="s">
        <v>886</v>
      </c>
      <c r="R154" s="69" t="s">
        <v>904</v>
      </c>
    </row>
    <row r="155" spans="1:18" ht="18" customHeight="1" x14ac:dyDescent="0.2">
      <c r="A155" s="6">
        <v>762</v>
      </c>
      <c r="B155" s="7">
        <v>15582741</v>
      </c>
      <c r="C155" s="6" t="s">
        <v>44</v>
      </c>
      <c r="D155" s="7">
        <v>693</v>
      </c>
      <c r="E155" s="6" t="s">
        <v>15</v>
      </c>
      <c r="F155" s="6" t="s">
        <v>16</v>
      </c>
      <c r="G155" s="7">
        <v>35</v>
      </c>
      <c r="H155" s="7">
        <v>5</v>
      </c>
      <c r="I155" s="51">
        <v>124151.09</v>
      </c>
      <c r="J155" s="7">
        <v>1</v>
      </c>
      <c r="K155" s="7">
        <v>1</v>
      </c>
      <c r="L155" s="7">
        <v>0</v>
      </c>
      <c r="M155" s="53">
        <v>88705.14</v>
      </c>
      <c r="N155" s="7">
        <v>1</v>
      </c>
      <c r="O155" s="68" t="s">
        <v>810</v>
      </c>
      <c r="P155" s="68" t="s">
        <v>902</v>
      </c>
      <c r="Q155" s="68" t="s">
        <v>886</v>
      </c>
      <c r="R155" s="69" t="s">
        <v>884</v>
      </c>
    </row>
    <row r="156" spans="1:18" ht="18" customHeight="1" x14ac:dyDescent="0.2">
      <c r="A156" s="6">
        <v>763</v>
      </c>
      <c r="B156" s="7">
        <v>15637876</v>
      </c>
      <c r="C156" s="6" t="s">
        <v>422</v>
      </c>
      <c r="D156" s="7">
        <v>663</v>
      </c>
      <c r="E156" s="6" t="s">
        <v>26</v>
      </c>
      <c r="F156" s="6" t="s">
        <v>16</v>
      </c>
      <c r="G156" s="7">
        <v>36</v>
      </c>
      <c r="H156" s="7">
        <v>6</v>
      </c>
      <c r="I156" s="51">
        <v>77253.5</v>
      </c>
      <c r="J156" s="7">
        <v>1</v>
      </c>
      <c r="K156" s="7">
        <v>0</v>
      </c>
      <c r="L156" s="7">
        <v>0</v>
      </c>
      <c r="M156" s="53">
        <v>35817.97</v>
      </c>
      <c r="N156" s="7">
        <v>1</v>
      </c>
      <c r="O156" s="68" t="s">
        <v>810</v>
      </c>
      <c r="P156" s="68" t="s">
        <v>902</v>
      </c>
      <c r="Q156" s="68" t="s">
        <v>886</v>
      </c>
      <c r="R156" s="69" t="s">
        <v>903</v>
      </c>
    </row>
    <row r="157" spans="1:18" ht="18" customHeight="1" x14ac:dyDescent="0.2">
      <c r="A157" s="6">
        <v>765</v>
      </c>
      <c r="B157" s="7">
        <v>15672056</v>
      </c>
      <c r="C157" s="6" t="s">
        <v>617</v>
      </c>
      <c r="D157" s="7">
        <v>710</v>
      </c>
      <c r="E157" s="6" t="s">
        <v>26</v>
      </c>
      <c r="F157" s="6" t="s">
        <v>23</v>
      </c>
      <c r="G157" s="7">
        <v>43</v>
      </c>
      <c r="H157" s="7">
        <v>2</v>
      </c>
      <c r="I157" s="51">
        <v>140080.32000000001</v>
      </c>
      <c r="J157" s="7">
        <v>3</v>
      </c>
      <c r="K157" s="7">
        <v>1</v>
      </c>
      <c r="L157" s="7">
        <v>1</v>
      </c>
      <c r="M157" s="53">
        <v>157908.19</v>
      </c>
      <c r="N157" s="7">
        <v>1</v>
      </c>
      <c r="O157" s="68" t="s">
        <v>810</v>
      </c>
      <c r="P157" s="68" t="s">
        <v>901</v>
      </c>
      <c r="Q157" s="68" t="s">
        <v>888</v>
      </c>
      <c r="R157" s="69" t="s">
        <v>904</v>
      </c>
    </row>
    <row r="158" spans="1:18" ht="18" customHeight="1" x14ac:dyDescent="0.2">
      <c r="A158" s="6">
        <v>768</v>
      </c>
      <c r="B158" s="7">
        <v>15677921</v>
      </c>
      <c r="C158" s="6" t="s">
        <v>620</v>
      </c>
      <c r="D158" s="7">
        <v>720</v>
      </c>
      <c r="E158" s="6" t="s">
        <v>26</v>
      </c>
      <c r="F158" s="6" t="s">
        <v>23</v>
      </c>
      <c r="G158" s="7">
        <v>60</v>
      </c>
      <c r="H158" s="7">
        <v>9</v>
      </c>
      <c r="I158" s="51">
        <v>115920.62</v>
      </c>
      <c r="J158" s="7">
        <v>2</v>
      </c>
      <c r="K158" s="7">
        <v>0</v>
      </c>
      <c r="L158" s="7">
        <v>0</v>
      </c>
      <c r="M158" s="53">
        <v>157552.07999999999</v>
      </c>
      <c r="N158" s="7">
        <v>1</v>
      </c>
      <c r="O158" s="68" t="s">
        <v>810</v>
      </c>
      <c r="P158" s="68" t="s">
        <v>905</v>
      </c>
      <c r="Q158" s="68" t="s">
        <v>886</v>
      </c>
      <c r="R158" s="69" t="s">
        <v>904</v>
      </c>
    </row>
    <row r="159" spans="1:18" ht="18" customHeight="1" x14ac:dyDescent="0.2">
      <c r="A159" s="6">
        <v>770</v>
      </c>
      <c r="B159" s="7">
        <v>15685329</v>
      </c>
      <c r="C159" s="6" t="s">
        <v>370</v>
      </c>
      <c r="D159" s="7">
        <v>531</v>
      </c>
      <c r="E159" s="6" t="s">
        <v>15</v>
      </c>
      <c r="F159" s="6" t="s">
        <v>16</v>
      </c>
      <c r="G159" s="7">
        <v>63</v>
      </c>
      <c r="H159" s="7">
        <v>1</v>
      </c>
      <c r="I159" s="51">
        <v>114715.71</v>
      </c>
      <c r="J159" s="7">
        <v>1</v>
      </c>
      <c r="K159" s="7">
        <v>0</v>
      </c>
      <c r="L159" s="7">
        <v>1</v>
      </c>
      <c r="M159" s="53">
        <v>24506.95</v>
      </c>
      <c r="N159" s="7">
        <v>1</v>
      </c>
      <c r="O159" s="68" t="s">
        <v>810</v>
      </c>
      <c r="P159" s="68" t="s">
        <v>905</v>
      </c>
      <c r="Q159" s="68" t="s">
        <v>886</v>
      </c>
      <c r="R159" s="69" t="s">
        <v>903</v>
      </c>
    </row>
    <row r="160" spans="1:18" ht="18" customHeight="1" x14ac:dyDescent="0.2">
      <c r="A160" s="6">
        <v>771</v>
      </c>
      <c r="B160" s="7">
        <v>15584091</v>
      </c>
      <c r="C160" s="6" t="s">
        <v>621</v>
      </c>
      <c r="D160" s="7">
        <v>742</v>
      </c>
      <c r="E160" s="6" t="s">
        <v>26</v>
      </c>
      <c r="F160" s="6" t="s">
        <v>16</v>
      </c>
      <c r="G160" s="7">
        <v>36</v>
      </c>
      <c r="H160" s="7">
        <v>2</v>
      </c>
      <c r="I160" s="51">
        <v>129748.54</v>
      </c>
      <c r="J160" s="7">
        <v>2</v>
      </c>
      <c r="K160" s="7">
        <v>0</v>
      </c>
      <c r="L160" s="7">
        <v>0</v>
      </c>
      <c r="M160" s="53">
        <v>47271.61</v>
      </c>
      <c r="N160" s="7">
        <v>1</v>
      </c>
      <c r="O160" s="68" t="s">
        <v>809</v>
      </c>
      <c r="P160" s="68" t="s">
        <v>902</v>
      </c>
      <c r="Q160" s="68" t="s">
        <v>888</v>
      </c>
      <c r="R160" s="69" t="s">
        <v>903</v>
      </c>
    </row>
    <row r="161" spans="1:18" ht="18" customHeight="1" x14ac:dyDescent="0.2">
      <c r="A161" s="6">
        <v>775</v>
      </c>
      <c r="B161" s="7">
        <v>15789158</v>
      </c>
      <c r="C161" s="6" t="s">
        <v>625</v>
      </c>
      <c r="D161" s="7">
        <v>636</v>
      </c>
      <c r="E161" s="6" t="s">
        <v>26</v>
      </c>
      <c r="F161" s="6" t="s">
        <v>23</v>
      </c>
      <c r="G161" s="7">
        <v>49</v>
      </c>
      <c r="H161" s="7">
        <v>6</v>
      </c>
      <c r="I161" s="51">
        <v>113599.74</v>
      </c>
      <c r="J161" s="7">
        <v>2</v>
      </c>
      <c r="K161" s="7">
        <v>1</v>
      </c>
      <c r="L161" s="7">
        <v>0</v>
      </c>
      <c r="M161" s="53">
        <v>158887.09</v>
      </c>
      <c r="N161" s="7">
        <v>1</v>
      </c>
      <c r="O161" s="68" t="s">
        <v>810</v>
      </c>
      <c r="P161" s="68" t="s">
        <v>901</v>
      </c>
      <c r="Q161" s="68" t="s">
        <v>886</v>
      </c>
      <c r="R161" s="69" t="s">
        <v>904</v>
      </c>
    </row>
    <row r="162" spans="1:18" ht="18" customHeight="1" x14ac:dyDescent="0.2">
      <c r="A162" s="6">
        <v>777</v>
      </c>
      <c r="B162" s="7">
        <v>15712551</v>
      </c>
      <c r="C162" s="6" t="s">
        <v>627</v>
      </c>
      <c r="D162" s="7">
        <v>622</v>
      </c>
      <c r="E162" s="6" t="s">
        <v>26</v>
      </c>
      <c r="F162" s="6" t="s">
        <v>16</v>
      </c>
      <c r="G162" s="7">
        <v>58</v>
      </c>
      <c r="H162" s="7">
        <v>7</v>
      </c>
      <c r="I162" s="51">
        <v>116922.25</v>
      </c>
      <c r="J162" s="7">
        <v>1</v>
      </c>
      <c r="K162" s="7">
        <v>1</v>
      </c>
      <c r="L162" s="7">
        <v>0</v>
      </c>
      <c r="M162" s="53">
        <v>120415.61</v>
      </c>
      <c r="N162" s="7">
        <v>1</v>
      </c>
      <c r="O162" s="68" t="s">
        <v>810</v>
      </c>
      <c r="P162" s="68" t="s">
        <v>901</v>
      </c>
      <c r="Q162" s="68" t="s">
        <v>886</v>
      </c>
      <c r="R162" s="69" t="s">
        <v>887</v>
      </c>
    </row>
    <row r="163" spans="1:18" ht="18" customHeight="1" x14ac:dyDescent="0.2">
      <c r="A163" s="6">
        <v>778</v>
      </c>
      <c r="B163" s="7">
        <v>15628936</v>
      </c>
      <c r="C163" s="6" t="s">
        <v>628</v>
      </c>
      <c r="D163" s="7">
        <v>692</v>
      </c>
      <c r="E163" s="6" t="s">
        <v>18</v>
      </c>
      <c r="F163" s="6" t="s">
        <v>23</v>
      </c>
      <c r="G163" s="7">
        <v>28</v>
      </c>
      <c r="H163" s="7">
        <v>9</v>
      </c>
      <c r="I163" s="51">
        <v>118945.09</v>
      </c>
      <c r="J163" s="7">
        <v>1</v>
      </c>
      <c r="K163" s="7">
        <v>0</v>
      </c>
      <c r="L163" s="7">
        <v>0</v>
      </c>
      <c r="M163" s="53">
        <v>16064.25</v>
      </c>
      <c r="N163" s="7">
        <v>1</v>
      </c>
      <c r="O163" s="68" t="s">
        <v>810</v>
      </c>
      <c r="P163" s="68" t="s">
        <v>902</v>
      </c>
      <c r="Q163" s="68" t="s">
        <v>886</v>
      </c>
      <c r="R163" s="69" t="s">
        <v>903</v>
      </c>
    </row>
    <row r="164" spans="1:18" ht="18" customHeight="1" x14ac:dyDescent="0.2">
      <c r="A164" s="6">
        <v>785</v>
      </c>
      <c r="B164" s="7">
        <v>15571221</v>
      </c>
      <c r="C164" s="6" t="s">
        <v>634</v>
      </c>
      <c r="D164" s="7">
        <v>747</v>
      </c>
      <c r="E164" s="6" t="s">
        <v>26</v>
      </c>
      <c r="F164" s="6" t="s">
        <v>23</v>
      </c>
      <c r="G164" s="7">
        <v>58</v>
      </c>
      <c r="H164" s="7">
        <v>7</v>
      </c>
      <c r="I164" s="51">
        <v>116313.57</v>
      </c>
      <c r="J164" s="7">
        <v>1</v>
      </c>
      <c r="K164" s="7">
        <v>1</v>
      </c>
      <c r="L164" s="7">
        <v>1</v>
      </c>
      <c r="M164" s="53">
        <v>190696.35</v>
      </c>
      <c r="N164" s="7">
        <v>1</v>
      </c>
      <c r="O164" s="68" t="s">
        <v>809</v>
      </c>
      <c r="P164" s="68" t="s">
        <v>901</v>
      </c>
      <c r="Q164" s="68" t="s">
        <v>886</v>
      </c>
      <c r="R164" s="69" t="s">
        <v>904</v>
      </c>
    </row>
    <row r="165" spans="1:18" ht="18" customHeight="1" x14ac:dyDescent="0.2">
      <c r="A165" s="6">
        <v>806</v>
      </c>
      <c r="B165" s="7">
        <v>15756026</v>
      </c>
      <c r="C165" s="6" t="s">
        <v>646</v>
      </c>
      <c r="D165" s="7">
        <v>790</v>
      </c>
      <c r="E165" s="6" t="s">
        <v>18</v>
      </c>
      <c r="F165" s="6" t="s">
        <v>16</v>
      </c>
      <c r="G165" s="7">
        <v>46</v>
      </c>
      <c r="H165" s="7">
        <v>9</v>
      </c>
      <c r="I165" s="51">
        <v>0</v>
      </c>
      <c r="J165" s="7">
        <v>1</v>
      </c>
      <c r="K165" s="7">
        <v>0</v>
      </c>
      <c r="L165" s="7">
        <v>0</v>
      </c>
      <c r="M165" s="53">
        <v>14679.81</v>
      </c>
      <c r="N165" s="7">
        <v>1</v>
      </c>
      <c r="O165" s="68" t="s">
        <v>809</v>
      </c>
      <c r="P165" s="68" t="s">
        <v>901</v>
      </c>
      <c r="Q165" s="68" t="s">
        <v>883</v>
      </c>
      <c r="R165" s="69" t="s">
        <v>903</v>
      </c>
    </row>
    <row r="166" spans="1:18" ht="18" customHeight="1" x14ac:dyDescent="0.2">
      <c r="A166" s="6">
        <v>814</v>
      </c>
      <c r="B166" s="7">
        <v>15775306</v>
      </c>
      <c r="C166" s="6" t="s">
        <v>652</v>
      </c>
      <c r="D166" s="7">
        <v>421</v>
      </c>
      <c r="E166" s="6" t="s">
        <v>26</v>
      </c>
      <c r="F166" s="6" t="s">
        <v>23</v>
      </c>
      <c r="G166" s="7">
        <v>28</v>
      </c>
      <c r="H166" s="7">
        <v>8</v>
      </c>
      <c r="I166" s="51">
        <v>122384.22</v>
      </c>
      <c r="J166" s="7">
        <v>3</v>
      </c>
      <c r="K166" s="7">
        <v>1</v>
      </c>
      <c r="L166" s="7">
        <v>1</v>
      </c>
      <c r="M166" s="53">
        <v>89017.38</v>
      </c>
      <c r="N166" s="7">
        <v>1</v>
      </c>
      <c r="O166" s="68" t="s">
        <v>885</v>
      </c>
      <c r="P166" s="68" t="s">
        <v>902</v>
      </c>
      <c r="Q166" s="68" t="s">
        <v>886</v>
      </c>
      <c r="R166" s="69" t="s">
        <v>884</v>
      </c>
    </row>
    <row r="167" spans="1:18" ht="18" customHeight="1" x14ac:dyDescent="0.2">
      <c r="A167" s="6">
        <v>818</v>
      </c>
      <c r="B167" s="7">
        <v>15806438</v>
      </c>
      <c r="C167" s="6" t="s">
        <v>654</v>
      </c>
      <c r="D167" s="7">
        <v>580</v>
      </c>
      <c r="E167" s="6" t="s">
        <v>26</v>
      </c>
      <c r="F167" s="6" t="s">
        <v>16</v>
      </c>
      <c r="G167" s="7">
        <v>42</v>
      </c>
      <c r="H167" s="7">
        <v>2</v>
      </c>
      <c r="I167" s="51">
        <v>123331.36</v>
      </c>
      <c r="J167" s="7">
        <v>1</v>
      </c>
      <c r="K167" s="7">
        <v>0</v>
      </c>
      <c r="L167" s="7">
        <v>0</v>
      </c>
      <c r="M167" s="53">
        <v>103516.08</v>
      </c>
      <c r="N167" s="7">
        <v>1</v>
      </c>
      <c r="O167" s="68" t="s">
        <v>810</v>
      </c>
      <c r="P167" s="68" t="s">
        <v>901</v>
      </c>
      <c r="Q167" s="68" t="s">
        <v>886</v>
      </c>
      <c r="R167" s="69" t="s">
        <v>887</v>
      </c>
    </row>
    <row r="168" spans="1:18" ht="18" customHeight="1" x14ac:dyDescent="0.2">
      <c r="A168" s="6">
        <v>824</v>
      </c>
      <c r="B168" s="7">
        <v>15757811</v>
      </c>
      <c r="C168" s="6" t="s">
        <v>658</v>
      </c>
      <c r="D168" s="7">
        <v>732</v>
      </c>
      <c r="E168" s="6" t="s">
        <v>18</v>
      </c>
      <c r="F168" s="6" t="s">
        <v>16</v>
      </c>
      <c r="G168" s="7">
        <v>69</v>
      </c>
      <c r="H168" s="7">
        <v>9</v>
      </c>
      <c r="I168" s="51">
        <v>137453.43</v>
      </c>
      <c r="J168" s="7">
        <v>1</v>
      </c>
      <c r="K168" s="7">
        <v>0</v>
      </c>
      <c r="L168" s="7">
        <v>1</v>
      </c>
      <c r="M168" s="53">
        <v>110932.24</v>
      </c>
      <c r="N168" s="7">
        <v>1</v>
      </c>
      <c r="O168" s="68" t="s">
        <v>809</v>
      </c>
      <c r="P168" s="68" t="s">
        <v>905</v>
      </c>
      <c r="Q168" s="68" t="s">
        <v>888</v>
      </c>
      <c r="R168" s="69" t="s">
        <v>887</v>
      </c>
    </row>
    <row r="169" spans="1:18" ht="18" customHeight="1" x14ac:dyDescent="0.2">
      <c r="A169" s="6">
        <v>839</v>
      </c>
      <c r="B169" s="7">
        <v>15585888</v>
      </c>
      <c r="C169" s="6" t="s">
        <v>665</v>
      </c>
      <c r="D169" s="7">
        <v>553</v>
      </c>
      <c r="E169" s="6" t="s">
        <v>18</v>
      </c>
      <c r="F169" s="6" t="s">
        <v>16</v>
      </c>
      <c r="G169" s="7">
        <v>48</v>
      </c>
      <c r="H169" s="7">
        <v>3</v>
      </c>
      <c r="I169" s="51">
        <v>0</v>
      </c>
      <c r="J169" s="7">
        <v>1</v>
      </c>
      <c r="K169" s="7">
        <v>0</v>
      </c>
      <c r="L169" s="7">
        <v>1</v>
      </c>
      <c r="M169" s="53">
        <v>30730.95</v>
      </c>
      <c r="N169" s="7">
        <v>1</v>
      </c>
      <c r="O169" s="68" t="s">
        <v>810</v>
      </c>
      <c r="P169" s="68" t="s">
        <v>901</v>
      </c>
      <c r="Q169" s="68" t="s">
        <v>883</v>
      </c>
      <c r="R169" s="69" t="s">
        <v>903</v>
      </c>
    </row>
    <row r="170" spans="1:18" ht="18" customHeight="1" x14ac:dyDescent="0.2">
      <c r="A170" s="6">
        <v>841</v>
      </c>
      <c r="B170" s="7">
        <v>15707567</v>
      </c>
      <c r="C170" s="6" t="s">
        <v>667</v>
      </c>
      <c r="D170" s="7">
        <v>732</v>
      </c>
      <c r="E170" s="6" t="s">
        <v>26</v>
      </c>
      <c r="F170" s="6" t="s">
        <v>23</v>
      </c>
      <c r="G170" s="7">
        <v>50</v>
      </c>
      <c r="H170" s="7">
        <v>6</v>
      </c>
      <c r="I170" s="51">
        <v>145338.76</v>
      </c>
      <c r="J170" s="7">
        <v>1</v>
      </c>
      <c r="K170" s="7">
        <v>0</v>
      </c>
      <c r="L170" s="7">
        <v>0</v>
      </c>
      <c r="M170" s="53">
        <v>91936.1</v>
      </c>
      <c r="N170" s="7">
        <v>1</v>
      </c>
      <c r="O170" s="68" t="s">
        <v>809</v>
      </c>
      <c r="P170" s="68" t="s">
        <v>901</v>
      </c>
      <c r="Q170" s="68" t="s">
        <v>888</v>
      </c>
      <c r="R170" s="69" t="s">
        <v>884</v>
      </c>
    </row>
    <row r="171" spans="1:18" ht="18" customHeight="1" x14ac:dyDescent="0.2">
      <c r="A171" s="6">
        <v>844</v>
      </c>
      <c r="B171" s="7">
        <v>15672012</v>
      </c>
      <c r="C171" s="6" t="s">
        <v>596</v>
      </c>
      <c r="D171" s="7">
        <v>773</v>
      </c>
      <c r="E171" s="6" t="s">
        <v>18</v>
      </c>
      <c r="F171" s="6" t="s">
        <v>16</v>
      </c>
      <c r="G171" s="7">
        <v>41</v>
      </c>
      <c r="H171" s="7">
        <v>5</v>
      </c>
      <c r="I171" s="51">
        <v>0</v>
      </c>
      <c r="J171" s="7">
        <v>1</v>
      </c>
      <c r="K171" s="7">
        <v>1</v>
      </c>
      <c r="L171" s="7">
        <v>0</v>
      </c>
      <c r="M171" s="53">
        <v>28266.9</v>
      </c>
      <c r="N171" s="7">
        <v>1</v>
      </c>
      <c r="O171" s="68" t="s">
        <v>809</v>
      </c>
      <c r="P171" s="68" t="s">
        <v>901</v>
      </c>
      <c r="Q171" s="68" t="s">
        <v>883</v>
      </c>
      <c r="R171" s="69" t="s">
        <v>903</v>
      </c>
    </row>
    <row r="172" spans="1:18" ht="18" customHeight="1" x14ac:dyDescent="0.2">
      <c r="A172" s="6">
        <v>852</v>
      </c>
      <c r="B172" s="7">
        <v>15794048</v>
      </c>
      <c r="C172" s="6" t="s">
        <v>673</v>
      </c>
      <c r="D172" s="7">
        <v>667</v>
      </c>
      <c r="E172" s="6" t="s">
        <v>26</v>
      </c>
      <c r="F172" s="6" t="s">
        <v>16</v>
      </c>
      <c r="G172" s="7">
        <v>48</v>
      </c>
      <c r="H172" s="7">
        <v>1</v>
      </c>
      <c r="I172" s="51">
        <v>97133.92</v>
      </c>
      <c r="J172" s="7">
        <v>2</v>
      </c>
      <c r="K172" s="7">
        <v>0</v>
      </c>
      <c r="L172" s="7">
        <v>0</v>
      </c>
      <c r="M172" s="53">
        <v>113316.77</v>
      </c>
      <c r="N172" s="7">
        <v>1</v>
      </c>
      <c r="O172" s="68" t="s">
        <v>810</v>
      </c>
      <c r="P172" s="68" t="s">
        <v>901</v>
      </c>
      <c r="Q172" s="68" t="s">
        <v>886</v>
      </c>
      <c r="R172" s="69" t="s">
        <v>887</v>
      </c>
    </row>
    <row r="173" spans="1:18" ht="18" customHeight="1" x14ac:dyDescent="0.2">
      <c r="A173" s="6">
        <v>857</v>
      </c>
      <c r="B173" s="7">
        <v>15693864</v>
      </c>
      <c r="C173" s="6" t="s">
        <v>677</v>
      </c>
      <c r="D173" s="7">
        <v>567</v>
      </c>
      <c r="E173" s="6" t="s">
        <v>26</v>
      </c>
      <c r="F173" s="6" t="s">
        <v>16</v>
      </c>
      <c r="G173" s="7">
        <v>49</v>
      </c>
      <c r="H173" s="7">
        <v>5</v>
      </c>
      <c r="I173" s="51">
        <v>134956.01999999999</v>
      </c>
      <c r="J173" s="7">
        <v>1</v>
      </c>
      <c r="K173" s="7">
        <v>1</v>
      </c>
      <c r="L173" s="7">
        <v>0</v>
      </c>
      <c r="M173" s="53">
        <v>93953.84</v>
      </c>
      <c r="N173" s="7">
        <v>1</v>
      </c>
      <c r="O173" s="68" t="s">
        <v>810</v>
      </c>
      <c r="P173" s="68" t="s">
        <v>901</v>
      </c>
      <c r="Q173" s="68" t="s">
        <v>888</v>
      </c>
      <c r="R173" s="69" t="s">
        <v>884</v>
      </c>
    </row>
    <row r="174" spans="1:18" ht="18" customHeight="1" x14ac:dyDescent="0.2">
      <c r="A174" s="6">
        <v>860</v>
      </c>
      <c r="B174" s="7">
        <v>15809087</v>
      </c>
      <c r="C174" s="6" t="s">
        <v>678</v>
      </c>
      <c r="D174" s="7">
        <v>598</v>
      </c>
      <c r="E174" s="6" t="s">
        <v>15</v>
      </c>
      <c r="F174" s="6" t="s">
        <v>23</v>
      </c>
      <c r="G174" s="7">
        <v>64</v>
      </c>
      <c r="H174" s="7">
        <v>1</v>
      </c>
      <c r="I174" s="51">
        <v>0</v>
      </c>
      <c r="J174" s="7">
        <v>2</v>
      </c>
      <c r="K174" s="7">
        <v>1</v>
      </c>
      <c r="L174" s="7">
        <v>0</v>
      </c>
      <c r="M174" s="53">
        <v>195635.3</v>
      </c>
      <c r="N174" s="7">
        <v>1</v>
      </c>
      <c r="O174" s="68" t="s">
        <v>810</v>
      </c>
      <c r="P174" s="68" t="s">
        <v>905</v>
      </c>
      <c r="Q174" s="68" t="s">
        <v>883</v>
      </c>
      <c r="R174" s="69" t="s">
        <v>904</v>
      </c>
    </row>
    <row r="175" spans="1:18" ht="18" customHeight="1" x14ac:dyDescent="0.2">
      <c r="A175" s="6">
        <v>861</v>
      </c>
      <c r="B175" s="7">
        <v>15807663</v>
      </c>
      <c r="C175" s="6" t="s">
        <v>679</v>
      </c>
      <c r="D175" s="7">
        <v>667</v>
      </c>
      <c r="E175" s="6" t="s">
        <v>15</v>
      </c>
      <c r="F175" s="6" t="s">
        <v>23</v>
      </c>
      <c r="G175" s="7">
        <v>43</v>
      </c>
      <c r="H175" s="7">
        <v>8</v>
      </c>
      <c r="I175" s="51">
        <v>190227.46</v>
      </c>
      <c r="J175" s="7">
        <v>1</v>
      </c>
      <c r="K175" s="7">
        <v>1</v>
      </c>
      <c r="L175" s="7">
        <v>0</v>
      </c>
      <c r="M175" s="53">
        <v>97508.04</v>
      </c>
      <c r="N175" s="7">
        <v>1</v>
      </c>
      <c r="O175" s="68" t="s">
        <v>810</v>
      </c>
      <c r="P175" s="68" t="s">
        <v>901</v>
      </c>
      <c r="Q175" s="68" t="s">
        <v>888</v>
      </c>
      <c r="R175" s="69" t="s">
        <v>884</v>
      </c>
    </row>
    <row r="176" spans="1:18" ht="18" customHeight="1" x14ac:dyDescent="0.2">
      <c r="A176" s="6">
        <v>862</v>
      </c>
      <c r="B176" s="7">
        <v>15809100</v>
      </c>
      <c r="C176" s="6" t="s">
        <v>563</v>
      </c>
      <c r="D176" s="7">
        <v>548</v>
      </c>
      <c r="E176" s="6" t="s">
        <v>15</v>
      </c>
      <c r="F176" s="6" t="s">
        <v>16</v>
      </c>
      <c r="G176" s="7">
        <v>32</v>
      </c>
      <c r="H176" s="7">
        <v>2</v>
      </c>
      <c r="I176" s="51">
        <v>172448.77</v>
      </c>
      <c r="J176" s="7">
        <v>1</v>
      </c>
      <c r="K176" s="7">
        <v>1</v>
      </c>
      <c r="L176" s="7">
        <v>0</v>
      </c>
      <c r="M176" s="53">
        <v>188083.77</v>
      </c>
      <c r="N176" s="7">
        <v>1</v>
      </c>
      <c r="O176" s="68" t="s">
        <v>810</v>
      </c>
      <c r="P176" s="68" t="s">
        <v>902</v>
      </c>
      <c r="Q176" s="68" t="s">
        <v>888</v>
      </c>
      <c r="R176" s="69" t="s">
        <v>904</v>
      </c>
    </row>
    <row r="177" spans="1:18" ht="18" customHeight="1" x14ac:dyDescent="0.2">
      <c r="A177" s="6">
        <v>868</v>
      </c>
      <c r="B177" s="7">
        <v>15756804</v>
      </c>
      <c r="C177" s="6" t="s">
        <v>685</v>
      </c>
      <c r="D177" s="7">
        <v>636</v>
      </c>
      <c r="E177" s="6" t="s">
        <v>15</v>
      </c>
      <c r="F177" s="6" t="s">
        <v>16</v>
      </c>
      <c r="G177" s="7">
        <v>48</v>
      </c>
      <c r="H177" s="7">
        <v>1</v>
      </c>
      <c r="I177" s="51">
        <v>170833.46</v>
      </c>
      <c r="J177" s="7">
        <v>1</v>
      </c>
      <c r="K177" s="7">
        <v>1</v>
      </c>
      <c r="L177" s="7">
        <v>0</v>
      </c>
      <c r="M177" s="53">
        <v>110510.28</v>
      </c>
      <c r="N177" s="7">
        <v>1</v>
      </c>
      <c r="O177" s="68" t="s">
        <v>810</v>
      </c>
      <c r="P177" s="68" t="s">
        <v>901</v>
      </c>
      <c r="Q177" s="68" t="s">
        <v>888</v>
      </c>
      <c r="R177" s="69" t="s">
        <v>887</v>
      </c>
    </row>
    <row r="178" spans="1:18" ht="18" customHeight="1" x14ac:dyDescent="0.2">
      <c r="A178" s="6">
        <v>869</v>
      </c>
      <c r="B178" s="7">
        <v>15646810</v>
      </c>
      <c r="C178" s="6" t="s">
        <v>686</v>
      </c>
      <c r="D178" s="7">
        <v>603</v>
      </c>
      <c r="E178" s="6" t="s">
        <v>26</v>
      </c>
      <c r="F178" s="6" t="s">
        <v>23</v>
      </c>
      <c r="G178" s="7">
        <v>44</v>
      </c>
      <c r="H178" s="7">
        <v>6</v>
      </c>
      <c r="I178" s="51">
        <v>108122.39</v>
      </c>
      <c r="J178" s="7">
        <v>2</v>
      </c>
      <c r="K178" s="7">
        <v>1</v>
      </c>
      <c r="L178" s="7">
        <v>0</v>
      </c>
      <c r="M178" s="53">
        <v>108488.33</v>
      </c>
      <c r="N178" s="7">
        <v>1</v>
      </c>
      <c r="O178" s="68" t="s">
        <v>810</v>
      </c>
      <c r="P178" s="68" t="s">
        <v>901</v>
      </c>
      <c r="Q178" s="68" t="s">
        <v>886</v>
      </c>
      <c r="R178" s="69" t="s">
        <v>887</v>
      </c>
    </row>
    <row r="179" spans="1:18" ht="18" customHeight="1" x14ac:dyDescent="0.2">
      <c r="A179" s="6">
        <v>872</v>
      </c>
      <c r="B179" s="7">
        <v>15692750</v>
      </c>
      <c r="C179" s="6" t="s">
        <v>679</v>
      </c>
      <c r="D179" s="7">
        <v>629</v>
      </c>
      <c r="E179" s="6" t="s">
        <v>26</v>
      </c>
      <c r="F179" s="6" t="s">
        <v>16</v>
      </c>
      <c r="G179" s="7">
        <v>45</v>
      </c>
      <c r="H179" s="7">
        <v>7</v>
      </c>
      <c r="I179" s="51">
        <v>129818.39</v>
      </c>
      <c r="J179" s="7">
        <v>3</v>
      </c>
      <c r="K179" s="7">
        <v>1</v>
      </c>
      <c r="L179" s="7">
        <v>0</v>
      </c>
      <c r="M179" s="53">
        <v>9217.5499999999993</v>
      </c>
      <c r="N179" s="7">
        <v>1</v>
      </c>
      <c r="O179" s="68" t="s">
        <v>810</v>
      </c>
      <c r="P179" s="68" t="s">
        <v>901</v>
      </c>
      <c r="Q179" s="68" t="s">
        <v>888</v>
      </c>
      <c r="R179" s="69" t="s">
        <v>903</v>
      </c>
    </row>
    <row r="180" spans="1:18" ht="18" customHeight="1" x14ac:dyDescent="0.2">
      <c r="A180" s="6">
        <v>881</v>
      </c>
      <c r="B180" s="7">
        <v>15585362</v>
      </c>
      <c r="C180" s="6" t="s">
        <v>331</v>
      </c>
      <c r="D180" s="7">
        <v>749</v>
      </c>
      <c r="E180" s="6" t="s">
        <v>15</v>
      </c>
      <c r="F180" s="6" t="s">
        <v>16</v>
      </c>
      <c r="G180" s="7">
        <v>60</v>
      </c>
      <c r="H180" s="7">
        <v>6</v>
      </c>
      <c r="I180" s="51">
        <v>0</v>
      </c>
      <c r="J180" s="7">
        <v>1</v>
      </c>
      <c r="K180" s="7">
        <v>1</v>
      </c>
      <c r="L180" s="7">
        <v>0</v>
      </c>
      <c r="M180" s="53">
        <v>17978.68</v>
      </c>
      <c r="N180" s="7">
        <v>1</v>
      </c>
      <c r="O180" s="68" t="s">
        <v>809</v>
      </c>
      <c r="P180" s="68" t="s">
        <v>905</v>
      </c>
      <c r="Q180" s="68" t="s">
        <v>883</v>
      </c>
      <c r="R180" s="69" t="s">
        <v>903</v>
      </c>
    </row>
    <row r="181" spans="1:18" ht="18" customHeight="1" x14ac:dyDescent="0.2">
      <c r="A181" s="6">
        <v>882</v>
      </c>
      <c r="B181" s="7">
        <v>15571928</v>
      </c>
      <c r="C181" s="6" t="s">
        <v>644</v>
      </c>
      <c r="D181" s="7">
        <v>679</v>
      </c>
      <c r="E181" s="6" t="s">
        <v>15</v>
      </c>
      <c r="F181" s="6" t="s">
        <v>16</v>
      </c>
      <c r="G181" s="7">
        <v>43</v>
      </c>
      <c r="H181" s="7">
        <v>4</v>
      </c>
      <c r="I181" s="51">
        <v>0</v>
      </c>
      <c r="J181" s="7">
        <v>3</v>
      </c>
      <c r="K181" s="7">
        <v>1</v>
      </c>
      <c r="L181" s="7">
        <v>0</v>
      </c>
      <c r="M181" s="53">
        <v>115136.51</v>
      </c>
      <c r="N181" s="7">
        <v>1</v>
      </c>
      <c r="O181" s="68" t="s">
        <v>810</v>
      </c>
      <c r="P181" s="68" t="s">
        <v>901</v>
      </c>
      <c r="Q181" s="68" t="s">
        <v>883</v>
      </c>
      <c r="R181" s="69" t="s">
        <v>887</v>
      </c>
    </row>
    <row r="182" spans="1:18" ht="18" customHeight="1" x14ac:dyDescent="0.2">
      <c r="A182" s="6">
        <v>884</v>
      </c>
      <c r="B182" s="7">
        <v>15743007</v>
      </c>
      <c r="C182" s="6" t="s">
        <v>692</v>
      </c>
      <c r="D182" s="7">
        <v>643</v>
      </c>
      <c r="E182" s="6" t="s">
        <v>15</v>
      </c>
      <c r="F182" s="6" t="s">
        <v>16</v>
      </c>
      <c r="G182" s="7">
        <v>45</v>
      </c>
      <c r="H182" s="7">
        <v>4</v>
      </c>
      <c r="I182" s="51">
        <v>45144.43</v>
      </c>
      <c r="J182" s="7">
        <v>1</v>
      </c>
      <c r="K182" s="7">
        <v>1</v>
      </c>
      <c r="L182" s="7">
        <v>0</v>
      </c>
      <c r="M182" s="53">
        <v>60917.24</v>
      </c>
      <c r="N182" s="7">
        <v>1</v>
      </c>
      <c r="O182" s="68" t="s">
        <v>810</v>
      </c>
      <c r="P182" s="68" t="s">
        <v>901</v>
      </c>
      <c r="Q182" s="68" t="s">
        <v>883</v>
      </c>
      <c r="R182" s="69" t="s">
        <v>884</v>
      </c>
    </row>
    <row r="183" spans="1:18" ht="18" customHeight="1" x14ac:dyDescent="0.2">
      <c r="A183" s="6">
        <v>894</v>
      </c>
      <c r="B183" s="7">
        <v>15772781</v>
      </c>
      <c r="C183" s="6" t="s">
        <v>640</v>
      </c>
      <c r="D183" s="7">
        <v>703</v>
      </c>
      <c r="E183" s="6" t="s">
        <v>15</v>
      </c>
      <c r="F183" s="6" t="s">
        <v>16</v>
      </c>
      <c r="G183" s="7">
        <v>51</v>
      </c>
      <c r="H183" s="7">
        <v>3</v>
      </c>
      <c r="I183" s="51">
        <v>0</v>
      </c>
      <c r="J183" s="7">
        <v>3</v>
      </c>
      <c r="K183" s="7">
        <v>1</v>
      </c>
      <c r="L183" s="7">
        <v>1</v>
      </c>
      <c r="M183" s="53">
        <v>77294.559999999998</v>
      </c>
      <c r="N183" s="7">
        <v>1</v>
      </c>
      <c r="O183" s="68" t="s">
        <v>810</v>
      </c>
      <c r="P183" s="68" t="s">
        <v>901</v>
      </c>
      <c r="Q183" s="68" t="s">
        <v>883</v>
      </c>
      <c r="R183" s="69" t="s">
        <v>884</v>
      </c>
    </row>
    <row r="184" spans="1:18" ht="18" customHeight="1" x14ac:dyDescent="0.2">
      <c r="A184" s="6">
        <v>895</v>
      </c>
      <c r="B184" s="7">
        <v>15669987</v>
      </c>
      <c r="C184" s="6" t="s">
        <v>700</v>
      </c>
      <c r="D184" s="7">
        <v>728</v>
      </c>
      <c r="E184" s="6" t="s">
        <v>26</v>
      </c>
      <c r="F184" s="6" t="s">
        <v>16</v>
      </c>
      <c r="G184" s="7">
        <v>35</v>
      </c>
      <c r="H184" s="7">
        <v>8</v>
      </c>
      <c r="I184" s="51">
        <v>125884.95</v>
      </c>
      <c r="J184" s="7">
        <v>2</v>
      </c>
      <c r="K184" s="7">
        <v>1</v>
      </c>
      <c r="L184" s="7">
        <v>0</v>
      </c>
      <c r="M184" s="53">
        <v>54359.02</v>
      </c>
      <c r="N184" s="7">
        <v>1</v>
      </c>
      <c r="O184" s="68" t="s">
        <v>809</v>
      </c>
      <c r="P184" s="68" t="s">
        <v>902</v>
      </c>
      <c r="Q184" s="68" t="s">
        <v>886</v>
      </c>
      <c r="R184" s="69" t="s">
        <v>884</v>
      </c>
    </row>
    <row r="185" spans="1:18" ht="18" customHeight="1" x14ac:dyDescent="0.2">
      <c r="A185" s="6">
        <v>899</v>
      </c>
      <c r="B185" s="7">
        <v>15654700</v>
      </c>
      <c r="C185" s="6" t="s">
        <v>503</v>
      </c>
      <c r="D185" s="7">
        <v>523</v>
      </c>
      <c r="E185" s="6" t="s">
        <v>15</v>
      </c>
      <c r="F185" s="6" t="s">
        <v>16</v>
      </c>
      <c r="G185" s="7">
        <v>40</v>
      </c>
      <c r="H185" s="7">
        <v>2</v>
      </c>
      <c r="I185" s="51">
        <v>102967.41</v>
      </c>
      <c r="J185" s="7">
        <v>1</v>
      </c>
      <c r="K185" s="7">
        <v>1</v>
      </c>
      <c r="L185" s="7">
        <v>0</v>
      </c>
      <c r="M185" s="53">
        <v>128702.1</v>
      </c>
      <c r="N185" s="7">
        <v>1</v>
      </c>
      <c r="O185" s="68" t="s">
        <v>810</v>
      </c>
      <c r="P185" s="68" t="s">
        <v>901</v>
      </c>
      <c r="Q185" s="68" t="s">
        <v>886</v>
      </c>
      <c r="R185" s="69" t="s">
        <v>887</v>
      </c>
    </row>
    <row r="186" spans="1:18" ht="18" customHeight="1" x14ac:dyDescent="0.2">
      <c r="A186" s="6">
        <v>901</v>
      </c>
      <c r="B186" s="7">
        <v>15642041</v>
      </c>
      <c r="C186" s="6" t="s">
        <v>422</v>
      </c>
      <c r="D186" s="7">
        <v>727</v>
      </c>
      <c r="E186" s="6" t="s">
        <v>26</v>
      </c>
      <c r="F186" s="6" t="s">
        <v>23</v>
      </c>
      <c r="G186" s="7">
        <v>40</v>
      </c>
      <c r="H186" s="7">
        <v>1</v>
      </c>
      <c r="I186" s="51">
        <v>93051.64</v>
      </c>
      <c r="J186" s="7">
        <v>2</v>
      </c>
      <c r="K186" s="7">
        <v>1</v>
      </c>
      <c r="L186" s="7">
        <v>0</v>
      </c>
      <c r="M186" s="53">
        <v>71865.31</v>
      </c>
      <c r="N186" s="7">
        <v>1</v>
      </c>
      <c r="O186" s="68" t="s">
        <v>809</v>
      </c>
      <c r="P186" s="68" t="s">
        <v>901</v>
      </c>
      <c r="Q186" s="68" t="s">
        <v>886</v>
      </c>
      <c r="R186" s="69" t="s">
        <v>884</v>
      </c>
    </row>
    <row r="187" spans="1:18" ht="18" customHeight="1" x14ac:dyDescent="0.2">
      <c r="A187" s="6">
        <v>905</v>
      </c>
      <c r="B187" s="7">
        <v>15794580</v>
      </c>
      <c r="C187" s="6" t="s">
        <v>404</v>
      </c>
      <c r="D187" s="7">
        <v>599</v>
      </c>
      <c r="E187" s="6" t="s">
        <v>15</v>
      </c>
      <c r="F187" s="6" t="s">
        <v>23</v>
      </c>
      <c r="G187" s="7">
        <v>58</v>
      </c>
      <c r="H187" s="7">
        <v>4</v>
      </c>
      <c r="I187" s="51">
        <v>0</v>
      </c>
      <c r="J187" s="7">
        <v>1</v>
      </c>
      <c r="K187" s="7">
        <v>0</v>
      </c>
      <c r="L187" s="7">
        <v>0</v>
      </c>
      <c r="M187" s="53">
        <v>176407.15</v>
      </c>
      <c r="N187" s="7">
        <v>1</v>
      </c>
      <c r="O187" s="68" t="s">
        <v>810</v>
      </c>
      <c r="P187" s="68" t="s">
        <v>901</v>
      </c>
      <c r="Q187" s="68" t="s">
        <v>883</v>
      </c>
      <c r="R187" s="69" t="s">
        <v>904</v>
      </c>
    </row>
    <row r="188" spans="1:18" ht="18" customHeight="1" x14ac:dyDescent="0.2">
      <c r="A188" s="6">
        <v>906</v>
      </c>
      <c r="B188" s="7">
        <v>15675964</v>
      </c>
      <c r="C188" s="6" t="s">
        <v>703</v>
      </c>
      <c r="D188" s="7">
        <v>672</v>
      </c>
      <c r="E188" s="6" t="s">
        <v>15</v>
      </c>
      <c r="F188" s="6" t="s">
        <v>16</v>
      </c>
      <c r="G188" s="7">
        <v>45</v>
      </c>
      <c r="H188" s="7">
        <v>9</v>
      </c>
      <c r="I188" s="51">
        <v>0</v>
      </c>
      <c r="J188" s="7">
        <v>1</v>
      </c>
      <c r="K188" s="7">
        <v>1</v>
      </c>
      <c r="L188" s="7">
        <v>1</v>
      </c>
      <c r="M188" s="53">
        <v>92027.69</v>
      </c>
      <c r="N188" s="7">
        <v>1</v>
      </c>
      <c r="O188" s="68" t="s">
        <v>810</v>
      </c>
      <c r="P188" s="68" t="s">
        <v>901</v>
      </c>
      <c r="Q188" s="68" t="s">
        <v>883</v>
      </c>
      <c r="R188" s="69" t="s">
        <v>884</v>
      </c>
    </row>
    <row r="189" spans="1:18" ht="18" customHeight="1" x14ac:dyDescent="0.2">
      <c r="A189" s="6">
        <v>908</v>
      </c>
      <c r="B189" s="7">
        <v>15724848</v>
      </c>
      <c r="C189" s="6" t="s">
        <v>705</v>
      </c>
      <c r="D189" s="7">
        <v>516</v>
      </c>
      <c r="E189" s="6" t="s">
        <v>15</v>
      </c>
      <c r="F189" s="6" t="s">
        <v>16</v>
      </c>
      <c r="G189" s="7">
        <v>46</v>
      </c>
      <c r="H189" s="7">
        <v>1</v>
      </c>
      <c r="I189" s="51">
        <v>104947.72</v>
      </c>
      <c r="J189" s="7">
        <v>1</v>
      </c>
      <c r="K189" s="7">
        <v>1</v>
      </c>
      <c r="L189" s="7">
        <v>0</v>
      </c>
      <c r="M189" s="53">
        <v>115789.25</v>
      </c>
      <c r="N189" s="7">
        <v>1</v>
      </c>
      <c r="O189" s="68" t="s">
        <v>885</v>
      </c>
      <c r="P189" s="68" t="s">
        <v>901</v>
      </c>
      <c r="Q189" s="68" t="s">
        <v>886</v>
      </c>
      <c r="R189" s="69" t="s">
        <v>887</v>
      </c>
    </row>
    <row r="190" spans="1:18" ht="18" customHeight="1" x14ac:dyDescent="0.2">
      <c r="A190" s="6">
        <v>917</v>
      </c>
      <c r="B190" s="7">
        <v>15792328</v>
      </c>
      <c r="C190" s="6" t="s">
        <v>712</v>
      </c>
      <c r="D190" s="7">
        <v>475</v>
      </c>
      <c r="E190" s="6" t="s">
        <v>15</v>
      </c>
      <c r="F190" s="6" t="s">
        <v>23</v>
      </c>
      <c r="G190" s="7">
        <v>39</v>
      </c>
      <c r="H190" s="7">
        <v>6</v>
      </c>
      <c r="I190" s="51">
        <v>0</v>
      </c>
      <c r="J190" s="7">
        <v>1</v>
      </c>
      <c r="K190" s="7">
        <v>1</v>
      </c>
      <c r="L190" s="7">
        <v>1</v>
      </c>
      <c r="M190" s="53">
        <v>56999.9</v>
      </c>
      <c r="N190" s="7">
        <v>1</v>
      </c>
      <c r="O190" s="68" t="s">
        <v>885</v>
      </c>
      <c r="P190" s="68" t="s">
        <v>902</v>
      </c>
      <c r="Q190" s="68" t="s">
        <v>883</v>
      </c>
      <c r="R190" s="69" t="s">
        <v>884</v>
      </c>
    </row>
    <row r="191" spans="1:18" ht="18" customHeight="1" x14ac:dyDescent="0.2">
      <c r="A191" s="6">
        <v>922</v>
      </c>
      <c r="B191" s="7">
        <v>15743411</v>
      </c>
      <c r="C191" s="6" t="s">
        <v>715</v>
      </c>
      <c r="D191" s="7">
        <v>609</v>
      </c>
      <c r="E191" s="6" t="s">
        <v>18</v>
      </c>
      <c r="F191" s="6" t="s">
        <v>23</v>
      </c>
      <c r="G191" s="7">
        <v>61</v>
      </c>
      <c r="H191" s="7">
        <v>1</v>
      </c>
      <c r="I191" s="51">
        <v>0</v>
      </c>
      <c r="J191" s="7">
        <v>1</v>
      </c>
      <c r="K191" s="7">
        <v>1</v>
      </c>
      <c r="L191" s="7">
        <v>0</v>
      </c>
      <c r="M191" s="53">
        <v>22447.85</v>
      </c>
      <c r="N191" s="7">
        <v>1</v>
      </c>
      <c r="O191" s="68" t="s">
        <v>810</v>
      </c>
      <c r="P191" s="68" t="s">
        <v>905</v>
      </c>
      <c r="Q191" s="68" t="s">
        <v>883</v>
      </c>
      <c r="R191" s="69" t="s">
        <v>903</v>
      </c>
    </row>
    <row r="192" spans="1:18" ht="18" customHeight="1" x14ac:dyDescent="0.2">
      <c r="A192" s="6">
        <v>923</v>
      </c>
      <c r="B192" s="7">
        <v>15753337</v>
      </c>
      <c r="C192" s="6" t="s">
        <v>716</v>
      </c>
      <c r="D192" s="7">
        <v>555</v>
      </c>
      <c r="E192" s="6" t="s">
        <v>15</v>
      </c>
      <c r="F192" s="6" t="s">
        <v>23</v>
      </c>
      <c r="G192" s="7">
        <v>51</v>
      </c>
      <c r="H192" s="7">
        <v>5</v>
      </c>
      <c r="I192" s="51">
        <v>0</v>
      </c>
      <c r="J192" s="7">
        <v>3</v>
      </c>
      <c r="K192" s="7">
        <v>1</v>
      </c>
      <c r="L192" s="7">
        <v>0</v>
      </c>
      <c r="M192" s="53">
        <v>189122.89</v>
      </c>
      <c r="N192" s="7">
        <v>1</v>
      </c>
      <c r="O192" s="68" t="s">
        <v>810</v>
      </c>
      <c r="P192" s="68" t="s">
        <v>901</v>
      </c>
      <c r="Q192" s="68" t="s">
        <v>883</v>
      </c>
      <c r="R192" s="69" t="s">
        <v>904</v>
      </c>
    </row>
    <row r="193" spans="1:18" ht="18" customHeight="1" x14ac:dyDescent="0.2">
      <c r="A193" s="6">
        <v>934</v>
      </c>
      <c r="B193" s="7">
        <v>15737795</v>
      </c>
      <c r="C193" s="6" t="s">
        <v>33</v>
      </c>
      <c r="D193" s="7">
        <v>512</v>
      </c>
      <c r="E193" s="6" t="s">
        <v>18</v>
      </c>
      <c r="F193" s="6" t="s">
        <v>23</v>
      </c>
      <c r="G193" s="7">
        <v>36</v>
      </c>
      <c r="H193" s="7">
        <v>1</v>
      </c>
      <c r="I193" s="51">
        <v>0</v>
      </c>
      <c r="J193" s="7">
        <v>1</v>
      </c>
      <c r="K193" s="7">
        <v>0</v>
      </c>
      <c r="L193" s="7">
        <v>1</v>
      </c>
      <c r="M193" s="53">
        <v>135482.26</v>
      </c>
      <c r="N193" s="7">
        <v>1</v>
      </c>
      <c r="O193" s="68" t="s">
        <v>885</v>
      </c>
      <c r="P193" s="68" t="s">
        <v>902</v>
      </c>
      <c r="Q193" s="68" t="s">
        <v>883</v>
      </c>
      <c r="R193" s="69" t="s">
        <v>887</v>
      </c>
    </row>
    <row r="194" spans="1:18" ht="18" customHeight="1" x14ac:dyDescent="0.2">
      <c r="A194" s="6">
        <v>937</v>
      </c>
      <c r="B194" s="7">
        <v>15613630</v>
      </c>
      <c r="C194" s="6" t="s">
        <v>602</v>
      </c>
      <c r="D194" s="7">
        <v>775</v>
      </c>
      <c r="E194" s="6" t="s">
        <v>15</v>
      </c>
      <c r="F194" s="6" t="s">
        <v>23</v>
      </c>
      <c r="G194" s="7">
        <v>52</v>
      </c>
      <c r="H194" s="7">
        <v>8</v>
      </c>
      <c r="I194" s="51">
        <v>109922.61</v>
      </c>
      <c r="J194" s="7">
        <v>1</v>
      </c>
      <c r="K194" s="7">
        <v>1</v>
      </c>
      <c r="L194" s="7">
        <v>1</v>
      </c>
      <c r="M194" s="53">
        <v>96823.32</v>
      </c>
      <c r="N194" s="7">
        <v>1</v>
      </c>
      <c r="O194" s="68" t="s">
        <v>809</v>
      </c>
      <c r="P194" s="68" t="s">
        <v>901</v>
      </c>
      <c r="Q194" s="68" t="s">
        <v>886</v>
      </c>
      <c r="R194" s="69" t="s">
        <v>884</v>
      </c>
    </row>
    <row r="195" spans="1:18" ht="18" customHeight="1" x14ac:dyDescent="0.2">
      <c r="A195" s="6">
        <v>943</v>
      </c>
      <c r="B195" s="7">
        <v>15804586</v>
      </c>
      <c r="C195" s="6" t="s">
        <v>486</v>
      </c>
      <c r="D195" s="7">
        <v>376</v>
      </c>
      <c r="E195" s="6" t="s">
        <v>15</v>
      </c>
      <c r="F195" s="6" t="s">
        <v>16</v>
      </c>
      <c r="G195" s="7">
        <v>46</v>
      </c>
      <c r="H195" s="7">
        <v>6</v>
      </c>
      <c r="I195" s="51">
        <v>0</v>
      </c>
      <c r="J195" s="7">
        <v>1</v>
      </c>
      <c r="K195" s="7">
        <v>1</v>
      </c>
      <c r="L195" s="7">
        <v>0</v>
      </c>
      <c r="M195" s="53">
        <v>157333.69</v>
      </c>
      <c r="N195" s="7">
        <v>1</v>
      </c>
      <c r="O195" s="68" t="s">
        <v>885</v>
      </c>
      <c r="P195" s="68" t="s">
        <v>901</v>
      </c>
      <c r="Q195" s="68" t="s">
        <v>883</v>
      </c>
      <c r="R195" s="69" t="s">
        <v>904</v>
      </c>
    </row>
    <row r="196" spans="1:18" ht="18" customHeight="1" x14ac:dyDescent="0.2">
      <c r="A196" s="6">
        <v>947</v>
      </c>
      <c r="B196" s="7">
        <v>15745324</v>
      </c>
      <c r="C196" s="6" t="s">
        <v>601</v>
      </c>
      <c r="D196" s="7">
        <v>599</v>
      </c>
      <c r="E196" s="6" t="s">
        <v>18</v>
      </c>
      <c r="F196" s="6" t="s">
        <v>16</v>
      </c>
      <c r="G196" s="7">
        <v>39</v>
      </c>
      <c r="H196" s="7">
        <v>4</v>
      </c>
      <c r="I196" s="51">
        <v>0</v>
      </c>
      <c r="J196" s="7">
        <v>1</v>
      </c>
      <c r="K196" s="7">
        <v>1</v>
      </c>
      <c r="L196" s="7">
        <v>0</v>
      </c>
      <c r="M196" s="53">
        <v>194273.2</v>
      </c>
      <c r="N196" s="7">
        <v>1</v>
      </c>
      <c r="O196" s="68" t="s">
        <v>810</v>
      </c>
      <c r="P196" s="68" t="s">
        <v>902</v>
      </c>
      <c r="Q196" s="68" t="s">
        <v>883</v>
      </c>
      <c r="R196" s="69" t="s">
        <v>904</v>
      </c>
    </row>
    <row r="197" spans="1:18" ht="18" customHeight="1" x14ac:dyDescent="0.2">
      <c r="A197" s="6">
        <v>948</v>
      </c>
      <c r="B197" s="7">
        <v>15741336</v>
      </c>
      <c r="C197" s="6" t="s">
        <v>535</v>
      </c>
      <c r="D197" s="7">
        <v>715</v>
      </c>
      <c r="E197" s="6" t="s">
        <v>15</v>
      </c>
      <c r="F197" s="6" t="s">
        <v>16</v>
      </c>
      <c r="G197" s="7">
        <v>38</v>
      </c>
      <c r="H197" s="7">
        <v>5</v>
      </c>
      <c r="I197" s="51">
        <v>118590.41</v>
      </c>
      <c r="J197" s="7">
        <v>1</v>
      </c>
      <c r="K197" s="7">
        <v>1</v>
      </c>
      <c r="L197" s="7">
        <v>1</v>
      </c>
      <c r="M197" s="53">
        <v>5684.17</v>
      </c>
      <c r="N197" s="7">
        <v>1</v>
      </c>
      <c r="O197" s="68" t="s">
        <v>810</v>
      </c>
      <c r="P197" s="68" t="s">
        <v>902</v>
      </c>
      <c r="Q197" s="68" t="s">
        <v>886</v>
      </c>
      <c r="R197" s="69" t="s">
        <v>903</v>
      </c>
    </row>
    <row r="198" spans="1:18" ht="18" customHeight="1" x14ac:dyDescent="0.2">
      <c r="A198" s="6">
        <v>950</v>
      </c>
      <c r="B198" s="7">
        <v>15620981</v>
      </c>
      <c r="C198" s="6" t="s">
        <v>730</v>
      </c>
      <c r="D198" s="7">
        <v>684</v>
      </c>
      <c r="E198" s="6" t="s">
        <v>15</v>
      </c>
      <c r="F198" s="6" t="s">
        <v>16</v>
      </c>
      <c r="G198" s="7">
        <v>48</v>
      </c>
      <c r="H198" s="7">
        <v>3</v>
      </c>
      <c r="I198" s="51">
        <v>73309.38</v>
      </c>
      <c r="J198" s="7">
        <v>1</v>
      </c>
      <c r="K198" s="7">
        <v>0</v>
      </c>
      <c r="L198" s="7">
        <v>0</v>
      </c>
      <c r="M198" s="53">
        <v>21228.34</v>
      </c>
      <c r="N198" s="7">
        <v>1</v>
      </c>
      <c r="O198" s="68" t="s">
        <v>810</v>
      </c>
      <c r="P198" s="68" t="s">
        <v>901</v>
      </c>
      <c r="Q198" s="68" t="s">
        <v>883</v>
      </c>
      <c r="R198" s="69" t="s">
        <v>903</v>
      </c>
    </row>
    <row r="199" spans="1:18" ht="18" customHeight="1" x14ac:dyDescent="0.2">
      <c r="A199" s="6">
        <v>955</v>
      </c>
      <c r="B199" s="7">
        <v>15660429</v>
      </c>
      <c r="C199" s="6" t="s">
        <v>733</v>
      </c>
      <c r="D199" s="7">
        <v>665</v>
      </c>
      <c r="E199" s="6" t="s">
        <v>18</v>
      </c>
      <c r="F199" s="6" t="s">
        <v>16</v>
      </c>
      <c r="G199" s="7">
        <v>42</v>
      </c>
      <c r="H199" s="7">
        <v>2</v>
      </c>
      <c r="I199" s="51">
        <v>156371.60999999999</v>
      </c>
      <c r="J199" s="7">
        <v>2</v>
      </c>
      <c r="K199" s="7">
        <v>0</v>
      </c>
      <c r="L199" s="7">
        <v>1</v>
      </c>
      <c r="M199" s="53">
        <v>156774.94</v>
      </c>
      <c r="N199" s="7">
        <v>1</v>
      </c>
      <c r="O199" s="68" t="s">
        <v>810</v>
      </c>
      <c r="P199" s="68" t="s">
        <v>901</v>
      </c>
      <c r="Q199" s="68" t="s">
        <v>888</v>
      </c>
      <c r="R199" s="69" t="s">
        <v>904</v>
      </c>
    </row>
    <row r="200" spans="1:18" ht="18" customHeight="1" x14ac:dyDescent="0.2">
      <c r="A200" s="6">
        <v>964</v>
      </c>
      <c r="B200" s="7">
        <v>15731815</v>
      </c>
      <c r="C200" s="6" t="s">
        <v>737</v>
      </c>
      <c r="D200" s="7">
        <v>529</v>
      </c>
      <c r="E200" s="6" t="s">
        <v>18</v>
      </c>
      <c r="F200" s="6" t="s">
        <v>23</v>
      </c>
      <c r="G200" s="7">
        <v>63</v>
      </c>
      <c r="H200" s="7">
        <v>4</v>
      </c>
      <c r="I200" s="51">
        <v>96134.11</v>
      </c>
      <c r="J200" s="7">
        <v>3</v>
      </c>
      <c r="K200" s="7">
        <v>1</v>
      </c>
      <c r="L200" s="7">
        <v>0</v>
      </c>
      <c r="M200" s="53">
        <v>108732.96</v>
      </c>
      <c r="N200" s="7">
        <v>1</v>
      </c>
      <c r="O200" s="68" t="s">
        <v>810</v>
      </c>
      <c r="P200" s="68" t="s">
        <v>905</v>
      </c>
      <c r="Q200" s="68" t="s">
        <v>886</v>
      </c>
      <c r="R200" s="69" t="s">
        <v>887</v>
      </c>
    </row>
    <row r="201" spans="1:18" ht="18" customHeight="1" x14ac:dyDescent="0.2">
      <c r="A201" s="6">
        <v>965</v>
      </c>
      <c r="B201" s="7">
        <v>15580956</v>
      </c>
      <c r="C201" s="6" t="s">
        <v>738</v>
      </c>
      <c r="D201" s="7">
        <v>683</v>
      </c>
      <c r="E201" s="6" t="s">
        <v>26</v>
      </c>
      <c r="F201" s="6" t="s">
        <v>16</v>
      </c>
      <c r="G201" s="7">
        <v>43</v>
      </c>
      <c r="H201" s="7">
        <v>4</v>
      </c>
      <c r="I201" s="51">
        <v>115888.04</v>
      </c>
      <c r="J201" s="7">
        <v>1</v>
      </c>
      <c r="K201" s="7">
        <v>1</v>
      </c>
      <c r="L201" s="7">
        <v>1</v>
      </c>
      <c r="M201" s="53">
        <v>117349.19</v>
      </c>
      <c r="N201" s="7">
        <v>1</v>
      </c>
      <c r="O201" s="68" t="s">
        <v>810</v>
      </c>
      <c r="P201" s="68" t="s">
        <v>901</v>
      </c>
      <c r="Q201" s="68" t="s">
        <v>886</v>
      </c>
      <c r="R201" s="69" t="s">
        <v>887</v>
      </c>
    </row>
    <row r="202" spans="1:18" ht="18" customHeight="1" x14ac:dyDescent="0.2">
      <c r="A202" s="6">
        <v>977</v>
      </c>
      <c r="B202" s="7">
        <v>15570060</v>
      </c>
      <c r="C202" s="6" t="s">
        <v>746</v>
      </c>
      <c r="D202" s="7">
        <v>663</v>
      </c>
      <c r="E202" s="6" t="s">
        <v>15</v>
      </c>
      <c r="F202" s="6" t="s">
        <v>16</v>
      </c>
      <c r="G202" s="7">
        <v>43</v>
      </c>
      <c r="H202" s="7">
        <v>8</v>
      </c>
      <c r="I202" s="51">
        <v>132558.26</v>
      </c>
      <c r="J202" s="7">
        <v>1</v>
      </c>
      <c r="K202" s="7">
        <v>1</v>
      </c>
      <c r="L202" s="7">
        <v>0</v>
      </c>
      <c r="M202" s="53">
        <v>67046.83</v>
      </c>
      <c r="N202" s="7">
        <v>1</v>
      </c>
      <c r="O202" s="68" t="s">
        <v>810</v>
      </c>
      <c r="P202" s="68" t="s">
        <v>901</v>
      </c>
      <c r="Q202" s="68" t="s">
        <v>888</v>
      </c>
      <c r="R202" s="69" t="s">
        <v>884</v>
      </c>
    </row>
    <row r="203" spans="1:18" ht="18" customHeight="1" x14ac:dyDescent="0.2">
      <c r="A203" s="6">
        <v>984</v>
      </c>
      <c r="B203" s="7">
        <v>15807008</v>
      </c>
      <c r="C203" s="6" t="s">
        <v>679</v>
      </c>
      <c r="D203" s="7">
        <v>614</v>
      </c>
      <c r="E203" s="6" t="s">
        <v>26</v>
      </c>
      <c r="F203" s="6" t="s">
        <v>16</v>
      </c>
      <c r="G203" s="7">
        <v>35</v>
      </c>
      <c r="H203" s="7">
        <v>6</v>
      </c>
      <c r="I203" s="51">
        <v>128100.28</v>
      </c>
      <c r="J203" s="7">
        <v>1</v>
      </c>
      <c r="K203" s="7">
        <v>0</v>
      </c>
      <c r="L203" s="7">
        <v>0</v>
      </c>
      <c r="M203" s="53">
        <v>69454.240000000005</v>
      </c>
      <c r="N203" s="7">
        <v>1</v>
      </c>
      <c r="O203" s="68" t="s">
        <v>810</v>
      </c>
      <c r="P203" s="68" t="s">
        <v>902</v>
      </c>
      <c r="Q203" s="68" t="s">
        <v>888</v>
      </c>
      <c r="R203" s="69" t="s">
        <v>884</v>
      </c>
    </row>
    <row r="204" spans="1:18" ht="18" customHeight="1" x14ac:dyDescent="0.2">
      <c r="A204" s="6">
        <v>988</v>
      </c>
      <c r="B204" s="7">
        <v>15613749</v>
      </c>
      <c r="C204" s="6" t="s">
        <v>750</v>
      </c>
      <c r="D204" s="7">
        <v>569</v>
      </c>
      <c r="E204" s="6" t="s">
        <v>18</v>
      </c>
      <c r="F204" s="6" t="s">
        <v>23</v>
      </c>
      <c r="G204" s="7">
        <v>34</v>
      </c>
      <c r="H204" s="7">
        <v>0</v>
      </c>
      <c r="I204" s="51">
        <v>151839.26</v>
      </c>
      <c r="J204" s="7">
        <v>1</v>
      </c>
      <c r="K204" s="7">
        <v>1</v>
      </c>
      <c r="L204" s="7">
        <v>0</v>
      </c>
      <c r="M204" s="53">
        <v>102299.81</v>
      </c>
      <c r="N204" s="7">
        <v>1</v>
      </c>
      <c r="O204" s="68" t="s">
        <v>810</v>
      </c>
      <c r="P204" s="68" t="s">
        <v>902</v>
      </c>
      <c r="Q204" s="68" t="s">
        <v>888</v>
      </c>
      <c r="R204" s="69" t="s">
        <v>887</v>
      </c>
    </row>
    <row r="205" spans="1:18" ht="18" customHeight="1" x14ac:dyDescent="0.2">
      <c r="A205" s="6">
        <v>990</v>
      </c>
      <c r="B205" s="7">
        <v>15681206</v>
      </c>
      <c r="C205" s="6" t="s">
        <v>752</v>
      </c>
      <c r="D205" s="7">
        <v>722</v>
      </c>
      <c r="E205" s="6" t="s">
        <v>15</v>
      </c>
      <c r="F205" s="6" t="s">
        <v>16</v>
      </c>
      <c r="G205" s="7">
        <v>49</v>
      </c>
      <c r="H205" s="7">
        <v>3</v>
      </c>
      <c r="I205" s="51">
        <v>168197.66</v>
      </c>
      <c r="J205" s="7">
        <v>1</v>
      </c>
      <c r="K205" s="7">
        <v>1</v>
      </c>
      <c r="L205" s="7">
        <v>0</v>
      </c>
      <c r="M205" s="53">
        <v>140765.57</v>
      </c>
      <c r="N205" s="7">
        <v>1</v>
      </c>
      <c r="O205" s="68" t="s">
        <v>809</v>
      </c>
      <c r="P205" s="68" t="s">
        <v>901</v>
      </c>
      <c r="Q205" s="68" t="s">
        <v>888</v>
      </c>
      <c r="R205" s="69" t="s">
        <v>887</v>
      </c>
    </row>
    <row r="206" spans="1:18" ht="18" customHeight="1" x14ac:dyDescent="0.2"/>
    <row r="207" spans="1:18" ht="18" customHeight="1" x14ac:dyDescent="0.2"/>
    <row r="208" spans="1:1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row r="367" ht="18" customHeight="1" x14ac:dyDescent="0.2"/>
    <row r="368" ht="18" customHeight="1" x14ac:dyDescent="0.2"/>
    <row r="369" ht="18" customHeight="1" x14ac:dyDescent="0.2"/>
    <row r="370" ht="18" customHeight="1" x14ac:dyDescent="0.2"/>
    <row r="371" ht="18" customHeight="1" x14ac:dyDescent="0.2"/>
    <row r="372" ht="18" customHeight="1" x14ac:dyDescent="0.2"/>
    <row r="373" ht="18" customHeight="1" x14ac:dyDescent="0.2"/>
    <row r="374" ht="18" customHeight="1" x14ac:dyDescent="0.2"/>
    <row r="375" ht="18" customHeight="1" x14ac:dyDescent="0.2"/>
    <row r="376" ht="18" customHeight="1" x14ac:dyDescent="0.2"/>
    <row r="377" ht="18" customHeight="1" x14ac:dyDescent="0.2"/>
    <row r="378" ht="18" customHeight="1" x14ac:dyDescent="0.2"/>
    <row r="379" ht="18" customHeight="1" x14ac:dyDescent="0.2"/>
    <row r="380" ht="18" customHeight="1" x14ac:dyDescent="0.2"/>
    <row r="381" ht="18" customHeight="1" x14ac:dyDescent="0.2"/>
    <row r="382" ht="18" customHeight="1" x14ac:dyDescent="0.2"/>
    <row r="383" ht="18" customHeight="1" x14ac:dyDescent="0.2"/>
    <row r="384" ht="18" customHeight="1" x14ac:dyDescent="0.2"/>
    <row r="385" ht="18" customHeight="1" x14ac:dyDescent="0.2"/>
    <row r="386" ht="18" customHeight="1" x14ac:dyDescent="0.2"/>
    <row r="387" ht="18" customHeight="1" x14ac:dyDescent="0.2"/>
    <row r="388" ht="18" customHeight="1" x14ac:dyDescent="0.2"/>
    <row r="389" ht="18" customHeight="1" x14ac:dyDescent="0.2"/>
    <row r="390" ht="18" customHeight="1" x14ac:dyDescent="0.2"/>
    <row r="391" ht="18" customHeight="1" x14ac:dyDescent="0.2"/>
    <row r="392" ht="18" customHeight="1" x14ac:dyDescent="0.2"/>
    <row r="393" ht="18" customHeight="1" x14ac:dyDescent="0.2"/>
    <row r="394" ht="18" customHeight="1" x14ac:dyDescent="0.2"/>
    <row r="395" ht="18" customHeight="1" x14ac:dyDescent="0.2"/>
    <row r="396" ht="18" customHeight="1" x14ac:dyDescent="0.2"/>
    <row r="397" ht="18" customHeight="1" x14ac:dyDescent="0.2"/>
    <row r="398" ht="18" customHeight="1" x14ac:dyDescent="0.2"/>
    <row r="399" ht="18" customHeight="1" x14ac:dyDescent="0.2"/>
    <row r="400" ht="18" customHeight="1" x14ac:dyDescent="0.2"/>
    <row r="401" ht="18" customHeight="1" x14ac:dyDescent="0.2"/>
    <row r="402" ht="18" customHeight="1" x14ac:dyDescent="0.2"/>
    <row r="403" ht="18" customHeight="1" x14ac:dyDescent="0.2"/>
    <row r="404" ht="18" customHeight="1" x14ac:dyDescent="0.2"/>
    <row r="405" ht="18" customHeight="1" x14ac:dyDescent="0.2"/>
    <row r="406" ht="18" customHeight="1" x14ac:dyDescent="0.2"/>
    <row r="407" ht="18" customHeight="1" x14ac:dyDescent="0.2"/>
    <row r="408" ht="18" customHeight="1" x14ac:dyDescent="0.2"/>
    <row r="409" ht="18" customHeight="1" x14ac:dyDescent="0.2"/>
    <row r="410" ht="18" customHeight="1" x14ac:dyDescent="0.2"/>
    <row r="411" ht="18" customHeight="1" x14ac:dyDescent="0.2"/>
    <row r="412" ht="18" customHeight="1" x14ac:dyDescent="0.2"/>
    <row r="413" ht="18" customHeight="1" x14ac:dyDescent="0.2"/>
    <row r="414" ht="18" customHeight="1" x14ac:dyDescent="0.2"/>
    <row r="415" ht="18" customHeight="1" x14ac:dyDescent="0.2"/>
    <row r="416" ht="18" customHeight="1" x14ac:dyDescent="0.2"/>
    <row r="417" ht="18" customHeight="1" x14ac:dyDescent="0.2"/>
    <row r="418" ht="18" customHeight="1" x14ac:dyDescent="0.2"/>
    <row r="419" ht="18" customHeight="1" x14ac:dyDescent="0.2"/>
    <row r="420" ht="18" customHeight="1" x14ac:dyDescent="0.2"/>
    <row r="421" ht="18" customHeight="1" x14ac:dyDescent="0.2"/>
    <row r="422" ht="18" customHeight="1" x14ac:dyDescent="0.2"/>
    <row r="423" ht="18" customHeight="1" x14ac:dyDescent="0.2"/>
    <row r="424" ht="18" customHeight="1" x14ac:dyDescent="0.2"/>
    <row r="425" ht="18" customHeight="1" x14ac:dyDescent="0.2"/>
    <row r="426" ht="18" customHeight="1" x14ac:dyDescent="0.2"/>
    <row r="427" ht="18" customHeight="1" x14ac:dyDescent="0.2"/>
    <row r="428" ht="18" customHeight="1" x14ac:dyDescent="0.2"/>
    <row r="429" ht="18" customHeight="1" x14ac:dyDescent="0.2"/>
    <row r="430" ht="18" customHeight="1" x14ac:dyDescent="0.2"/>
    <row r="431" ht="18" customHeight="1" x14ac:dyDescent="0.2"/>
    <row r="432" ht="18" customHeight="1" x14ac:dyDescent="0.2"/>
    <row r="433" ht="18" customHeight="1" x14ac:dyDescent="0.2"/>
    <row r="434" ht="18" customHeight="1" x14ac:dyDescent="0.2"/>
    <row r="435" ht="18" customHeight="1" x14ac:dyDescent="0.2"/>
    <row r="436" ht="18" customHeight="1" x14ac:dyDescent="0.2"/>
    <row r="437" ht="18" customHeight="1" x14ac:dyDescent="0.2"/>
    <row r="438" ht="18" customHeight="1" x14ac:dyDescent="0.2"/>
    <row r="439" ht="18" customHeight="1" x14ac:dyDescent="0.2"/>
    <row r="440" ht="18" customHeight="1" x14ac:dyDescent="0.2"/>
    <row r="441" ht="18" customHeight="1" x14ac:dyDescent="0.2"/>
    <row r="442" ht="18" customHeight="1" x14ac:dyDescent="0.2"/>
    <row r="443" ht="18" customHeight="1" x14ac:dyDescent="0.2"/>
    <row r="444" ht="18" customHeight="1" x14ac:dyDescent="0.2"/>
    <row r="445" ht="18" customHeight="1" x14ac:dyDescent="0.2"/>
    <row r="446" ht="18" customHeight="1" x14ac:dyDescent="0.2"/>
    <row r="447" ht="18" customHeight="1" x14ac:dyDescent="0.2"/>
    <row r="448" ht="18" customHeight="1" x14ac:dyDescent="0.2"/>
    <row r="449" ht="18" customHeight="1" x14ac:dyDescent="0.2"/>
    <row r="450" ht="18" customHeight="1" x14ac:dyDescent="0.2"/>
    <row r="451" ht="18" customHeight="1" x14ac:dyDescent="0.2"/>
    <row r="452" ht="18" customHeight="1" x14ac:dyDescent="0.2"/>
    <row r="453" ht="18" customHeight="1" x14ac:dyDescent="0.2"/>
    <row r="454" ht="18" customHeight="1" x14ac:dyDescent="0.2"/>
    <row r="455" ht="18" customHeight="1" x14ac:dyDescent="0.2"/>
    <row r="456" ht="18" customHeight="1" x14ac:dyDescent="0.2"/>
    <row r="457" ht="18" customHeight="1" x14ac:dyDescent="0.2"/>
    <row r="458" ht="18" customHeight="1" x14ac:dyDescent="0.2"/>
    <row r="459" ht="18" customHeight="1" x14ac:dyDescent="0.2"/>
    <row r="460" ht="18" customHeight="1" x14ac:dyDescent="0.2"/>
    <row r="461" ht="18" customHeight="1" x14ac:dyDescent="0.2"/>
    <row r="462" ht="18" customHeight="1" x14ac:dyDescent="0.2"/>
    <row r="463" ht="18" customHeight="1" x14ac:dyDescent="0.2"/>
    <row r="464" ht="18" customHeight="1" x14ac:dyDescent="0.2"/>
    <row r="465" ht="18" customHeight="1" x14ac:dyDescent="0.2"/>
    <row r="466" ht="18" customHeight="1" x14ac:dyDescent="0.2"/>
    <row r="467" ht="18" customHeight="1" x14ac:dyDescent="0.2"/>
    <row r="468" ht="18" customHeight="1" x14ac:dyDescent="0.2"/>
    <row r="469" ht="18" customHeight="1" x14ac:dyDescent="0.2"/>
    <row r="470" ht="18" customHeight="1" x14ac:dyDescent="0.2"/>
    <row r="471" ht="18" customHeight="1" x14ac:dyDescent="0.2"/>
    <row r="472" ht="18" customHeight="1" x14ac:dyDescent="0.2"/>
    <row r="473" ht="18" customHeight="1" x14ac:dyDescent="0.2"/>
    <row r="474" ht="18" customHeight="1" x14ac:dyDescent="0.2"/>
    <row r="475" ht="18" customHeight="1" x14ac:dyDescent="0.2"/>
    <row r="476" ht="18" customHeight="1" x14ac:dyDescent="0.2"/>
    <row r="477" ht="18" customHeight="1" x14ac:dyDescent="0.2"/>
    <row r="478" ht="18" customHeight="1" x14ac:dyDescent="0.2"/>
    <row r="479" ht="18" customHeight="1" x14ac:dyDescent="0.2"/>
    <row r="480" ht="18" customHeight="1" x14ac:dyDescent="0.2"/>
    <row r="481" ht="18" customHeight="1" x14ac:dyDescent="0.2"/>
    <row r="482" ht="18" customHeight="1" x14ac:dyDescent="0.2"/>
    <row r="483" ht="18" customHeight="1" x14ac:dyDescent="0.2"/>
    <row r="484" ht="18" customHeight="1" x14ac:dyDescent="0.2"/>
    <row r="485" ht="18" customHeight="1" x14ac:dyDescent="0.2"/>
    <row r="486" ht="18" customHeight="1" x14ac:dyDescent="0.2"/>
    <row r="487" ht="18" customHeight="1" x14ac:dyDescent="0.2"/>
    <row r="488" ht="18" customHeight="1" x14ac:dyDescent="0.2"/>
    <row r="489" ht="18" customHeight="1" x14ac:dyDescent="0.2"/>
    <row r="490" ht="18" customHeight="1" x14ac:dyDescent="0.2"/>
    <row r="491" ht="18" customHeight="1" x14ac:dyDescent="0.2"/>
    <row r="492" ht="18" customHeight="1" x14ac:dyDescent="0.2"/>
    <row r="493" ht="18" customHeight="1" x14ac:dyDescent="0.2"/>
    <row r="494" ht="18" customHeight="1" x14ac:dyDescent="0.2"/>
    <row r="495" ht="18" customHeight="1" x14ac:dyDescent="0.2"/>
    <row r="496" ht="18" customHeight="1" x14ac:dyDescent="0.2"/>
    <row r="497" ht="18" customHeight="1" x14ac:dyDescent="0.2"/>
    <row r="498" ht="18" customHeight="1" x14ac:dyDescent="0.2"/>
    <row r="499" ht="18" customHeight="1" x14ac:dyDescent="0.2"/>
    <row r="500" ht="18" customHeight="1" x14ac:dyDescent="0.2"/>
    <row r="501" ht="18" customHeight="1" x14ac:dyDescent="0.2"/>
    <row r="502" ht="18" customHeight="1" x14ac:dyDescent="0.2"/>
    <row r="503" ht="18" customHeight="1" x14ac:dyDescent="0.2"/>
    <row r="504" ht="18" customHeight="1" x14ac:dyDescent="0.2"/>
    <row r="505" ht="18" customHeight="1" x14ac:dyDescent="0.2"/>
    <row r="506" ht="18" customHeight="1" x14ac:dyDescent="0.2"/>
    <row r="507" ht="18" customHeight="1" x14ac:dyDescent="0.2"/>
    <row r="508" ht="18" customHeight="1" x14ac:dyDescent="0.2"/>
    <row r="509" ht="18" customHeight="1" x14ac:dyDescent="0.2"/>
    <row r="510" ht="18" customHeight="1" x14ac:dyDescent="0.2"/>
    <row r="511" ht="18" customHeight="1" x14ac:dyDescent="0.2"/>
    <row r="512" ht="18" customHeight="1" x14ac:dyDescent="0.2"/>
    <row r="513" ht="18" customHeight="1" x14ac:dyDescent="0.2"/>
    <row r="514" ht="18" customHeight="1" x14ac:dyDescent="0.2"/>
    <row r="515" ht="18" customHeight="1" x14ac:dyDescent="0.2"/>
    <row r="516" ht="18" customHeight="1" x14ac:dyDescent="0.2"/>
    <row r="517" ht="18" customHeight="1" x14ac:dyDescent="0.2"/>
    <row r="518" ht="18" customHeight="1" x14ac:dyDescent="0.2"/>
    <row r="519" ht="18" customHeight="1" x14ac:dyDescent="0.2"/>
    <row r="520" ht="18" customHeight="1" x14ac:dyDescent="0.2"/>
    <row r="521" ht="18" customHeight="1" x14ac:dyDescent="0.2"/>
    <row r="522" ht="18" customHeight="1" x14ac:dyDescent="0.2"/>
    <row r="523" ht="18" customHeight="1" x14ac:dyDescent="0.2"/>
    <row r="524" ht="18" customHeight="1" x14ac:dyDescent="0.2"/>
    <row r="525" ht="18" customHeight="1" x14ac:dyDescent="0.2"/>
    <row r="526" ht="18" customHeight="1" x14ac:dyDescent="0.2"/>
    <row r="527" ht="18" customHeight="1" x14ac:dyDescent="0.2"/>
    <row r="528" ht="18" customHeight="1" x14ac:dyDescent="0.2"/>
    <row r="529" ht="18" customHeight="1" x14ac:dyDescent="0.2"/>
    <row r="530" ht="18" customHeight="1" x14ac:dyDescent="0.2"/>
    <row r="531" ht="18" customHeight="1" x14ac:dyDescent="0.2"/>
    <row r="532" ht="18" customHeight="1" x14ac:dyDescent="0.2"/>
    <row r="533" ht="18" customHeight="1" x14ac:dyDescent="0.2"/>
    <row r="534" ht="18" customHeight="1" x14ac:dyDescent="0.2"/>
    <row r="535" ht="18" customHeight="1" x14ac:dyDescent="0.2"/>
    <row r="536" ht="18" customHeight="1" x14ac:dyDescent="0.2"/>
    <row r="537" ht="18" customHeight="1" x14ac:dyDescent="0.2"/>
    <row r="538" ht="18" customHeight="1" x14ac:dyDescent="0.2"/>
    <row r="539" ht="18" customHeight="1" x14ac:dyDescent="0.2"/>
    <row r="540" ht="18" customHeight="1" x14ac:dyDescent="0.2"/>
    <row r="541" ht="18" customHeight="1" x14ac:dyDescent="0.2"/>
    <row r="542" ht="18" customHeight="1" x14ac:dyDescent="0.2"/>
    <row r="543" ht="18" customHeight="1" x14ac:dyDescent="0.2"/>
    <row r="544" ht="18" customHeight="1" x14ac:dyDescent="0.2"/>
    <row r="545" ht="18" customHeight="1" x14ac:dyDescent="0.2"/>
    <row r="546" ht="18" customHeight="1" x14ac:dyDescent="0.2"/>
    <row r="547" ht="18" customHeight="1" x14ac:dyDescent="0.2"/>
    <row r="548" ht="18" customHeight="1" x14ac:dyDescent="0.2"/>
    <row r="549" ht="18" customHeight="1" x14ac:dyDescent="0.2"/>
    <row r="550" ht="18" customHeight="1" x14ac:dyDescent="0.2"/>
    <row r="551" ht="18" customHeight="1" x14ac:dyDescent="0.2"/>
    <row r="552" ht="18" customHeight="1" x14ac:dyDescent="0.2"/>
    <row r="553" ht="18" customHeight="1" x14ac:dyDescent="0.2"/>
    <row r="554" ht="18" customHeight="1" x14ac:dyDescent="0.2"/>
    <row r="555" ht="18" customHeight="1" x14ac:dyDescent="0.2"/>
    <row r="556" ht="18" customHeight="1" x14ac:dyDescent="0.2"/>
    <row r="557" ht="18" customHeight="1" x14ac:dyDescent="0.2"/>
    <row r="558" ht="18" customHeight="1" x14ac:dyDescent="0.2"/>
    <row r="559" ht="18" customHeight="1" x14ac:dyDescent="0.2"/>
    <row r="560" ht="18" customHeight="1" x14ac:dyDescent="0.2"/>
    <row r="561" ht="18" customHeight="1" x14ac:dyDescent="0.2"/>
    <row r="562" ht="18" customHeight="1" x14ac:dyDescent="0.2"/>
    <row r="563" ht="18" customHeight="1" x14ac:dyDescent="0.2"/>
    <row r="564" ht="18" customHeight="1" x14ac:dyDescent="0.2"/>
    <row r="565" ht="18" customHeight="1" x14ac:dyDescent="0.2"/>
    <row r="566" ht="18" customHeight="1" x14ac:dyDescent="0.2"/>
    <row r="567" ht="18" customHeight="1" x14ac:dyDescent="0.2"/>
    <row r="568" ht="18" customHeight="1" x14ac:dyDescent="0.2"/>
    <row r="569" ht="18" customHeight="1" x14ac:dyDescent="0.2"/>
    <row r="570" ht="18" customHeight="1" x14ac:dyDescent="0.2"/>
    <row r="571" ht="18" customHeight="1" x14ac:dyDescent="0.2"/>
    <row r="572" ht="18" customHeight="1" x14ac:dyDescent="0.2"/>
    <row r="573" ht="18" customHeight="1" x14ac:dyDescent="0.2"/>
    <row r="574" ht="18" customHeight="1" x14ac:dyDescent="0.2"/>
    <row r="575" ht="18" customHeight="1" x14ac:dyDescent="0.2"/>
    <row r="576" ht="18" customHeight="1" x14ac:dyDescent="0.2"/>
    <row r="577" ht="18" customHeight="1" x14ac:dyDescent="0.2"/>
    <row r="578" ht="18" customHeight="1" x14ac:dyDescent="0.2"/>
    <row r="579" ht="18" customHeight="1" x14ac:dyDescent="0.2"/>
    <row r="580" ht="18" customHeight="1" x14ac:dyDescent="0.2"/>
    <row r="581" ht="18" customHeight="1" x14ac:dyDescent="0.2"/>
    <row r="582" ht="18" customHeight="1" x14ac:dyDescent="0.2"/>
    <row r="583" ht="18" customHeight="1" x14ac:dyDescent="0.2"/>
    <row r="584" ht="18" customHeight="1" x14ac:dyDescent="0.2"/>
    <row r="585" ht="18" customHeight="1" x14ac:dyDescent="0.2"/>
    <row r="586" ht="18" customHeight="1" x14ac:dyDescent="0.2"/>
    <row r="587" ht="18" customHeight="1" x14ac:dyDescent="0.2"/>
    <row r="588" ht="18" customHeight="1" x14ac:dyDescent="0.2"/>
    <row r="589" ht="18" customHeight="1" x14ac:dyDescent="0.2"/>
    <row r="590" ht="18" customHeight="1" x14ac:dyDescent="0.2"/>
    <row r="591" ht="18" customHeight="1" x14ac:dyDescent="0.2"/>
    <row r="592" ht="18" customHeight="1" x14ac:dyDescent="0.2"/>
    <row r="593" ht="18" customHeight="1" x14ac:dyDescent="0.2"/>
    <row r="594" ht="18" customHeight="1" x14ac:dyDescent="0.2"/>
    <row r="595" ht="18" customHeight="1" x14ac:dyDescent="0.2"/>
    <row r="596" ht="18" customHeight="1" x14ac:dyDescent="0.2"/>
    <row r="597" ht="18" customHeight="1" x14ac:dyDescent="0.2"/>
    <row r="598" ht="18" customHeight="1" x14ac:dyDescent="0.2"/>
    <row r="599" ht="18" customHeight="1" x14ac:dyDescent="0.2"/>
    <row r="600" ht="18" customHeight="1" x14ac:dyDescent="0.2"/>
    <row r="601" ht="18" customHeight="1" x14ac:dyDescent="0.2"/>
    <row r="602" ht="18" customHeight="1" x14ac:dyDescent="0.2"/>
    <row r="603" ht="18" customHeight="1" x14ac:dyDescent="0.2"/>
    <row r="604" ht="18" customHeight="1" x14ac:dyDescent="0.2"/>
    <row r="605" ht="18" customHeight="1" x14ac:dyDescent="0.2"/>
    <row r="606" ht="18" customHeight="1" x14ac:dyDescent="0.2"/>
    <row r="607" ht="18" customHeight="1" x14ac:dyDescent="0.2"/>
    <row r="608" ht="18" customHeight="1" x14ac:dyDescent="0.2"/>
    <row r="609" ht="18" customHeight="1" x14ac:dyDescent="0.2"/>
    <row r="610" ht="18" customHeight="1" x14ac:dyDescent="0.2"/>
    <row r="611" ht="18" customHeight="1" x14ac:dyDescent="0.2"/>
    <row r="612" ht="18" customHeight="1" x14ac:dyDescent="0.2"/>
    <row r="613" ht="18" customHeight="1" x14ac:dyDescent="0.2"/>
    <row r="614" ht="18" customHeight="1" x14ac:dyDescent="0.2"/>
    <row r="615" ht="18" customHeight="1" x14ac:dyDescent="0.2"/>
    <row r="616" ht="18" customHeight="1" x14ac:dyDescent="0.2"/>
    <row r="617" ht="18" customHeight="1" x14ac:dyDescent="0.2"/>
    <row r="618" ht="18" customHeight="1" x14ac:dyDescent="0.2"/>
    <row r="619" ht="18" customHeight="1" x14ac:dyDescent="0.2"/>
    <row r="620" ht="18" customHeight="1" x14ac:dyDescent="0.2"/>
    <row r="621" ht="18" customHeight="1" x14ac:dyDescent="0.2"/>
    <row r="622" ht="18" customHeight="1" x14ac:dyDescent="0.2"/>
    <row r="623" ht="18" customHeight="1" x14ac:dyDescent="0.2"/>
    <row r="624" ht="18" customHeight="1" x14ac:dyDescent="0.2"/>
    <row r="625" ht="18" customHeight="1" x14ac:dyDescent="0.2"/>
    <row r="626" ht="18" customHeight="1" x14ac:dyDescent="0.2"/>
    <row r="627" ht="18" customHeight="1" x14ac:dyDescent="0.2"/>
    <row r="628" ht="18" customHeight="1" x14ac:dyDescent="0.2"/>
    <row r="629" ht="18" customHeight="1" x14ac:dyDescent="0.2"/>
    <row r="630" ht="18" customHeight="1" x14ac:dyDescent="0.2"/>
    <row r="631" ht="18" customHeight="1" x14ac:dyDescent="0.2"/>
    <row r="632" ht="18" customHeight="1" x14ac:dyDescent="0.2"/>
    <row r="633" ht="18" customHeight="1" x14ac:dyDescent="0.2"/>
    <row r="634" ht="18" customHeight="1" x14ac:dyDescent="0.2"/>
    <row r="635" ht="18" customHeight="1" x14ac:dyDescent="0.2"/>
    <row r="636" ht="18" customHeight="1" x14ac:dyDescent="0.2"/>
    <row r="637" ht="18" customHeight="1" x14ac:dyDescent="0.2"/>
    <row r="638" ht="18" customHeight="1" x14ac:dyDescent="0.2"/>
    <row r="639" ht="18" customHeight="1" x14ac:dyDescent="0.2"/>
    <row r="640" ht="18" customHeight="1" x14ac:dyDescent="0.2"/>
    <row r="641" ht="18" customHeight="1" x14ac:dyDescent="0.2"/>
    <row r="642" ht="18" customHeight="1" x14ac:dyDescent="0.2"/>
    <row r="643" ht="18" customHeight="1" x14ac:dyDescent="0.2"/>
    <row r="644" ht="18" customHeight="1" x14ac:dyDescent="0.2"/>
    <row r="645" ht="18" customHeight="1" x14ac:dyDescent="0.2"/>
    <row r="646" ht="18" customHeight="1" x14ac:dyDescent="0.2"/>
    <row r="647" ht="18" customHeight="1" x14ac:dyDescent="0.2"/>
    <row r="648" ht="18" customHeight="1" x14ac:dyDescent="0.2"/>
    <row r="649" ht="18" customHeight="1" x14ac:dyDescent="0.2"/>
    <row r="650" ht="18" customHeight="1" x14ac:dyDescent="0.2"/>
    <row r="651" ht="18" customHeight="1" x14ac:dyDescent="0.2"/>
    <row r="652" ht="18" customHeight="1" x14ac:dyDescent="0.2"/>
    <row r="653" ht="18" customHeight="1" x14ac:dyDescent="0.2"/>
    <row r="654" ht="18" customHeight="1" x14ac:dyDescent="0.2"/>
    <row r="655" ht="18" customHeight="1" x14ac:dyDescent="0.2"/>
    <row r="656" ht="18" customHeight="1" x14ac:dyDescent="0.2"/>
    <row r="657" ht="18" customHeight="1" x14ac:dyDescent="0.2"/>
    <row r="658" ht="18" customHeight="1" x14ac:dyDescent="0.2"/>
    <row r="659" ht="18" customHeight="1" x14ac:dyDescent="0.2"/>
    <row r="660" ht="18" customHeight="1" x14ac:dyDescent="0.2"/>
    <row r="661" ht="18" customHeight="1" x14ac:dyDescent="0.2"/>
    <row r="662" ht="18" customHeight="1" x14ac:dyDescent="0.2"/>
    <row r="663" ht="18" customHeight="1" x14ac:dyDescent="0.2"/>
    <row r="664" ht="18" customHeight="1" x14ac:dyDescent="0.2"/>
    <row r="665" ht="18" customHeight="1" x14ac:dyDescent="0.2"/>
    <row r="666" ht="18" customHeight="1" x14ac:dyDescent="0.2"/>
    <row r="667" ht="18" customHeight="1" x14ac:dyDescent="0.2"/>
    <row r="668" ht="18" customHeight="1" x14ac:dyDescent="0.2"/>
    <row r="669" ht="18" customHeight="1" x14ac:dyDescent="0.2"/>
    <row r="670" ht="18" customHeight="1" x14ac:dyDescent="0.2"/>
    <row r="671" ht="18" customHeight="1" x14ac:dyDescent="0.2"/>
    <row r="672" ht="18" customHeight="1" x14ac:dyDescent="0.2"/>
    <row r="673" ht="18" customHeight="1" x14ac:dyDescent="0.2"/>
    <row r="674" ht="18" customHeight="1" x14ac:dyDescent="0.2"/>
    <row r="675" ht="18" customHeight="1" x14ac:dyDescent="0.2"/>
    <row r="676" ht="18" customHeight="1" x14ac:dyDescent="0.2"/>
    <row r="677" ht="18" customHeight="1" x14ac:dyDescent="0.2"/>
    <row r="678" ht="18" customHeight="1" x14ac:dyDescent="0.2"/>
    <row r="679" ht="18" customHeight="1" x14ac:dyDescent="0.2"/>
    <row r="680" ht="18" customHeight="1" x14ac:dyDescent="0.2"/>
    <row r="681" ht="18" customHeight="1" x14ac:dyDescent="0.2"/>
    <row r="682" ht="18" customHeight="1" x14ac:dyDescent="0.2"/>
    <row r="683" ht="18" customHeight="1" x14ac:dyDescent="0.2"/>
    <row r="684" ht="18" customHeight="1" x14ac:dyDescent="0.2"/>
    <row r="685" ht="18" customHeight="1" x14ac:dyDescent="0.2"/>
    <row r="686" ht="18" customHeight="1" x14ac:dyDescent="0.2"/>
    <row r="687" ht="18" customHeight="1" x14ac:dyDescent="0.2"/>
    <row r="688" ht="18" customHeight="1" x14ac:dyDescent="0.2"/>
    <row r="689" ht="18" customHeight="1" x14ac:dyDescent="0.2"/>
    <row r="690" ht="18" customHeight="1" x14ac:dyDescent="0.2"/>
    <row r="691" ht="18" customHeight="1" x14ac:dyDescent="0.2"/>
    <row r="692" ht="18" customHeight="1" x14ac:dyDescent="0.2"/>
    <row r="693" ht="18" customHeight="1" x14ac:dyDescent="0.2"/>
    <row r="694" ht="18" customHeight="1" x14ac:dyDescent="0.2"/>
    <row r="695" ht="18" customHeight="1" x14ac:dyDescent="0.2"/>
    <row r="696" ht="18" customHeight="1" x14ac:dyDescent="0.2"/>
    <row r="697" ht="18" customHeight="1" x14ac:dyDescent="0.2"/>
    <row r="698" ht="18" customHeight="1" x14ac:dyDescent="0.2"/>
    <row r="699" ht="18" customHeight="1" x14ac:dyDescent="0.2"/>
    <row r="700" ht="18" customHeight="1" x14ac:dyDescent="0.2"/>
    <row r="701" ht="18" customHeight="1" x14ac:dyDescent="0.2"/>
    <row r="702" ht="18" customHeight="1" x14ac:dyDescent="0.2"/>
    <row r="703" ht="18" customHeight="1" x14ac:dyDescent="0.2"/>
    <row r="704" ht="18" customHeight="1" x14ac:dyDescent="0.2"/>
    <row r="705" ht="18" customHeight="1" x14ac:dyDescent="0.2"/>
    <row r="706" ht="18" customHeight="1" x14ac:dyDescent="0.2"/>
    <row r="707" ht="18" customHeight="1" x14ac:dyDescent="0.2"/>
    <row r="708" ht="18" customHeight="1" x14ac:dyDescent="0.2"/>
    <row r="709" ht="18" customHeight="1" x14ac:dyDescent="0.2"/>
    <row r="710" ht="18" customHeight="1" x14ac:dyDescent="0.2"/>
    <row r="711" ht="18" customHeight="1" x14ac:dyDescent="0.2"/>
    <row r="712" ht="18" customHeight="1" x14ac:dyDescent="0.2"/>
    <row r="713" ht="18" customHeight="1" x14ac:dyDescent="0.2"/>
    <row r="714" ht="18" customHeight="1" x14ac:dyDescent="0.2"/>
    <row r="715" ht="18" customHeight="1" x14ac:dyDescent="0.2"/>
    <row r="716" ht="18" customHeight="1" x14ac:dyDescent="0.2"/>
    <row r="717" ht="18" customHeight="1" x14ac:dyDescent="0.2"/>
    <row r="718" ht="18" customHeight="1" x14ac:dyDescent="0.2"/>
    <row r="719" ht="18" customHeight="1" x14ac:dyDescent="0.2"/>
    <row r="720" ht="18" customHeight="1" x14ac:dyDescent="0.2"/>
    <row r="721" ht="18" customHeight="1" x14ac:dyDescent="0.2"/>
    <row r="722" ht="18" customHeight="1" x14ac:dyDescent="0.2"/>
    <row r="723" ht="18" customHeight="1" x14ac:dyDescent="0.2"/>
    <row r="724" ht="18" customHeight="1" x14ac:dyDescent="0.2"/>
    <row r="725" ht="18" customHeight="1" x14ac:dyDescent="0.2"/>
    <row r="726" ht="18" customHeight="1" x14ac:dyDescent="0.2"/>
    <row r="727" ht="18" customHeight="1" x14ac:dyDescent="0.2"/>
    <row r="728" ht="18" customHeight="1" x14ac:dyDescent="0.2"/>
    <row r="729" ht="18" customHeight="1" x14ac:dyDescent="0.2"/>
    <row r="730" ht="18" customHeight="1" x14ac:dyDescent="0.2"/>
    <row r="731" ht="18" customHeight="1" x14ac:dyDescent="0.2"/>
    <row r="732" ht="18" customHeight="1" x14ac:dyDescent="0.2"/>
    <row r="733" ht="18" customHeight="1" x14ac:dyDescent="0.2"/>
    <row r="734" ht="18" customHeight="1" x14ac:dyDescent="0.2"/>
    <row r="735" ht="18" customHeight="1" x14ac:dyDescent="0.2"/>
    <row r="736" ht="18" customHeight="1" x14ac:dyDescent="0.2"/>
    <row r="737" ht="18" customHeight="1" x14ac:dyDescent="0.2"/>
    <row r="738" ht="18" customHeight="1" x14ac:dyDescent="0.2"/>
    <row r="739" ht="18" customHeight="1" x14ac:dyDescent="0.2"/>
    <row r="740" ht="18" customHeight="1" x14ac:dyDescent="0.2"/>
    <row r="741" ht="18" customHeight="1" x14ac:dyDescent="0.2"/>
    <row r="742" ht="18" customHeight="1" x14ac:dyDescent="0.2"/>
    <row r="743" ht="18" customHeight="1" x14ac:dyDescent="0.2"/>
    <row r="744" ht="18" customHeight="1" x14ac:dyDescent="0.2"/>
    <row r="745" ht="18" customHeight="1" x14ac:dyDescent="0.2"/>
    <row r="746" ht="18" customHeight="1" x14ac:dyDescent="0.2"/>
    <row r="747" ht="18" customHeight="1" x14ac:dyDescent="0.2"/>
    <row r="748" ht="18" customHeight="1" x14ac:dyDescent="0.2"/>
    <row r="749" ht="18" customHeight="1" x14ac:dyDescent="0.2"/>
    <row r="750" ht="18" customHeight="1" x14ac:dyDescent="0.2"/>
    <row r="751" ht="18" customHeight="1" x14ac:dyDescent="0.2"/>
    <row r="752" ht="18" customHeight="1" x14ac:dyDescent="0.2"/>
    <row r="753" ht="18" customHeight="1" x14ac:dyDescent="0.2"/>
    <row r="754" ht="18" customHeight="1" x14ac:dyDescent="0.2"/>
    <row r="755" ht="18" customHeight="1" x14ac:dyDescent="0.2"/>
    <row r="756" ht="18" customHeight="1" x14ac:dyDescent="0.2"/>
    <row r="757" ht="18" customHeight="1" x14ac:dyDescent="0.2"/>
    <row r="758" ht="18" customHeight="1" x14ac:dyDescent="0.2"/>
    <row r="759" ht="18" customHeight="1" x14ac:dyDescent="0.2"/>
    <row r="760" ht="18" customHeight="1" x14ac:dyDescent="0.2"/>
    <row r="761" ht="18" customHeight="1" x14ac:dyDescent="0.2"/>
    <row r="762" ht="18" customHeight="1" x14ac:dyDescent="0.2"/>
    <row r="763" ht="18" customHeight="1" x14ac:dyDescent="0.2"/>
    <row r="764" ht="18" customHeight="1" x14ac:dyDescent="0.2"/>
    <row r="765" ht="18" customHeight="1" x14ac:dyDescent="0.2"/>
    <row r="766" ht="18" customHeight="1" x14ac:dyDescent="0.2"/>
    <row r="767" ht="18" customHeight="1" x14ac:dyDescent="0.2"/>
    <row r="768" ht="18" customHeight="1" x14ac:dyDescent="0.2"/>
    <row r="769" ht="18" customHeight="1" x14ac:dyDescent="0.2"/>
    <row r="770" ht="18" customHeight="1" x14ac:dyDescent="0.2"/>
    <row r="771" ht="18" customHeight="1" x14ac:dyDescent="0.2"/>
    <row r="772" ht="18" customHeight="1" x14ac:dyDescent="0.2"/>
    <row r="773" ht="18" customHeight="1" x14ac:dyDescent="0.2"/>
    <row r="774" ht="18" customHeight="1" x14ac:dyDescent="0.2"/>
    <row r="775" ht="18" customHeight="1" x14ac:dyDescent="0.2"/>
    <row r="776" ht="18" customHeight="1" x14ac:dyDescent="0.2"/>
    <row r="777" ht="18" customHeight="1" x14ac:dyDescent="0.2"/>
    <row r="778" ht="18" customHeight="1" x14ac:dyDescent="0.2"/>
    <row r="779" ht="18" customHeight="1" x14ac:dyDescent="0.2"/>
    <row r="780" ht="18" customHeight="1" x14ac:dyDescent="0.2"/>
    <row r="781" ht="18" customHeight="1" x14ac:dyDescent="0.2"/>
    <row r="782" ht="18" customHeight="1" x14ac:dyDescent="0.2"/>
    <row r="783" ht="18" customHeight="1" x14ac:dyDescent="0.2"/>
    <row r="784" ht="18" customHeight="1" x14ac:dyDescent="0.2"/>
    <row r="785" ht="18" customHeight="1" x14ac:dyDescent="0.2"/>
    <row r="786" ht="18" customHeight="1" x14ac:dyDescent="0.2"/>
    <row r="787" ht="18" customHeight="1" x14ac:dyDescent="0.2"/>
    <row r="788" ht="18" customHeight="1" x14ac:dyDescent="0.2"/>
    <row r="789" ht="18" customHeight="1" x14ac:dyDescent="0.2"/>
    <row r="790" ht="18" customHeight="1" x14ac:dyDescent="0.2"/>
    <row r="791" ht="18" customHeight="1" x14ac:dyDescent="0.2"/>
    <row r="792" ht="18" customHeight="1" x14ac:dyDescent="0.2"/>
    <row r="793" ht="18" customHeight="1" x14ac:dyDescent="0.2"/>
    <row r="794" ht="18" customHeight="1" x14ac:dyDescent="0.2"/>
    <row r="795" ht="18" customHeight="1" x14ac:dyDescent="0.2"/>
    <row r="796" ht="18" customHeight="1" x14ac:dyDescent="0.2"/>
    <row r="797" ht="18" customHeight="1" x14ac:dyDescent="0.2"/>
    <row r="798" ht="18" customHeight="1" x14ac:dyDescent="0.2"/>
    <row r="799" ht="18" customHeight="1" x14ac:dyDescent="0.2"/>
    <row r="800" ht="18" customHeight="1" x14ac:dyDescent="0.2"/>
    <row r="801" ht="18" customHeight="1" x14ac:dyDescent="0.2"/>
    <row r="802" ht="18" customHeight="1" x14ac:dyDescent="0.2"/>
    <row r="803" ht="18" customHeight="1" x14ac:dyDescent="0.2"/>
    <row r="804" ht="18" customHeight="1" x14ac:dyDescent="0.2"/>
    <row r="805" ht="18" customHeight="1" x14ac:dyDescent="0.2"/>
    <row r="806" ht="18" customHeight="1" x14ac:dyDescent="0.2"/>
    <row r="807" ht="18" customHeight="1" x14ac:dyDescent="0.2"/>
    <row r="808" ht="18" customHeight="1" x14ac:dyDescent="0.2"/>
    <row r="809" ht="18" customHeight="1" x14ac:dyDescent="0.2"/>
    <row r="810" ht="18" customHeight="1" x14ac:dyDescent="0.2"/>
    <row r="811" ht="18" customHeight="1" x14ac:dyDescent="0.2"/>
    <row r="812" ht="18" customHeight="1" x14ac:dyDescent="0.2"/>
    <row r="813" ht="18" customHeight="1" x14ac:dyDescent="0.2"/>
    <row r="814" ht="18" customHeight="1" x14ac:dyDescent="0.2"/>
    <row r="815" ht="18" customHeight="1" x14ac:dyDescent="0.2"/>
    <row r="816" ht="18" customHeight="1" x14ac:dyDescent="0.2"/>
    <row r="817" ht="18" customHeight="1" x14ac:dyDescent="0.2"/>
    <row r="818" ht="18" customHeight="1" x14ac:dyDescent="0.2"/>
    <row r="819" ht="18" customHeight="1" x14ac:dyDescent="0.2"/>
    <row r="820" ht="18" customHeight="1" x14ac:dyDescent="0.2"/>
    <row r="821" ht="18" customHeight="1" x14ac:dyDescent="0.2"/>
    <row r="822" ht="18" customHeight="1" x14ac:dyDescent="0.2"/>
    <row r="823" ht="18" customHeight="1" x14ac:dyDescent="0.2"/>
    <row r="824" ht="18" customHeight="1" x14ac:dyDescent="0.2"/>
    <row r="825" ht="18" customHeight="1" x14ac:dyDescent="0.2"/>
    <row r="826" ht="18" customHeight="1" x14ac:dyDescent="0.2"/>
    <row r="827" ht="18" customHeight="1" x14ac:dyDescent="0.2"/>
    <row r="828" ht="18" customHeight="1" x14ac:dyDescent="0.2"/>
    <row r="829" ht="18" customHeight="1" x14ac:dyDescent="0.2"/>
    <row r="830" ht="18" customHeight="1" x14ac:dyDescent="0.2"/>
    <row r="831" ht="18" customHeight="1" x14ac:dyDescent="0.2"/>
    <row r="832" ht="18" customHeight="1" x14ac:dyDescent="0.2"/>
    <row r="833" ht="18" customHeight="1" x14ac:dyDescent="0.2"/>
    <row r="834" ht="18" customHeight="1" x14ac:dyDescent="0.2"/>
    <row r="835" ht="18" customHeight="1" x14ac:dyDescent="0.2"/>
    <row r="836" ht="18" customHeight="1" x14ac:dyDescent="0.2"/>
    <row r="837" ht="18" customHeight="1" x14ac:dyDescent="0.2"/>
    <row r="838" ht="18" customHeight="1" x14ac:dyDescent="0.2"/>
    <row r="839" ht="18" customHeight="1" x14ac:dyDescent="0.2"/>
    <row r="840" ht="18" customHeight="1" x14ac:dyDescent="0.2"/>
    <row r="841" ht="18" customHeight="1" x14ac:dyDescent="0.2"/>
    <row r="842" ht="18" customHeight="1" x14ac:dyDescent="0.2"/>
    <row r="843" ht="18" customHeight="1" x14ac:dyDescent="0.2"/>
    <row r="844" ht="18" customHeight="1" x14ac:dyDescent="0.2"/>
    <row r="845" ht="18" customHeight="1" x14ac:dyDescent="0.2"/>
    <row r="846" ht="18" customHeight="1" x14ac:dyDescent="0.2"/>
    <row r="847" ht="18" customHeight="1" x14ac:dyDescent="0.2"/>
    <row r="848" ht="18" customHeight="1" x14ac:dyDescent="0.2"/>
    <row r="849" ht="18" customHeight="1" x14ac:dyDescent="0.2"/>
    <row r="850" ht="18" customHeight="1" x14ac:dyDescent="0.2"/>
    <row r="851" ht="18" customHeight="1" x14ac:dyDescent="0.2"/>
    <row r="852" ht="18" customHeight="1" x14ac:dyDescent="0.2"/>
    <row r="853" ht="18" customHeight="1" x14ac:dyDescent="0.2"/>
    <row r="854" ht="18" customHeight="1" x14ac:dyDescent="0.2"/>
    <row r="855" ht="18" customHeight="1" x14ac:dyDescent="0.2"/>
    <row r="856" ht="18" customHeight="1" x14ac:dyDescent="0.2"/>
    <row r="857" ht="18" customHeight="1" x14ac:dyDescent="0.2"/>
    <row r="858" ht="18" customHeight="1" x14ac:dyDescent="0.2"/>
    <row r="859" ht="18" customHeight="1" x14ac:dyDescent="0.2"/>
    <row r="860" ht="18" customHeight="1" x14ac:dyDescent="0.2"/>
    <row r="861" ht="18" customHeight="1" x14ac:dyDescent="0.2"/>
    <row r="862" ht="18" customHeight="1" x14ac:dyDescent="0.2"/>
    <row r="863" ht="18" customHeight="1" x14ac:dyDescent="0.2"/>
    <row r="864" ht="18" customHeight="1" x14ac:dyDescent="0.2"/>
    <row r="865" ht="18" customHeight="1" x14ac:dyDescent="0.2"/>
    <row r="866" ht="18" customHeight="1" x14ac:dyDescent="0.2"/>
    <row r="867" ht="18" customHeight="1" x14ac:dyDescent="0.2"/>
    <row r="868" ht="18" customHeight="1" x14ac:dyDescent="0.2"/>
    <row r="869" ht="18" customHeight="1" x14ac:dyDescent="0.2"/>
    <row r="870" ht="18" customHeight="1" x14ac:dyDescent="0.2"/>
    <row r="871" ht="18" customHeight="1" x14ac:dyDescent="0.2"/>
    <row r="872" ht="18" customHeight="1" x14ac:dyDescent="0.2"/>
    <row r="873" ht="18" customHeight="1" x14ac:dyDescent="0.2"/>
    <row r="874" ht="18" customHeight="1" x14ac:dyDescent="0.2"/>
    <row r="875" ht="18" customHeight="1" x14ac:dyDescent="0.2"/>
    <row r="876" ht="18" customHeight="1" x14ac:dyDescent="0.2"/>
    <row r="877" ht="18" customHeight="1" x14ac:dyDescent="0.2"/>
    <row r="878" ht="18" customHeight="1" x14ac:dyDescent="0.2"/>
    <row r="879" ht="18" customHeight="1" x14ac:dyDescent="0.2"/>
    <row r="880" ht="18" customHeight="1" x14ac:dyDescent="0.2"/>
    <row r="881" ht="18" customHeight="1" x14ac:dyDescent="0.2"/>
    <row r="882" ht="18" customHeight="1" x14ac:dyDescent="0.2"/>
    <row r="883" ht="18" customHeight="1" x14ac:dyDescent="0.2"/>
    <row r="884" ht="18" customHeight="1" x14ac:dyDescent="0.2"/>
    <row r="885" ht="18" customHeight="1" x14ac:dyDescent="0.2"/>
    <row r="886" ht="18" customHeight="1" x14ac:dyDescent="0.2"/>
    <row r="887" ht="18" customHeight="1" x14ac:dyDescent="0.2"/>
    <row r="888" ht="18" customHeight="1" x14ac:dyDescent="0.2"/>
    <row r="889" ht="18" customHeight="1" x14ac:dyDescent="0.2"/>
    <row r="890" ht="18" customHeight="1" x14ac:dyDescent="0.2"/>
    <row r="891" ht="18" customHeight="1" x14ac:dyDescent="0.2"/>
    <row r="892" ht="18" customHeight="1" x14ac:dyDescent="0.2"/>
    <row r="893" ht="18" customHeight="1" x14ac:dyDescent="0.2"/>
    <row r="894" ht="18" customHeight="1" x14ac:dyDescent="0.2"/>
    <row r="895" ht="18" customHeight="1" x14ac:dyDescent="0.2"/>
    <row r="896" ht="18" customHeight="1" x14ac:dyDescent="0.2"/>
    <row r="897" ht="18" customHeight="1" x14ac:dyDescent="0.2"/>
    <row r="898" ht="18" customHeight="1" x14ac:dyDescent="0.2"/>
    <row r="899" ht="18" customHeight="1" x14ac:dyDescent="0.2"/>
    <row r="900" ht="18" customHeight="1" x14ac:dyDescent="0.2"/>
    <row r="901" ht="18" customHeight="1" x14ac:dyDescent="0.2"/>
    <row r="902" ht="18" customHeight="1" x14ac:dyDescent="0.2"/>
    <row r="903" ht="18" customHeight="1" x14ac:dyDescent="0.2"/>
    <row r="904" ht="18" customHeight="1" x14ac:dyDescent="0.2"/>
    <row r="905" ht="18" customHeight="1" x14ac:dyDescent="0.2"/>
    <row r="906" ht="18" customHeight="1" x14ac:dyDescent="0.2"/>
    <row r="907" ht="18" customHeight="1" x14ac:dyDescent="0.2"/>
    <row r="908" ht="18" customHeight="1" x14ac:dyDescent="0.2"/>
    <row r="909" ht="18" customHeight="1" x14ac:dyDescent="0.2"/>
    <row r="910" ht="18" customHeight="1" x14ac:dyDescent="0.2"/>
    <row r="911" ht="18" customHeight="1" x14ac:dyDescent="0.2"/>
    <row r="912" ht="18" customHeight="1" x14ac:dyDescent="0.2"/>
    <row r="913" ht="18" customHeight="1" x14ac:dyDescent="0.2"/>
    <row r="914" ht="18" customHeight="1" x14ac:dyDescent="0.2"/>
    <row r="915" ht="18" customHeight="1" x14ac:dyDescent="0.2"/>
    <row r="916" ht="18" customHeight="1" x14ac:dyDescent="0.2"/>
    <row r="917" ht="18" customHeight="1" x14ac:dyDescent="0.2"/>
    <row r="918" ht="18" customHeight="1" x14ac:dyDescent="0.2"/>
    <row r="919" ht="18" customHeight="1" x14ac:dyDescent="0.2"/>
    <row r="920" ht="18" customHeight="1" x14ac:dyDescent="0.2"/>
    <row r="921" ht="18" customHeight="1" x14ac:dyDescent="0.2"/>
    <row r="922" ht="18" customHeight="1" x14ac:dyDescent="0.2"/>
    <row r="923" ht="18" customHeight="1" x14ac:dyDescent="0.2"/>
    <row r="924" ht="18" customHeight="1" x14ac:dyDescent="0.2"/>
    <row r="925" ht="18" customHeight="1" x14ac:dyDescent="0.2"/>
    <row r="926" ht="18" customHeight="1" x14ac:dyDescent="0.2"/>
    <row r="927" ht="18" customHeight="1" x14ac:dyDescent="0.2"/>
    <row r="928" ht="18" customHeight="1" x14ac:dyDescent="0.2"/>
    <row r="929" ht="18" customHeight="1" x14ac:dyDescent="0.2"/>
    <row r="930" ht="18" customHeight="1" x14ac:dyDescent="0.2"/>
    <row r="931" ht="18" customHeight="1" x14ac:dyDescent="0.2"/>
    <row r="932" ht="18" customHeight="1" x14ac:dyDescent="0.2"/>
    <row r="933" ht="18" customHeight="1" x14ac:dyDescent="0.2"/>
    <row r="934" ht="18" customHeight="1" x14ac:dyDescent="0.2"/>
    <row r="935" ht="18" customHeight="1" x14ac:dyDescent="0.2"/>
    <row r="936" ht="18" customHeight="1" x14ac:dyDescent="0.2"/>
    <row r="937" ht="18" customHeight="1" x14ac:dyDescent="0.2"/>
    <row r="938" ht="18" customHeight="1" x14ac:dyDescent="0.2"/>
    <row r="939" ht="18" customHeight="1" x14ac:dyDescent="0.2"/>
    <row r="940" ht="18" customHeight="1" x14ac:dyDescent="0.2"/>
    <row r="941" ht="18" customHeight="1" x14ac:dyDescent="0.2"/>
    <row r="942" ht="18" customHeight="1" x14ac:dyDescent="0.2"/>
    <row r="943" ht="18" customHeight="1" x14ac:dyDescent="0.2"/>
    <row r="944" ht="18" customHeight="1" x14ac:dyDescent="0.2"/>
    <row r="945" ht="18" customHeight="1" x14ac:dyDescent="0.2"/>
    <row r="946" ht="18" customHeight="1" x14ac:dyDescent="0.2"/>
    <row r="947" ht="18" customHeight="1" x14ac:dyDescent="0.2"/>
    <row r="948" ht="18" customHeight="1" x14ac:dyDescent="0.2"/>
    <row r="949" ht="18" customHeight="1" x14ac:dyDescent="0.2"/>
    <row r="950" ht="18" customHeight="1" x14ac:dyDescent="0.2"/>
    <row r="951" ht="18" customHeight="1" x14ac:dyDescent="0.2"/>
    <row r="952" ht="18" customHeight="1" x14ac:dyDescent="0.2"/>
    <row r="953" ht="18" customHeight="1" x14ac:dyDescent="0.2"/>
    <row r="954" ht="18" customHeight="1" x14ac:dyDescent="0.2"/>
    <row r="955" ht="18" customHeight="1" x14ac:dyDescent="0.2"/>
    <row r="956" ht="18" customHeight="1" x14ac:dyDescent="0.2"/>
    <row r="957" ht="18" customHeight="1" x14ac:dyDescent="0.2"/>
    <row r="958" ht="18" customHeight="1" x14ac:dyDescent="0.2"/>
    <row r="959" ht="18" customHeight="1" x14ac:dyDescent="0.2"/>
    <row r="960" ht="18" customHeight="1" x14ac:dyDescent="0.2"/>
    <row r="961" ht="18" customHeight="1" x14ac:dyDescent="0.2"/>
    <row r="962" ht="18" customHeight="1" x14ac:dyDescent="0.2"/>
    <row r="963" ht="18" customHeight="1" x14ac:dyDescent="0.2"/>
    <row r="964" ht="18" customHeight="1" x14ac:dyDescent="0.2"/>
    <row r="965" ht="18" customHeight="1" x14ac:dyDescent="0.2"/>
    <row r="966" ht="18" customHeight="1" x14ac:dyDescent="0.2"/>
    <row r="967" ht="18" customHeight="1" x14ac:dyDescent="0.2"/>
    <row r="968" ht="18" customHeight="1" x14ac:dyDescent="0.2"/>
    <row r="969" ht="18" customHeight="1" x14ac:dyDescent="0.2"/>
    <row r="970" ht="18" customHeight="1" x14ac:dyDescent="0.2"/>
    <row r="971" ht="18" customHeight="1" x14ac:dyDescent="0.2"/>
    <row r="972" ht="18" customHeight="1" x14ac:dyDescent="0.2"/>
    <row r="973" ht="18" customHeight="1" x14ac:dyDescent="0.2"/>
    <row r="974" ht="18" customHeight="1" x14ac:dyDescent="0.2"/>
    <row r="975" ht="18" customHeight="1" x14ac:dyDescent="0.2"/>
    <row r="976" ht="18" customHeight="1" x14ac:dyDescent="0.2"/>
    <row r="977" ht="18" customHeight="1" x14ac:dyDescent="0.2"/>
    <row r="978" ht="18" customHeight="1" x14ac:dyDescent="0.2"/>
    <row r="979" ht="18" customHeight="1" x14ac:dyDescent="0.2"/>
    <row r="980" ht="18" customHeight="1" x14ac:dyDescent="0.2"/>
    <row r="981" ht="18" customHeight="1" x14ac:dyDescent="0.2"/>
    <row r="982" ht="18" customHeight="1" x14ac:dyDescent="0.2"/>
    <row r="983" ht="18" customHeight="1" x14ac:dyDescent="0.2"/>
    <row r="984" ht="18" customHeight="1" x14ac:dyDescent="0.2"/>
    <row r="985" ht="18" customHeight="1" x14ac:dyDescent="0.2"/>
    <row r="986" ht="18" customHeight="1" x14ac:dyDescent="0.2"/>
    <row r="987" ht="18" customHeight="1" x14ac:dyDescent="0.2"/>
    <row r="988" ht="18" customHeight="1" x14ac:dyDescent="0.2"/>
    <row r="989" ht="18" customHeight="1" x14ac:dyDescent="0.2"/>
    <row r="990" ht="18" customHeight="1" x14ac:dyDescent="0.2"/>
    <row r="991" ht="18" customHeight="1" x14ac:dyDescent="0.2"/>
    <row r="992" ht="18" customHeight="1"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3F5C-2801-A948-B2E0-AA24C621AC66}">
  <dimension ref="B2:P80"/>
  <sheetViews>
    <sheetView showGridLines="0" workbookViewId="0">
      <selection activeCell="L23" sqref="L23"/>
    </sheetView>
  </sheetViews>
  <sheetFormatPr baseColWidth="10" defaultRowHeight="15" x14ac:dyDescent="0.2"/>
  <cols>
    <col min="2" max="2" width="19.1640625" bestFit="1" customWidth="1"/>
    <col min="3" max="3" width="20.83203125" bestFit="1" customWidth="1"/>
    <col min="4" max="5" width="22" bestFit="1" customWidth="1"/>
    <col min="6" max="6" width="12.1640625" bestFit="1" customWidth="1"/>
    <col min="7" max="7" width="22.5" bestFit="1" customWidth="1"/>
    <col min="8" max="8" width="14.6640625" bestFit="1" customWidth="1"/>
    <col min="9" max="9" width="4" customWidth="1"/>
    <col min="10" max="10" width="15.33203125" bestFit="1" customWidth="1"/>
    <col min="11" max="11" width="26.6640625" bestFit="1" customWidth="1"/>
    <col min="12" max="12" width="18" bestFit="1" customWidth="1"/>
    <col min="13" max="13" width="4" customWidth="1"/>
    <col min="14" max="14" width="12.1640625" bestFit="1" customWidth="1"/>
    <col min="15" max="15" width="20.33203125" bestFit="1" customWidth="1"/>
    <col min="16" max="16" width="13.1640625" bestFit="1" customWidth="1"/>
  </cols>
  <sheetData>
    <row r="2" spans="2:16" ht="26" customHeight="1" x14ac:dyDescent="0.2">
      <c r="B2" s="168" t="s">
        <v>880</v>
      </c>
      <c r="C2" s="168"/>
      <c r="D2" s="168"/>
      <c r="E2" s="168"/>
      <c r="F2" s="168"/>
      <c r="G2" s="168"/>
      <c r="H2" s="168"/>
      <c r="I2" s="168"/>
      <c r="J2" s="168"/>
      <c r="K2" s="168"/>
      <c r="L2" s="168"/>
      <c r="M2" s="168"/>
      <c r="N2" s="168"/>
      <c r="O2" s="168"/>
      <c r="P2" s="168"/>
    </row>
    <row r="4" spans="2:16" x14ac:dyDescent="0.2">
      <c r="D4" s="74" t="s">
        <v>910</v>
      </c>
      <c r="H4" s="74" t="s">
        <v>4</v>
      </c>
      <c r="L4" s="74" t="s">
        <v>5</v>
      </c>
      <c r="P4" s="74" t="s">
        <v>913</v>
      </c>
    </row>
    <row r="5" spans="2:16" ht="32" x14ac:dyDescent="0.2">
      <c r="B5" s="71" t="s">
        <v>781</v>
      </c>
      <c r="C5" s="72" t="s">
        <v>906</v>
      </c>
      <c r="D5" s="73" t="s">
        <v>911</v>
      </c>
      <c r="F5" s="71" t="s">
        <v>781</v>
      </c>
      <c r="G5" s="72" t="s">
        <v>817</v>
      </c>
      <c r="H5" s="73" t="s">
        <v>911</v>
      </c>
      <c r="J5" s="71" t="s">
        <v>781</v>
      </c>
      <c r="K5" s="72" t="s">
        <v>818</v>
      </c>
      <c r="L5" s="73" t="s">
        <v>911</v>
      </c>
      <c r="N5" s="71" t="s">
        <v>781</v>
      </c>
      <c r="O5" s="72" t="s">
        <v>907</v>
      </c>
      <c r="P5" s="73" t="s">
        <v>911</v>
      </c>
    </row>
    <row r="6" spans="2:16" x14ac:dyDescent="0.2">
      <c r="B6" s="15" t="s">
        <v>810</v>
      </c>
      <c r="C6">
        <v>496</v>
      </c>
      <c r="D6" s="70">
        <f>GETPIVOTDATA("credit_score_quality",$B$5,"credit_score_quality","Fair")/GETPIVOTDATA("credit_score_quality",$B$5)</f>
        <v>0.63024142312579412</v>
      </c>
      <c r="F6" s="15" t="s">
        <v>15</v>
      </c>
      <c r="G6">
        <v>403</v>
      </c>
      <c r="H6" s="70">
        <f>+GETPIVOTDATA("country",$F$5,"country","France")/GETPIVOTDATA("country",$F$5)</f>
        <v>0.51207115628970779</v>
      </c>
      <c r="J6" s="15" t="s">
        <v>16</v>
      </c>
      <c r="K6">
        <v>341</v>
      </c>
      <c r="L6" s="70">
        <f>+GETPIVOTDATA("gender",$J$5,"gender","Female")/GETPIVOTDATA("gender",$J$5)</f>
        <v>0.43329097839898351</v>
      </c>
      <c r="N6" s="15" t="s">
        <v>901</v>
      </c>
      <c r="O6">
        <v>221</v>
      </c>
      <c r="P6" s="70">
        <f>+GETPIVOTDATA("age_category",$N$5,"age_category","Middle-aged adult")/GETPIVOTDATA("age_category",$N$5)</f>
        <v>0.28081321473951715</v>
      </c>
    </row>
    <row r="7" spans="2:16" x14ac:dyDescent="0.2">
      <c r="B7" s="15" t="s">
        <v>809</v>
      </c>
      <c r="C7">
        <v>203</v>
      </c>
      <c r="D7" s="70">
        <f>+GETPIVOTDATA("credit_score_quality",$B$5,"credit_score_quality","Good")/GETPIVOTDATA("credit_score_quality",$B$5)</f>
        <v>0.25794155019059722</v>
      </c>
      <c r="F7" s="15" t="s">
        <v>26</v>
      </c>
      <c r="G7">
        <v>182</v>
      </c>
      <c r="H7" s="70">
        <f>+GETPIVOTDATA("country",$F$5,"country","Germany")/GETPIVOTDATA("country",$F$5)</f>
        <v>0.23125794155019061</v>
      </c>
      <c r="J7" s="15" t="s">
        <v>23</v>
      </c>
      <c r="K7">
        <v>446</v>
      </c>
      <c r="L7" s="70">
        <f>+GETPIVOTDATA("gender",$J$5,"gender","Male")/GETPIVOTDATA("gender",$J$5)</f>
        <v>0.56670902160101655</v>
      </c>
      <c r="N7" s="15" t="s">
        <v>905</v>
      </c>
      <c r="O7">
        <v>31</v>
      </c>
      <c r="P7" s="70">
        <f>+GETPIVOTDATA("age_category",$N$5,"age_category","Senior adult")/GETPIVOTDATA("age_category",$N$5)</f>
        <v>3.9390088945362133E-2</v>
      </c>
    </row>
    <row r="8" spans="2:16" x14ac:dyDescent="0.2">
      <c r="B8" s="15" t="s">
        <v>885</v>
      </c>
      <c r="C8">
        <v>88</v>
      </c>
      <c r="D8" s="70">
        <f>+GETPIVOTDATA("credit_score_quality",$B$5,"credit_score_quality","Poor")/GETPIVOTDATA("credit_score_quality",$B$5)</f>
        <v>0.11181702668360864</v>
      </c>
      <c r="F8" s="15" t="s">
        <v>18</v>
      </c>
      <c r="G8">
        <v>202</v>
      </c>
      <c r="H8" s="70">
        <f>+GETPIVOTDATA("country",$F$5,"country","Spain")/GETPIVOTDATA("country",$F$5)</f>
        <v>0.25667090216010163</v>
      </c>
      <c r="J8" s="15" t="s">
        <v>796</v>
      </c>
      <c r="K8">
        <v>787</v>
      </c>
      <c r="N8" s="15" t="s">
        <v>902</v>
      </c>
      <c r="O8">
        <v>535</v>
      </c>
      <c r="P8" s="70">
        <f>+GETPIVOTDATA("age_category",$N$5,"age_category","Young adult")/GETPIVOTDATA("age_category",$N$5)</f>
        <v>0.67979669631512074</v>
      </c>
    </row>
    <row r="9" spans="2:16" x14ac:dyDescent="0.2">
      <c r="B9" s="15" t="s">
        <v>796</v>
      </c>
      <c r="C9">
        <v>787</v>
      </c>
      <c r="F9" s="15" t="s">
        <v>796</v>
      </c>
      <c r="G9">
        <v>787</v>
      </c>
      <c r="N9" s="15" t="s">
        <v>796</v>
      </c>
      <c r="O9">
        <v>787</v>
      </c>
    </row>
    <row r="12" spans="2:16" x14ac:dyDescent="0.2">
      <c r="D12" s="74" t="s">
        <v>7</v>
      </c>
      <c r="H12" s="74" t="s">
        <v>912</v>
      </c>
      <c r="L12" s="74" t="s">
        <v>914</v>
      </c>
      <c r="P12" s="74" t="s">
        <v>915</v>
      </c>
    </row>
    <row r="13" spans="2:16" ht="30" customHeight="1" x14ac:dyDescent="0.2">
      <c r="B13" s="71" t="s">
        <v>781</v>
      </c>
      <c r="C13" s="72" t="s">
        <v>820</v>
      </c>
      <c r="D13" s="73" t="s">
        <v>911</v>
      </c>
      <c r="E13" s="72"/>
      <c r="F13" s="71" t="s">
        <v>781</v>
      </c>
      <c r="G13" s="72" t="s">
        <v>909</v>
      </c>
      <c r="H13" s="73" t="s">
        <v>911</v>
      </c>
      <c r="I13" s="72"/>
      <c r="J13" s="71" t="s">
        <v>781</v>
      </c>
      <c r="K13" s="72" t="s">
        <v>822</v>
      </c>
      <c r="L13" s="73" t="s">
        <v>911</v>
      </c>
      <c r="M13" s="72"/>
      <c r="N13" s="71" t="s">
        <v>781</v>
      </c>
      <c r="O13" s="72" t="s">
        <v>873</v>
      </c>
      <c r="P13" s="73" t="s">
        <v>911</v>
      </c>
    </row>
    <row r="14" spans="2:16" x14ac:dyDescent="0.2">
      <c r="B14" s="16">
        <v>0</v>
      </c>
      <c r="C14" s="1">
        <v>32</v>
      </c>
      <c r="D14" s="70">
        <f>+GETPIVOTDATA("tenure",$B$13,"tenure",0)/GETPIVOTDATA("tenure",$B$13)</f>
        <v>4.0660736975857689E-2</v>
      </c>
      <c r="F14" s="15" t="s">
        <v>888</v>
      </c>
      <c r="G14">
        <v>207</v>
      </c>
      <c r="H14" s="70">
        <f>+GETPIVOTDATA("balance_category",$F$13,"balance_category","High-Balance")/GETPIVOTDATA("balance_category",$F$13)</f>
        <v>0.26302414231257942</v>
      </c>
      <c r="J14" s="16">
        <v>1</v>
      </c>
      <c r="K14" s="1">
        <v>368</v>
      </c>
      <c r="L14" s="70">
        <f>+GETPIVOTDATA("num_of_products",$J$13,"num_of_products",1)/GETPIVOTDATA("num_of_products",$J$13)</f>
        <v>0.46759847522236342</v>
      </c>
      <c r="N14" s="16">
        <v>0</v>
      </c>
      <c r="O14" s="1">
        <v>231</v>
      </c>
      <c r="P14" s="70">
        <f>+GETPIVOTDATA("has_credit_card",$N$13,"has_credit_card",0)/GETPIVOTDATA("has_credit_card",$N$13)</f>
        <v>0.29351969504447267</v>
      </c>
    </row>
    <row r="15" spans="2:16" x14ac:dyDescent="0.2">
      <c r="B15" s="16">
        <v>1</v>
      </c>
      <c r="C15" s="1">
        <v>73</v>
      </c>
      <c r="D15" s="70">
        <f>+GETPIVOTDATA("tenure",$B$13,"tenure",1)/GETPIVOTDATA("tenure",$B$13)</f>
        <v>9.2757306226175354E-2</v>
      </c>
      <c r="F15" s="15" t="s">
        <v>883</v>
      </c>
      <c r="G15">
        <v>335</v>
      </c>
      <c r="H15" s="70">
        <f>+GETPIVOTDATA("balance_category",$F$13,"balance_category","Low-Balance")/GETPIVOTDATA("balance_category",$F$13)</f>
        <v>0.42566709021601018</v>
      </c>
      <c r="J15" s="16">
        <v>2</v>
      </c>
      <c r="K15" s="1">
        <v>414</v>
      </c>
      <c r="L15" s="70">
        <f>+GETPIVOTDATA("num_of_products",$J$13,"num_of_products",2)/GETPIVOTDATA("num_of_products",$J$13)</f>
        <v>0.52604828462515885</v>
      </c>
      <c r="N15" s="16">
        <v>1</v>
      </c>
      <c r="O15" s="1">
        <v>556</v>
      </c>
      <c r="P15" s="70">
        <f>+GETPIVOTDATA("has_credit_card",$N$13,"has_credit_card",1)/GETPIVOTDATA("has_credit_card",$N$13)</f>
        <v>0.70648030495552727</v>
      </c>
    </row>
    <row r="16" spans="2:16" x14ac:dyDescent="0.2">
      <c r="B16" s="16">
        <v>2</v>
      </c>
      <c r="C16" s="1">
        <v>83</v>
      </c>
      <c r="D16" s="70">
        <f>+GETPIVOTDATA("tenure",$B$13,"tenure",2)/GETPIVOTDATA("tenure",$B$13)</f>
        <v>0.10546378653113088</v>
      </c>
      <c r="F16" s="15" t="s">
        <v>886</v>
      </c>
      <c r="G16">
        <v>245</v>
      </c>
      <c r="H16" s="70">
        <f>+GETPIVOTDATA("balance_category",$F$13,"balance_category","Mid-Balance")/GETPIVOTDATA("balance_category",$F$13)</f>
        <v>0.3113087674714104</v>
      </c>
      <c r="J16" s="16">
        <v>3</v>
      </c>
      <c r="K16" s="1">
        <v>5</v>
      </c>
      <c r="L16" s="70">
        <f>+GETPIVOTDATA("num_of_products",$J$13,"num_of_products",3)/GETPIVOTDATA("num_of_products",$J$13)</f>
        <v>6.3532401524777635E-3</v>
      </c>
      <c r="N16" s="16" t="s">
        <v>796</v>
      </c>
      <c r="O16" s="1">
        <v>787</v>
      </c>
    </row>
    <row r="17" spans="2:16" x14ac:dyDescent="0.2">
      <c r="B17" s="16">
        <v>3</v>
      </c>
      <c r="C17" s="1">
        <v>81</v>
      </c>
      <c r="D17" s="70">
        <f>+GETPIVOTDATA("tenure",$B$13,"tenure",3)/GETPIVOTDATA("tenure",$B$13)</f>
        <v>0.10292249047013977</v>
      </c>
      <c r="F17" s="15" t="s">
        <v>796</v>
      </c>
      <c r="G17">
        <v>787</v>
      </c>
      <c r="J17" s="16" t="s">
        <v>796</v>
      </c>
      <c r="K17" s="1">
        <v>787</v>
      </c>
    </row>
    <row r="18" spans="2:16" x14ac:dyDescent="0.2">
      <c r="B18" s="16">
        <v>4</v>
      </c>
      <c r="C18" s="1">
        <v>69</v>
      </c>
      <c r="D18" s="70">
        <f>+GETPIVOTDATA("tenure",$B$13,"tenure",4)/GETPIVOTDATA("tenure",$B$13)</f>
        <v>8.7674714104193141E-2</v>
      </c>
    </row>
    <row r="19" spans="2:16" x14ac:dyDescent="0.2">
      <c r="B19" s="16">
        <v>5</v>
      </c>
      <c r="C19" s="1">
        <v>80</v>
      </c>
      <c r="D19" s="70">
        <f>+GETPIVOTDATA("tenure",$B$13,"tenure",5)/GETPIVOTDATA("tenure",$B$13)</f>
        <v>0.10165184243964422</v>
      </c>
    </row>
    <row r="20" spans="2:16" x14ac:dyDescent="0.2">
      <c r="B20" s="16">
        <v>6</v>
      </c>
      <c r="C20" s="1">
        <v>73</v>
      </c>
      <c r="D20" s="70">
        <f>+GETPIVOTDATA("tenure",$B$13,"tenure",6)/GETPIVOTDATA("tenure",$B$13)</f>
        <v>9.2757306226175354E-2</v>
      </c>
      <c r="H20" s="74" t="s">
        <v>916</v>
      </c>
      <c r="L20" s="74" t="s">
        <v>918</v>
      </c>
    </row>
    <row r="21" spans="2:16" ht="36" customHeight="1" x14ac:dyDescent="0.2">
      <c r="B21" s="16">
        <v>7</v>
      </c>
      <c r="C21" s="1">
        <v>78</v>
      </c>
      <c r="D21" s="70">
        <f>+GETPIVOTDATA("tenure",$B$13,"tenure",7)/GETPIVOTDATA("tenure",$B$13)</f>
        <v>9.9110546378653117E-2</v>
      </c>
      <c r="F21" s="71" t="s">
        <v>781</v>
      </c>
      <c r="G21" s="72" t="s">
        <v>874</v>
      </c>
      <c r="H21" s="73" t="s">
        <v>911</v>
      </c>
      <c r="I21" s="72"/>
      <c r="J21" s="71" t="s">
        <v>781</v>
      </c>
      <c r="K21" s="72" t="s">
        <v>917</v>
      </c>
      <c r="L21" s="73" t="s">
        <v>911</v>
      </c>
    </row>
    <row r="22" spans="2:16" x14ac:dyDescent="0.2">
      <c r="B22" s="16">
        <v>8</v>
      </c>
      <c r="C22" s="1">
        <v>88</v>
      </c>
      <c r="D22" s="70">
        <f>+GETPIVOTDATA("tenure",$B$13,"tenure",8)/GETPIVOTDATA("tenure",$B$13)</f>
        <v>0.11181702668360864</v>
      </c>
      <c r="F22" s="16">
        <v>0</v>
      </c>
      <c r="G22" s="1">
        <v>345</v>
      </c>
      <c r="H22" s="70">
        <f>+GETPIVOTDATA("is_active_member",$F$21,"is_active_member",0)/GETPIVOTDATA("is_active_member",$F$21)</f>
        <v>0.43837357052096571</v>
      </c>
      <c r="J22" s="15" t="s">
        <v>903</v>
      </c>
      <c r="K22">
        <v>196</v>
      </c>
      <c r="L22" s="70">
        <f>+GETPIVOTDATA("estimated_salary_range",$J$21,"estimated_salary_range"," 0 - 50,000")/GETPIVOTDATA("estimated_salary_range",$J$21)</f>
        <v>0.24904701397712833</v>
      </c>
    </row>
    <row r="23" spans="2:16" x14ac:dyDescent="0.2">
      <c r="B23" s="16">
        <v>9</v>
      </c>
      <c r="C23" s="1">
        <v>87</v>
      </c>
      <c r="D23" s="70">
        <f>+GETPIVOTDATA("tenure",$B$13,"tenure",9)/GETPIVOTDATA("tenure",$B$13)</f>
        <v>0.11054637865311309</v>
      </c>
      <c r="F23" s="16">
        <v>1</v>
      </c>
      <c r="G23" s="1">
        <v>442</v>
      </c>
      <c r="H23" s="70">
        <f>+GETPIVOTDATA("is_active_member",$F$21,"is_active_member",1)/GETPIVOTDATA("is_active_member",$F$21)</f>
        <v>0.56162642947903429</v>
      </c>
      <c r="J23" s="15" t="s">
        <v>887</v>
      </c>
      <c r="K23">
        <v>204</v>
      </c>
      <c r="L23" s="70">
        <f>+GETPIVOTDATA("estimated_salary_range",$J$21,"estimated_salary_range","101,000 - 150,000")/GETPIVOTDATA("estimated_salary_range",$J$21)</f>
        <v>0.25921219822109276</v>
      </c>
    </row>
    <row r="24" spans="2:16" x14ac:dyDescent="0.2">
      <c r="B24" s="16">
        <v>10</v>
      </c>
      <c r="C24" s="1">
        <v>43</v>
      </c>
      <c r="D24" s="70">
        <f>+GETPIVOTDATA("tenure",$B$13,"tenure",10)/GETPIVOTDATA("tenure",$B$13)</f>
        <v>5.4637865311308764E-2</v>
      </c>
      <c r="F24" s="16" t="s">
        <v>796</v>
      </c>
      <c r="G24" s="1">
        <v>787</v>
      </c>
      <c r="J24" s="15" t="s">
        <v>904</v>
      </c>
      <c r="K24">
        <v>176</v>
      </c>
      <c r="L24" s="70">
        <f>+GETPIVOTDATA("estimated_salary_range",$J$21,"estimated_salary_range","151,000 - 200,00")/GETPIVOTDATA("estimated_salary_range",$J$21)</f>
        <v>0.22363405336721728</v>
      </c>
    </row>
    <row r="25" spans="2:16" x14ac:dyDescent="0.2">
      <c r="B25" s="16" t="s">
        <v>796</v>
      </c>
      <c r="C25" s="1">
        <v>787</v>
      </c>
      <c r="J25" s="15" t="s">
        <v>884</v>
      </c>
      <c r="K25">
        <v>211</v>
      </c>
      <c r="L25" s="70">
        <f>+GETPIVOTDATA("estimated_salary_range",$J$21,"estimated_salary_range","51,000 - 100,000")/GETPIVOTDATA("estimated_salary_range",$J$21)</f>
        <v>0.26810673443456162</v>
      </c>
    </row>
    <row r="26" spans="2:16" x14ac:dyDescent="0.2">
      <c r="J26" s="15" t="s">
        <v>796</v>
      </c>
      <c r="K26">
        <v>787</v>
      </c>
    </row>
    <row r="30" spans="2:16" ht="26" customHeight="1" x14ac:dyDescent="0.2">
      <c r="B30" s="168" t="s">
        <v>881</v>
      </c>
      <c r="C30" s="168"/>
      <c r="D30" s="168"/>
      <c r="E30" s="168"/>
      <c r="F30" s="168"/>
      <c r="G30" s="168"/>
      <c r="H30" s="168"/>
      <c r="I30" s="168"/>
      <c r="J30" s="168"/>
      <c r="K30" s="168"/>
      <c r="L30" s="168"/>
      <c r="M30" s="168"/>
      <c r="N30" s="168"/>
      <c r="O30" s="168"/>
      <c r="P30" s="168"/>
    </row>
    <row r="32" spans="2:16" x14ac:dyDescent="0.2">
      <c r="D32" s="74" t="s">
        <v>910</v>
      </c>
      <c r="H32" s="74" t="s">
        <v>4</v>
      </c>
      <c r="L32" s="74" t="s">
        <v>5</v>
      </c>
      <c r="P32" s="74" t="s">
        <v>913</v>
      </c>
    </row>
    <row r="33" spans="2:16" ht="16" x14ac:dyDescent="0.2">
      <c r="B33" s="34" t="s">
        <v>781</v>
      </c>
      <c r="C33" t="s">
        <v>906</v>
      </c>
      <c r="D33" s="73" t="s">
        <v>911</v>
      </c>
      <c r="F33" s="34" t="s">
        <v>781</v>
      </c>
      <c r="G33" t="s">
        <v>817</v>
      </c>
      <c r="H33" s="73" t="s">
        <v>911</v>
      </c>
      <c r="J33" s="34" t="s">
        <v>781</v>
      </c>
      <c r="K33" t="s">
        <v>818</v>
      </c>
      <c r="L33" s="73" t="s">
        <v>911</v>
      </c>
      <c r="N33" s="34" t="s">
        <v>781</v>
      </c>
      <c r="O33" t="s">
        <v>907</v>
      </c>
      <c r="P33" s="73" t="s">
        <v>911</v>
      </c>
    </row>
    <row r="34" spans="2:16" x14ac:dyDescent="0.2">
      <c r="B34" s="15" t="s">
        <v>810</v>
      </c>
      <c r="C34">
        <v>129</v>
      </c>
      <c r="D34" s="70">
        <f>GETPIVOTDATA("credit_score_quality",$B$33,"credit_score_quality","Fair")/GETPIVOTDATA("credit_score_quality",$B$33)</f>
        <v>0.63235294117647056</v>
      </c>
      <c r="F34" s="15" t="s">
        <v>15</v>
      </c>
      <c r="G34">
        <v>77</v>
      </c>
      <c r="H34" s="70">
        <f>GETPIVOTDATA("country",$F$33,"country","France")/GETPIVOTDATA("country",$F$33)</f>
        <v>0.37745098039215685</v>
      </c>
      <c r="J34" s="15" t="s">
        <v>16</v>
      </c>
      <c r="K34">
        <v>121</v>
      </c>
      <c r="L34" s="70">
        <f>GETPIVOTDATA("gender",$J$33,"gender","Female")/GETPIVOTDATA("gender",$J$33)</f>
        <v>0.59313725490196079</v>
      </c>
      <c r="N34" s="15" t="s">
        <v>901</v>
      </c>
      <c r="O34">
        <v>123</v>
      </c>
      <c r="P34" s="70">
        <f>GETPIVOTDATA("age_category",$N$33,"age_category","Middle-aged adult")/GETPIVOTDATA("age_category",$N$33)</f>
        <v>0.6029411764705882</v>
      </c>
    </row>
    <row r="35" spans="2:16" x14ac:dyDescent="0.2">
      <c r="B35" s="15" t="s">
        <v>809</v>
      </c>
      <c r="C35">
        <v>47</v>
      </c>
      <c r="D35" s="70">
        <f>GETPIVOTDATA("credit_score_quality",$B$33,"credit_score_quality","Good")/GETPIVOTDATA("credit_score_quality",$B$33)</f>
        <v>0.23039215686274508</v>
      </c>
      <c r="F35" s="15" t="s">
        <v>26</v>
      </c>
      <c r="G35">
        <v>75</v>
      </c>
      <c r="H35" s="70">
        <f>GETPIVOTDATA("country",$F$33,"country","Germany")/GETPIVOTDATA("country",$F$33)</f>
        <v>0.36764705882352944</v>
      </c>
      <c r="J35" s="15" t="s">
        <v>23</v>
      </c>
      <c r="K35">
        <v>83</v>
      </c>
      <c r="L35" s="70">
        <f>GETPIVOTDATA("gender",$J$33,"gender","Male")/GETPIVOTDATA("gender",$J$33)</f>
        <v>0.40686274509803921</v>
      </c>
      <c r="N35" s="15" t="s">
        <v>905</v>
      </c>
      <c r="O35">
        <v>21</v>
      </c>
      <c r="P35" s="70">
        <f>GETPIVOTDATA("age_category",$N$33,"age_category","Senior adult")/GETPIVOTDATA("age_category",$N$33)</f>
        <v>0.10294117647058823</v>
      </c>
    </row>
    <row r="36" spans="2:16" x14ac:dyDescent="0.2">
      <c r="B36" s="15" t="s">
        <v>885</v>
      </c>
      <c r="C36">
        <v>28</v>
      </c>
      <c r="D36" s="70">
        <f>GETPIVOTDATA("credit_score_quality",$B$33,"credit_score_quality","Poor")/GETPIVOTDATA("credit_score_quality",$B$33)</f>
        <v>0.13725490196078433</v>
      </c>
      <c r="F36" s="15" t="s">
        <v>18</v>
      </c>
      <c r="G36">
        <v>52</v>
      </c>
      <c r="H36" s="70">
        <f>GETPIVOTDATA("country",$F$33,"country","Spain")/GETPIVOTDATA("country",$F$33)</f>
        <v>0.25490196078431371</v>
      </c>
      <c r="J36" s="15" t="s">
        <v>796</v>
      </c>
      <c r="K36">
        <v>204</v>
      </c>
      <c r="N36" s="15" t="s">
        <v>902</v>
      </c>
      <c r="O36">
        <v>60</v>
      </c>
      <c r="P36" s="70">
        <f>GETPIVOTDATA("age_category",$N$33,"age_category","Young adult")/GETPIVOTDATA("age_category",$N$33)</f>
        <v>0.29411764705882354</v>
      </c>
    </row>
    <row r="37" spans="2:16" x14ac:dyDescent="0.2">
      <c r="B37" s="15" t="s">
        <v>796</v>
      </c>
      <c r="C37">
        <v>204</v>
      </c>
      <c r="F37" s="15" t="s">
        <v>796</v>
      </c>
      <c r="G37">
        <v>204</v>
      </c>
      <c r="N37" s="15" t="s">
        <v>796</v>
      </c>
      <c r="O37">
        <v>204</v>
      </c>
    </row>
    <row r="40" spans="2:16" x14ac:dyDescent="0.2">
      <c r="D40" s="74" t="s">
        <v>7</v>
      </c>
      <c r="H40" s="74" t="s">
        <v>912</v>
      </c>
      <c r="L40" s="74" t="s">
        <v>914</v>
      </c>
      <c r="P40" s="74" t="s">
        <v>915</v>
      </c>
    </row>
    <row r="41" spans="2:16" ht="16" x14ac:dyDescent="0.2">
      <c r="B41" s="34" t="s">
        <v>781</v>
      </c>
      <c r="C41" t="s">
        <v>820</v>
      </c>
      <c r="D41" s="73" t="s">
        <v>911</v>
      </c>
      <c r="F41" s="34" t="s">
        <v>781</v>
      </c>
      <c r="G41" t="s">
        <v>909</v>
      </c>
      <c r="H41" s="73" t="s">
        <v>911</v>
      </c>
      <c r="J41" s="34" t="s">
        <v>781</v>
      </c>
      <c r="K41" t="s">
        <v>822</v>
      </c>
      <c r="L41" s="73" t="s">
        <v>911</v>
      </c>
      <c r="N41" s="34" t="s">
        <v>781</v>
      </c>
      <c r="O41" t="s">
        <v>873</v>
      </c>
      <c r="P41" s="73" t="s">
        <v>911</v>
      </c>
    </row>
    <row r="42" spans="2:16" x14ac:dyDescent="0.2">
      <c r="B42" s="16">
        <v>0</v>
      </c>
      <c r="C42" s="1">
        <v>6</v>
      </c>
      <c r="D42" s="70">
        <f>GETPIVOTDATA("tenure",$B$41,"tenure",0)/GETPIVOTDATA("tenure",$B$41)</f>
        <v>2.9411764705882353E-2</v>
      </c>
      <c r="F42" s="15" t="s">
        <v>888</v>
      </c>
      <c r="G42">
        <v>70</v>
      </c>
      <c r="H42" s="70">
        <f>GETPIVOTDATA("balance_category",$F$41,"balance_category","High-Balance")/GETPIVOTDATA("balance_category",$F$41)</f>
        <v>0.34313725490196079</v>
      </c>
      <c r="J42" s="16">
        <v>1</v>
      </c>
      <c r="K42" s="1">
        <v>142</v>
      </c>
      <c r="L42" s="70">
        <f>GETPIVOTDATA("num_of_products",$J$41,"num_of_products",1)/GETPIVOTDATA("num_of_products",$J$41)</f>
        <v>0.69607843137254899</v>
      </c>
      <c r="N42" s="16">
        <v>0</v>
      </c>
      <c r="O42" s="1">
        <v>60</v>
      </c>
      <c r="P42" s="70">
        <f>GETPIVOTDATA("has_credit_card",$N$41,"has_credit_card",0)/GETPIVOTDATA("has_credit_card",$N$41)</f>
        <v>0.29411764705882354</v>
      </c>
    </row>
    <row r="43" spans="2:16" x14ac:dyDescent="0.2">
      <c r="B43" s="16">
        <v>1</v>
      </c>
      <c r="C43" s="1">
        <v>30</v>
      </c>
      <c r="D43" s="70">
        <f>GETPIVOTDATA("tenure",$B$41,"tenure",1)/GETPIVOTDATA("tenure",$B$41)</f>
        <v>0.14705882352941177</v>
      </c>
      <c r="F43" s="15" t="s">
        <v>883</v>
      </c>
      <c r="G43">
        <v>65</v>
      </c>
      <c r="H43" s="70">
        <f>GETPIVOTDATA("balance_category",$F$41,"balance_category","Low-Balance")/GETPIVOTDATA("balance_category",$F$41)</f>
        <v>0.31862745098039214</v>
      </c>
      <c r="J43" s="16">
        <v>2</v>
      </c>
      <c r="K43" s="1">
        <v>32</v>
      </c>
      <c r="L43" s="70">
        <f>GETPIVOTDATA("num_of_products",$J$41,"num_of_products",2)/GETPIVOTDATA("num_of_products",$J$41)</f>
        <v>0.15686274509803921</v>
      </c>
      <c r="N43" s="16">
        <v>1</v>
      </c>
      <c r="O43" s="1">
        <v>144</v>
      </c>
      <c r="P43" s="70">
        <f>GETPIVOTDATA("has_credit_card",$N$41,"has_credit_card",1)/GETPIVOTDATA("has_credit_card",$N$41)</f>
        <v>0.70588235294117652</v>
      </c>
    </row>
    <row r="44" spans="2:16" x14ac:dyDescent="0.2">
      <c r="B44" s="16">
        <v>2</v>
      </c>
      <c r="C44" s="1">
        <v>27</v>
      </c>
      <c r="D44" s="70">
        <f>GETPIVOTDATA("tenure",$B$41,"tenure",2)/GETPIVOTDATA("tenure",$B$41)</f>
        <v>0.13235294117647059</v>
      </c>
      <c r="F44" s="15" t="s">
        <v>886</v>
      </c>
      <c r="G44">
        <v>69</v>
      </c>
      <c r="H44" s="70">
        <f>GETPIVOTDATA("balance_category",$F$41,"balance_category","Mid-Balance")/GETPIVOTDATA("balance_category",$F$41)</f>
        <v>0.33823529411764708</v>
      </c>
      <c r="J44" s="16">
        <v>3</v>
      </c>
      <c r="K44" s="1">
        <v>28</v>
      </c>
      <c r="L44" s="70">
        <f>GETPIVOTDATA("num_of_products",$J$41,"num_of_products",3)/GETPIVOTDATA("num_of_products",$J$41)</f>
        <v>0.13725490196078433</v>
      </c>
      <c r="N44" s="16" t="s">
        <v>796</v>
      </c>
      <c r="O44" s="1">
        <v>204</v>
      </c>
    </row>
    <row r="45" spans="2:16" x14ac:dyDescent="0.2">
      <c r="B45" s="16">
        <v>3</v>
      </c>
      <c r="C45" s="1">
        <v>20</v>
      </c>
      <c r="D45" s="70">
        <f>GETPIVOTDATA("tenure",$B$41,"tenure",3)/GETPIVOTDATA("tenure",$B$41)</f>
        <v>9.8039215686274508E-2</v>
      </c>
      <c r="F45" s="15" t="s">
        <v>796</v>
      </c>
      <c r="G45">
        <v>204</v>
      </c>
      <c r="J45" s="16">
        <v>4</v>
      </c>
      <c r="K45" s="1">
        <v>2</v>
      </c>
      <c r="L45" s="70">
        <f>GETPIVOTDATA("num_of_products",$J$41,"num_of_products",4)/GETPIVOTDATA("num_of_products",$J$41)</f>
        <v>9.8039215686274508E-3</v>
      </c>
    </row>
    <row r="46" spans="2:16" x14ac:dyDescent="0.2">
      <c r="B46" s="16">
        <v>4</v>
      </c>
      <c r="C46" s="1">
        <v>17</v>
      </c>
      <c r="D46" s="70">
        <f>GETPIVOTDATA("tenure",$B$41,"tenure",4)/GETPIVOTDATA("tenure",$B$41)</f>
        <v>8.3333333333333329E-2</v>
      </c>
      <c r="J46" s="16" t="s">
        <v>796</v>
      </c>
      <c r="K46" s="1">
        <v>204</v>
      </c>
    </row>
    <row r="47" spans="2:16" x14ac:dyDescent="0.2">
      <c r="B47" s="16">
        <v>5</v>
      </c>
      <c r="C47" s="1">
        <v>20</v>
      </c>
      <c r="D47" s="70">
        <f>GETPIVOTDATA("tenure",$B$41,"tenure",5)/GETPIVOTDATA("tenure",$B$41)</f>
        <v>9.8039215686274508E-2</v>
      </c>
    </row>
    <row r="48" spans="2:16" x14ac:dyDescent="0.2">
      <c r="B48" s="16">
        <v>6</v>
      </c>
      <c r="C48" s="1">
        <v>21</v>
      </c>
      <c r="D48" s="70">
        <f>GETPIVOTDATA("tenure",$B$41,"tenure",6)/GETPIVOTDATA("tenure",$B$41)</f>
        <v>0.10294117647058823</v>
      </c>
      <c r="H48" s="74" t="s">
        <v>916</v>
      </c>
      <c r="L48" s="74" t="s">
        <v>918</v>
      </c>
    </row>
    <row r="49" spans="2:16" ht="16" x14ac:dyDescent="0.2">
      <c r="B49" s="16">
        <v>7</v>
      </c>
      <c r="C49" s="1">
        <v>15</v>
      </c>
      <c r="D49" s="70">
        <f>GETPIVOTDATA("tenure",$B$41,"tenure",7)/GETPIVOTDATA("tenure",$B$41)</f>
        <v>7.3529411764705885E-2</v>
      </c>
      <c r="F49" s="34" t="s">
        <v>781</v>
      </c>
      <c r="G49" t="s">
        <v>874</v>
      </c>
      <c r="H49" s="73" t="s">
        <v>911</v>
      </c>
      <c r="J49" s="34" t="s">
        <v>781</v>
      </c>
      <c r="K49" t="s">
        <v>917</v>
      </c>
      <c r="L49" s="73" t="s">
        <v>911</v>
      </c>
    </row>
    <row r="50" spans="2:16" x14ac:dyDescent="0.2">
      <c r="B50" s="16">
        <v>8</v>
      </c>
      <c r="C50" s="1">
        <v>20</v>
      </c>
      <c r="D50" s="70">
        <f>GETPIVOTDATA("tenure",$B$41,"tenure",8)/GETPIVOTDATA("tenure",$B$41)</f>
        <v>9.8039215686274508E-2</v>
      </c>
      <c r="F50" s="16">
        <v>0</v>
      </c>
      <c r="G50" s="1">
        <v>143</v>
      </c>
      <c r="H50" s="70">
        <f>GETPIVOTDATA("is_active_member",$F$49,"is_active_member",0)/GETPIVOTDATA("is_active_member",$F$49)</f>
        <v>0.7009803921568627</v>
      </c>
      <c r="J50" s="15" t="s">
        <v>903</v>
      </c>
      <c r="K50">
        <v>58</v>
      </c>
      <c r="L50" s="70">
        <f>GETPIVOTDATA("estimated_salary_range",$J$49,"estimated_salary_range"," 0 - 50,000")/GETPIVOTDATA("estimated_salary_range",$J$49)</f>
        <v>0.28431372549019607</v>
      </c>
    </row>
    <row r="51" spans="2:16" x14ac:dyDescent="0.2">
      <c r="B51" s="16">
        <v>9</v>
      </c>
      <c r="C51" s="1">
        <v>21</v>
      </c>
      <c r="D51" s="70">
        <f>GETPIVOTDATA("tenure",$B$41,"tenure",9)/GETPIVOTDATA("tenure",$B$41)</f>
        <v>0.10294117647058823</v>
      </c>
      <c r="F51" s="16">
        <v>1</v>
      </c>
      <c r="G51" s="1">
        <v>61</v>
      </c>
      <c r="H51" s="70">
        <f>GETPIVOTDATA("is_active_member",$F$49,"is_active_member",1)/GETPIVOTDATA("is_active_member",$F$49)</f>
        <v>0.29901960784313725</v>
      </c>
      <c r="J51" s="15" t="s">
        <v>887</v>
      </c>
      <c r="K51">
        <v>56</v>
      </c>
      <c r="L51" s="70">
        <f>GETPIVOTDATA("estimated_salary_range",$J$49,"estimated_salary_range","101,000 - 150,000")/GETPIVOTDATA("estimated_salary_range",$J$49)</f>
        <v>0.27450980392156865</v>
      </c>
    </row>
    <row r="52" spans="2:16" x14ac:dyDescent="0.2">
      <c r="B52" s="16">
        <v>10</v>
      </c>
      <c r="C52" s="1">
        <v>7</v>
      </c>
      <c r="D52" s="70">
        <f>GETPIVOTDATA("tenure",$B$41,"tenure",10)/GETPIVOTDATA("tenure",$B$41)</f>
        <v>3.4313725490196081E-2</v>
      </c>
      <c r="F52" s="16" t="s">
        <v>796</v>
      </c>
      <c r="G52" s="1">
        <v>204</v>
      </c>
      <c r="J52" s="15" t="s">
        <v>904</v>
      </c>
      <c r="K52">
        <v>46</v>
      </c>
      <c r="L52" s="70">
        <f>GETPIVOTDATA("estimated_salary_range",$J$49,"estimated_salary_range","151,000 - 200,00")/GETPIVOTDATA("estimated_salary_range",$J$49)</f>
        <v>0.22549019607843138</v>
      </c>
    </row>
    <row r="53" spans="2:16" x14ac:dyDescent="0.2">
      <c r="B53" s="16" t="s">
        <v>796</v>
      </c>
      <c r="C53" s="1">
        <v>204</v>
      </c>
      <c r="J53" s="15" t="s">
        <v>884</v>
      </c>
      <c r="K53">
        <v>44</v>
      </c>
      <c r="L53" s="70">
        <f>GETPIVOTDATA("estimated_salary_range",$J$49,"estimated_salary_range","51,000 - 100,000")/GETPIVOTDATA("estimated_salary_range",$J$49)</f>
        <v>0.21568627450980393</v>
      </c>
    </row>
    <row r="54" spans="2:16" x14ac:dyDescent="0.2">
      <c r="J54" s="15" t="s">
        <v>796</v>
      </c>
      <c r="K54">
        <v>204</v>
      </c>
    </row>
    <row r="58" spans="2:16" ht="26" customHeight="1" x14ac:dyDescent="0.2">
      <c r="B58" s="168" t="s">
        <v>953</v>
      </c>
      <c r="C58" s="168"/>
      <c r="D58" s="168"/>
      <c r="E58" s="168"/>
      <c r="F58" s="168"/>
      <c r="G58" s="168"/>
      <c r="H58" s="168"/>
      <c r="I58" s="168"/>
      <c r="J58" s="168"/>
      <c r="K58" s="168"/>
      <c r="L58" s="168"/>
      <c r="M58" s="168"/>
      <c r="N58" s="168"/>
      <c r="O58" s="168"/>
      <c r="P58" s="168"/>
    </row>
    <row r="60" spans="2:16" x14ac:dyDescent="0.2">
      <c r="B60" s="34" t="s">
        <v>781</v>
      </c>
      <c r="C60" t="s">
        <v>875</v>
      </c>
      <c r="D60" t="s">
        <v>954</v>
      </c>
    </row>
    <row r="61" spans="2:16" x14ac:dyDescent="0.2">
      <c r="B61" s="126" t="s">
        <v>16</v>
      </c>
      <c r="C61" s="124">
        <v>19</v>
      </c>
      <c r="D61" s="125">
        <v>0.79166666666666663</v>
      </c>
    </row>
    <row r="62" spans="2:16" x14ac:dyDescent="0.2">
      <c r="B62" s="18" t="s">
        <v>901</v>
      </c>
      <c r="C62" s="1">
        <v>14</v>
      </c>
      <c r="D62" s="123">
        <v>0.73684210526315785</v>
      </c>
    </row>
    <row r="63" spans="2:16" x14ac:dyDescent="0.2">
      <c r="B63" s="122">
        <v>2</v>
      </c>
      <c r="C63" s="1">
        <v>7</v>
      </c>
      <c r="D63" s="123">
        <v>0.5</v>
      </c>
    </row>
    <row r="64" spans="2:16" x14ac:dyDescent="0.2">
      <c r="B64" s="122">
        <v>3</v>
      </c>
      <c r="C64" s="1">
        <v>7</v>
      </c>
      <c r="D64" s="123">
        <v>0.5</v>
      </c>
    </row>
    <row r="65" spans="2:4" x14ac:dyDescent="0.2">
      <c r="B65" s="18" t="s">
        <v>905</v>
      </c>
      <c r="C65" s="1">
        <v>1</v>
      </c>
      <c r="D65" s="123">
        <v>5.2631578947368418E-2</v>
      </c>
    </row>
    <row r="66" spans="2:4" x14ac:dyDescent="0.2">
      <c r="B66" s="122">
        <v>2</v>
      </c>
      <c r="C66" s="1">
        <v>0</v>
      </c>
      <c r="D66" s="123">
        <v>0</v>
      </c>
    </row>
    <row r="67" spans="2:4" x14ac:dyDescent="0.2">
      <c r="B67" s="122">
        <v>3</v>
      </c>
      <c r="C67" s="1">
        <v>1</v>
      </c>
      <c r="D67" s="123">
        <v>1</v>
      </c>
    </row>
    <row r="68" spans="2:4" x14ac:dyDescent="0.2">
      <c r="B68" s="18" t="s">
        <v>902</v>
      </c>
      <c r="C68" s="1">
        <v>4</v>
      </c>
      <c r="D68" s="123">
        <v>0.21052631578947367</v>
      </c>
    </row>
    <row r="69" spans="2:4" x14ac:dyDescent="0.2">
      <c r="B69" s="122">
        <v>2</v>
      </c>
      <c r="C69" s="1">
        <v>3</v>
      </c>
      <c r="D69" s="123">
        <v>0.75</v>
      </c>
    </row>
    <row r="70" spans="2:4" x14ac:dyDescent="0.2">
      <c r="B70" s="122">
        <v>3</v>
      </c>
      <c r="C70" s="1">
        <v>1</v>
      </c>
      <c r="D70" s="123">
        <v>0.25</v>
      </c>
    </row>
    <row r="71" spans="2:4" x14ac:dyDescent="0.2">
      <c r="B71" s="126" t="s">
        <v>23</v>
      </c>
      <c r="C71" s="124">
        <v>5</v>
      </c>
      <c r="D71" s="125">
        <v>0.20833333333333334</v>
      </c>
    </row>
    <row r="72" spans="2:4" x14ac:dyDescent="0.2">
      <c r="B72" s="18" t="s">
        <v>901</v>
      </c>
      <c r="C72" s="1">
        <v>3</v>
      </c>
      <c r="D72" s="123">
        <v>0.6</v>
      </c>
    </row>
    <row r="73" spans="2:4" x14ac:dyDescent="0.2">
      <c r="B73" s="122">
        <v>2</v>
      </c>
      <c r="C73" s="1">
        <v>1</v>
      </c>
      <c r="D73" s="123">
        <v>0.33333333333333331</v>
      </c>
    </row>
    <row r="74" spans="2:4" x14ac:dyDescent="0.2">
      <c r="B74" s="122">
        <v>3</v>
      </c>
      <c r="C74" s="1">
        <v>2</v>
      </c>
      <c r="D74" s="123">
        <v>0.66666666666666663</v>
      </c>
    </row>
    <row r="75" spans="2:4" x14ac:dyDescent="0.2">
      <c r="B75" s="18" t="s">
        <v>905</v>
      </c>
      <c r="C75" s="1">
        <v>0</v>
      </c>
      <c r="D75" s="123">
        <v>0</v>
      </c>
    </row>
    <row r="76" spans="2:4" x14ac:dyDescent="0.2">
      <c r="B76" s="122">
        <v>2</v>
      </c>
      <c r="C76" s="1">
        <v>0</v>
      </c>
      <c r="D76" s="123"/>
    </row>
    <row r="77" spans="2:4" x14ac:dyDescent="0.2">
      <c r="B77" s="18" t="s">
        <v>902</v>
      </c>
      <c r="C77" s="1">
        <v>2</v>
      </c>
      <c r="D77" s="123">
        <v>0.4</v>
      </c>
    </row>
    <row r="78" spans="2:4" x14ac:dyDescent="0.2">
      <c r="B78" s="122">
        <v>2</v>
      </c>
      <c r="C78" s="1">
        <v>1</v>
      </c>
      <c r="D78" s="123">
        <v>0.5</v>
      </c>
    </row>
    <row r="79" spans="2:4" x14ac:dyDescent="0.2">
      <c r="B79" s="122">
        <v>3</v>
      </c>
      <c r="C79" s="1">
        <v>1</v>
      </c>
      <c r="D79" s="123">
        <v>0.5</v>
      </c>
    </row>
    <row r="80" spans="2:4" x14ac:dyDescent="0.2">
      <c r="B80" s="15" t="s">
        <v>796</v>
      </c>
      <c r="C80" s="1">
        <v>24</v>
      </c>
      <c r="D80" s="123">
        <v>1</v>
      </c>
    </row>
  </sheetData>
  <mergeCells count="3">
    <mergeCell ref="B2:P2"/>
    <mergeCell ref="B30:P30"/>
    <mergeCell ref="B58:P58"/>
  </mergeCells>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CEA5-39A6-8C45-8973-08D9AE78837E}">
  <dimension ref="B2:L215"/>
  <sheetViews>
    <sheetView showGridLines="0" topLeftCell="A145" zoomScaleNormal="100" workbookViewId="0">
      <selection activeCell="B152" sqref="B152:F164"/>
    </sheetView>
  </sheetViews>
  <sheetFormatPr baseColWidth="10" defaultRowHeight="15" x14ac:dyDescent="0.2"/>
  <cols>
    <col min="2" max="2" width="21.5" bestFit="1" customWidth="1"/>
    <col min="3" max="3" width="29" bestFit="1" customWidth="1"/>
    <col min="4" max="4" width="33.6640625" bestFit="1" customWidth="1"/>
    <col min="5" max="5" width="29" bestFit="1" customWidth="1"/>
    <col min="6" max="6" width="33.6640625" bestFit="1" customWidth="1"/>
    <col min="7" max="7" width="5.5" customWidth="1"/>
    <col min="8" max="8" width="12.83203125" customWidth="1"/>
  </cols>
  <sheetData>
    <row r="2" spans="2:8" ht="35" customHeight="1" x14ac:dyDescent="0.2">
      <c r="B2" s="190" t="s">
        <v>930</v>
      </c>
      <c r="C2" s="190"/>
      <c r="D2" s="190"/>
      <c r="E2" s="190"/>
      <c r="F2" s="190"/>
    </row>
    <row r="3" spans="2:8" ht="16" x14ac:dyDescent="0.2">
      <c r="B3" s="60"/>
    </row>
    <row r="4" spans="2:8" ht="16" x14ac:dyDescent="0.2">
      <c r="B4" s="60"/>
    </row>
    <row r="5" spans="2:8" ht="23" customHeight="1" x14ac:dyDescent="0.2">
      <c r="B5" s="189" t="s">
        <v>929</v>
      </c>
      <c r="C5" s="189"/>
      <c r="D5" s="189"/>
      <c r="E5" s="189"/>
      <c r="F5" s="189"/>
    </row>
    <row r="8" spans="2:8" ht="16" x14ac:dyDescent="0.2">
      <c r="B8" s="64" t="s">
        <v>879</v>
      </c>
      <c r="C8" s="91" t="s">
        <v>776</v>
      </c>
      <c r="D8" s="91" t="s">
        <v>777</v>
      </c>
      <c r="E8" s="91" t="s">
        <v>778</v>
      </c>
      <c r="F8" s="92" t="s">
        <v>878</v>
      </c>
    </row>
    <row r="9" spans="2:8" ht="16" x14ac:dyDescent="0.2">
      <c r="B9" s="25" t="s">
        <v>801</v>
      </c>
      <c r="C9" s="90">
        <v>376</v>
      </c>
      <c r="D9" s="90">
        <v>850</v>
      </c>
      <c r="E9" s="90">
        <v>648.6074672048436</v>
      </c>
      <c r="F9" s="94" t="s">
        <v>836</v>
      </c>
    </row>
    <row r="10" spans="2:8" ht="16" x14ac:dyDescent="0.2">
      <c r="B10" s="25" t="s">
        <v>804</v>
      </c>
      <c r="C10" s="90">
        <v>18</v>
      </c>
      <c r="D10" s="90">
        <v>82</v>
      </c>
      <c r="E10" s="90">
        <v>38.883955600403631</v>
      </c>
      <c r="F10" s="94" t="s">
        <v>836</v>
      </c>
    </row>
    <row r="11" spans="2:8" ht="16" x14ac:dyDescent="0.2">
      <c r="B11" s="25" t="s">
        <v>805</v>
      </c>
      <c r="C11" s="90">
        <v>0</v>
      </c>
      <c r="D11" s="90">
        <v>10</v>
      </c>
      <c r="E11" s="90">
        <v>5.0665993945509582</v>
      </c>
      <c r="F11" s="94" t="s">
        <v>836</v>
      </c>
    </row>
    <row r="12" spans="2:8" ht="16" x14ac:dyDescent="0.2">
      <c r="B12" s="26" t="s">
        <v>806</v>
      </c>
      <c r="C12" s="65">
        <v>0</v>
      </c>
      <c r="D12" s="65">
        <v>213146.2</v>
      </c>
      <c r="E12" s="65">
        <v>78002.718062563014</v>
      </c>
      <c r="F12" s="94" t="s">
        <v>836</v>
      </c>
    </row>
    <row r="13" spans="2:8" ht="16" x14ac:dyDescent="0.2">
      <c r="B13" s="25" t="s">
        <v>807</v>
      </c>
      <c r="C13" s="90">
        <v>1</v>
      </c>
      <c r="D13" s="90">
        <v>4</v>
      </c>
      <c r="E13" s="90">
        <v>1.5227043390514632</v>
      </c>
      <c r="F13" s="94" t="s">
        <v>836</v>
      </c>
      <c r="H13" s="36"/>
    </row>
    <row r="14" spans="2:8" ht="16" x14ac:dyDescent="0.2">
      <c r="B14" s="27" t="s">
        <v>808</v>
      </c>
      <c r="C14" s="65">
        <v>371.05</v>
      </c>
      <c r="D14" s="65">
        <v>199725.39</v>
      </c>
      <c r="E14" s="65">
        <v>98555.138496468251</v>
      </c>
      <c r="F14" s="94" t="s">
        <v>836</v>
      </c>
      <c r="H14" s="36"/>
    </row>
    <row r="15" spans="2:8" ht="16" x14ac:dyDescent="0.2">
      <c r="B15" s="25" t="s">
        <v>802</v>
      </c>
      <c r="C15" s="65" t="s">
        <v>836</v>
      </c>
      <c r="D15" s="65" t="s">
        <v>836</v>
      </c>
      <c r="E15" s="65" t="s">
        <v>836</v>
      </c>
      <c r="F15" s="94" t="s">
        <v>15</v>
      </c>
      <c r="H15" s="36"/>
    </row>
    <row r="16" spans="2:8" ht="16" x14ac:dyDescent="0.2">
      <c r="B16" s="25" t="s">
        <v>803</v>
      </c>
      <c r="C16" s="65" t="s">
        <v>836</v>
      </c>
      <c r="D16" s="65" t="s">
        <v>836</v>
      </c>
      <c r="E16" s="65" t="s">
        <v>836</v>
      </c>
      <c r="F16" s="94" t="s">
        <v>23</v>
      </c>
      <c r="H16" s="36"/>
    </row>
    <row r="17" spans="2:8" ht="16" x14ac:dyDescent="0.2">
      <c r="B17" s="25" t="s">
        <v>865</v>
      </c>
      <c r="C17" s="65" t="s">
        <v>836</v>
      </c>
      <c r="D17" s="65" t="s">
        <v>836</v>
      </c>
      <c r="E17" s="65" t="s">
        <v>836</v>
      </c>
      <c r="F17" s="94">
        <v>1</v>
      </c>
      <c r="H17" s="36"/>
    </row>
    <row r="18" spans="2:8" ht="16" x14ac:dyDescent="0.2">
      <c r="B18" s="25" t="s">
        <v>866</v>
      </c>
      <c r="C18" s="93" t="s">
        <v>836</v>
      </c>
      <c r="D18" s="93" t="s">
        <v>836</v>
      </c>
      <c r="E18" s="93" t="s">
        <v>836</v>
      </c>
      <c r="F18" s="95">
        <v>1</v>
      </c>
      <c r="H18" s="36"/>
    </row>
    <row r="19" spans="2:8" x14ac:dyDescent="0.2">
      <c r="H19" s="36"/>
    </row>
    <row r="20" spans="2:8" ht="16" x14ac:dyDescent="0.2">
      <c r="B20" s="64" t="s">
        <v>880</v>
      </c>
      <c r="C20" s="91" t="s">
        <v>776</v>
      </c>
      <c r="D20" s="91" t="s">
        <v>777</v>
      </c>
      <c r="E20" s="91" t="s">
        <v>778</v>
      </c>
      <c r="F20" s="92" t="s">
        <v>878</v>
      </c>
      <c r="H20" s="36"/>
    </row>
    <row r="21" spans="2:8" ht="16" x14ac:dyDescent="0.2">
      <c r="B21" s="25" t="s">
        <v>801</v>
      </c>
      <c r="C21" s="90">
        <f>MIN('09 - Customers stayed'!D2:D788)</f>
        <v>411</v>
      </c>
      <c r="D21" s="90">
        <f>MAX('09 - Customers stayed'!D2:D788)</f>
        <v>850</v>
      </c>
      <c r="E21" s="90">
        <f>AVERAGE('09 - Customers stayed'!D2:D788)</f>
        <v>651.7090216010165</v>
      </c>
      <c r="F21" s="94" t="s">
        <v>836</v>
      </c>
      <c r="H21" s="36"/>
    </row>
    <row r="22" spans="2:8" ht="16" x14ac:dyDescent="0.2">
      <c r="B22" s="25" t="s">
        <v>804</v>
      </c>
      <c r="C22" s="90">
        <f>MIN('09 - Customers stayed'!G2:G788)</f>
        <v>18</v>
      </c>
      <c r="D22" s="90">
        <f>MAX('09 - Customers stayed'!G2:G788)</f>
        <v>82</v>
      </c>
      <c r="E22" s="90">
        <f>AVERAGE('09 - Customers stayed'!G2:G788)</f>
        <v>37.268106734434561</v>
      </c>
      <c r="F22" s="94" t="s">
        <v>836</v>
      </c>
      <c r="H22" s="36"/>
    </row>
    <row r="23" spans="2:8" ht="16" x14ac:dyDescent="0.2">
      <c r="B23" s="25" t="s">
        <v>805</v>
      </c>
      <c r="C23" s="90">
        <f>MIN('09 - Customers stayed'!H2:H788)</f>
        <v>0</v>
      </c>
      <c r="D23" s="90">
        <f>MAX('09 - Customers stayed'!H2:H788)</f>
        <v>10</v>
      </c>
      <c r="E23" s="90">
        <f>AVERAGE('09 - Customers stayed'!H2:H788)</f>
        <v>5.1575603557814489</v>
      </c>
      <c r="F23" s="94" t="s">
        <v>836</v>
      </c>
      <c r="H23" s="36"/>
    </row>
    <row r="24" spans="2:8" ht="16" x14ac:dyDescent="0.2">
      <c r="B24" s="26" t="s">
        <v>806</v>
      </c>
      <c r="C24" s="65">
        <f>MIN('09 - Customers stayed'!I2:I788)</f>
        <v>0</v>
      </c>
      <c r="D24" s="65">
        <f>MAX('09 - Customers stayed'!I2:I788)</f>
        <v>197041.8</v>
      </c>
      <c r="E24" s="65">
        <f>AVERAGE('09 - Customers stayed'!I2:I788)</f>
        <v>74830.867789072436</v>
      </c>
      <c r="F24" s="94" t="s">
        <v>836</v>
      </c>
      <c r="H24" s="36"/>
    </row>
    <row r="25" spans="2:8" ht="16" x14ac:dyDescent="0.2">
      <c r="B25" s="25" t="s">
        <v>807</v>
      </c>
      <c r="C25" s="90">
        <f>MIN('09 - Customers stayed'!J2:J788)</f>
        <v>1</v>
      </c>
      <c r="D25" s="90">
        <f>MAX('09 - Customers stayed'!J2:J788)</f>
        <v>3</v>
      </c>
      <c r="E25" s="90">
        <f>AVERAGE('09 - Customers stayed'!J2:J788)</f>
        <v>1.5387547649301143</v>
      </c>
      <c r="F25" s="94" t="s">
        <v>836</v>
      </c>
      <c r="H25" s="36"/>
    </row>
    <row r="26" spans="2:8" ht="16" x14ac:dyDescent="0.2">
      <c r="B26" s="27" t="s">
        <v>808</v>
      </c>
      <c r="C26" s="65">
        <f>MIN('09 - Customers stayed'!M2:M788)</f>
        <v>371.05</v>
      </c>
      <c r="D26" s="65">
        <f>MAX('09 - Customers stayed'!M2:M788)</f>
        <v>199661.5</v>
      </c>
      <c r="E26" s="65">
        <f>AVERAGE('09 - Customers stayed'!M2:M788)</f>
        <v>98918.018437103106</v>
      </c>
      <c r="F26" s="94" t="s">
        <v>836</v>
      </c>
      <c r="H26" s="36"/>
    </row>
    <row r="27" spans="2:8" ht="16" x14ac:dyDescent="0.2">
      <c r="B27" s="25" t="s">
        <v>802</v>
      </c>
      <c r="C27" s="65" t="s">
        <v>836</v>
      </c>
      <c r="D27" s="65" t="s">
        <v>836</v>
      </c>
      <c r="E27" s="65" t="s">
        <v>836</v>
      </c>
      <c r="F27" s="94" t="s">
        <v>15</v>
      </c>
      <c r="H27" s="36"/>
    </row>
    <row r="28" spans="2:8" ht="16" x14ac:dyDescent="0.2">
      <c r="B28" s="25" t="s">
        <v>803</v>
      </c>
      <c r="C28" s="65" t="s">
        <v>836</v>
      </c>
      <c r="D28" s="65" t="s">
        <v>836</v>
      </c>
      <c r="E28" s="65" t="s">
        <v>836</v>
      </c>
      <c r="F28" s="94" t="s">
        <v>23</v>
      </c>
      <c r="H28" s="36"/>
    </row>
    <row r="29" spans="2:8" ht="16" x14ac:dyDescent="0.2">
      <c r="B29" s="25" t="s">
        <v>865</v>
      </c>
      <c r="C29" s="65" t="s">
        <v>836</v>
      </c>
      <c r="D29" s="65" t="s">
        <v>836</v>
      </c>
      <c r="E29" s="65" t="s">
        <v>836</v>
      </c>
      <c r="F29" s="94">
        <v>1</v>
      </c>
      <c r="H29" s="36"/>
    </row>
    <row r="30" spans="2:8" ht="16" x14ac:dyDescent="0.2">
      <c r="B30" s="25" t="s">
        <v>866</v>
      </c>
      <c r="C30" s="93" t="s">
        <v>836</v>
      </c>
      <c r="D30" s="93" t="s">
        <v>836</v>
      </c>
      <c r="E30" s="93" t="s">
        <v>836</v>
      </c>
      <c r="F30" s="95">
        <v>1</v>
      </c>
      <c r="H30" s="36"/>
    </row>
    <row r="31" spans="2:8" x14ac:dyDescent="0.2">
      <c r="H31" s="36"/>
    </row>
    <row r="32" spans="2:8" ht="16" customHeight="1" x14ac:dyDescent="0.2">
      <c r="B32" s="64" t="s">
        <v>881</v>
      </c>
      <c r="C32" s="91" t="s">
        <v>776</v>
      </c>
      <c r="D32" s="91" t="s">
        <v>777</v>
      </c>
      <c r="E32" s="91" t="s">
        <v>778</v>
      </c>
      <c r="F32" s="92" t="s">
        <v>878</v>
      </c>
      <c r="H32" s="36"/>
    </row>
    <row r="33" spans="2:9" ht="16" x14ac:dyDescent="0.2">
      <c r="B33" s="25" t="s">
        <v>801</v>
      </c>
      <c r="C33" s="90">
        <f>MIN('10 - Customers left'!D2:D205)</f>
        <v>376</v>
      </c>
      <c r="D33" s="90">
        <f>MAX('10 - Customers left'!D2:D205)</f>
        <v>850</v>
      </c>
      <c r="E33" s="90">
        <f>AVERAGE('10 - Customers left'!D2:D205)</f>
        <v>636.64215686274508</v>
      </c>
      <c r="F33" s="94" t="s">
        <v>836</v>
      </c>
      <c r="H33" s="36"/>
    </row>
    <row r="34" spans="2:9" ht="16" x14ac:dyDescent="0.2">
      <c r="B34" s="25" t="s">
        <v>804</v>
      </c>
      <c r="C34" s="90">
        <f>MIN('10 - Customers left'!G2:G205)</f>
        <v>20</v>
      </c>
      <c r="D34" s="90">
        <f>MAX('10 - Customers left'!G2:G205)</f>
        <v>69</v>
      </c>
      <c r="E34" s="90">
        <f>AVERAGE('10 - Customers left'!G2:G205)</f>
        <v>45.117647058823529</v>
      </c>
      <c r="F34" s="94" t="s">
        <v>836</v>
      </c>
      <c r="H34" s="36"/>
    </row>
    <row r="35" spans="2:9" ht="16" x14ac:dyDescent="0.2">
      <c r="B35" s="25" t="s">
        <v>805</v>
      </c>
      <c r="C35" s="90">
        <f>MIN('10 - Customers left'!H2:H205)</f>
        <v>0</v>
      </c>
      <c r="D35" s="90">
        <f>MAX('10 - Customers left'!H2:H205)</f>
        <v>10</v>
      </c>
      <c r="E35" s="90">
        <f>AVERAGE('10 - Customers left'!H2:H205)</f>
        <v>4.715686274509804</v>
      </c>
      <c r="F35" s="94" t="s">
        <v>836</v>
      </c>
      <c r="H35" s="36"/>
    </row>
    <row r="36" spans="2:9" ht="16" x14ac:dyDescent="0.2">
      <c r="B36" s="26" t="s">
        <v>806</v>
      </c>
      <c r="C36" s="65">
        <f>MIN('10 - Customers left'!I2:I205)</f>
        <v>0</v>
      </c>
      <c r="D36" s="65">
        <f>MAX('10 - Customers left'!I2:I205)</f>
        <v>213146.2</v>
      </c>
      <c r="E36" s="65">
        <f>AVERAGE('10 - Customers left'!I2:I205)</f>
        <v>90239.218872549027</v>
      </c>
      <c r="F36" s="94" t="s">
        <v>836</v>
      </c>
      <c r="H36" s="36"/>
    </row>
    <row r="37" spans="2:9" ht="16" x14ac:dyDescent="0.2">
      <c r="B37" s="25" t="s">
        <v>807</v>
      </c>
      <c r="C37" s="90">
        <f>MIN('10 - Customers left'!J2:J205)</f>
        <v>1</v>
      </c>
      <c r="D37" s="90">
        <f>MAX('10 - Customers left'!J2:J205)</f>
        <v>4</v>
      </c>
      <c r="E37" s="90">
        <f>AVERAGE('10 - Customers left'!J2:J205)</f>
        <v>1.4607843137254901</v>
      </c>
      <c r="F37" s="94" t="s">
        <v>836</v>
      </c>
      <c r="H37" s="36"/>
    </row>
    <row r="38" spans="2:9" ht="16" x14ac:dyDescent="0.2">
      <c r="B38" s="27" t="s">
        <v>808</v>
      </c>
      <c r="C38" s="65">
        <f>MIN('10 - Customers left'!M2:M205)</f>
        <v>417.41</v>
      </c>
      <c r="D38" s="65">
        <f>MAX('10 - Customers left'!M2:M205)</f>
        <v>199725.39</v>
      </c>
      <c r="E38" s="65">
        <f>AVERAGE('10 - Customers left'!M2:M205)</f>
        <v>97155.204607843145</v>
      </c>
      <c r="F38" s="94" t="s">
        <v>836</v>
      </c>
      <c r="H38" s="36"/>
    </row>
    <row r="39" spans="2:9" ht="16" x14ac:dyDescent="0.2">
      <c r="B39" s="25" t="s">
        <v>802</v>
      </c>
      <c r="C39" s="65" t="s">
        <v>836</v>
      </c>
      <c r="D39" s="65" t="s">
        <v>836</v>
      </c>
      <c r="E39" s="65" t="s">
        <v>836</v>
      </c>
      <c r="F39" s="94" t="s">
        <v>15</v>
      </c>
      <c r="H39" s="36"/>
    </row>
    <row r="40" spans="2:9" ht="16" x14ac:dyDescent="0.2">
      <c r="B40" s="25" t="s">
        <v>803</v>
      </c>
      <c r="C40" s="65" t="s">
        <v>836</v>
      </c>
      <c r="D40" s="65" t="s">
        <v>836</v>
      </c>
      <c r="E40" s="65" t="s">
        <v>836</v>
      </c>
      <c r="F40" s="94" t="s">
        <v>16</v>
      </c>
      <c r="H40" s="36"/>
    </row>
    <row r="41" spans="2:9" ht="16" x14ac:dyDescent="0.2">
      <c r="B41" s="25" t="s">
        <v>865</v>
      </c>
      <c r="C41" s="65" t="s">
        <v>836</v>
      </c>
      <c r="D41" s="65" t="s">
        <v>836</v>
      </c>
      <c r="E41" s="65" t="s">
        <v>836</v>
      </c>
      <c r="F41" s="94">
        <v>1</v>
      </c>
      <c r="H41" s="36"/>
    </row>
    <row r="42" spans="2:9" ht="16" x14ac:dyDescent="0.2">
      <c r="B42" s="25" t="s">
        <v>866</v>
      </c>
      <c r="C42" s="93" t="s">
        <v>836</v>
      </c>
      <c r="D42" s="93" t="s">
        <v>836</v>
      </c>
      <c r="E42" s="93" t="s">
        <v>836</v>
      </c>
      <c r="F42" s="95">
        <v>0</v>
      </c>
      <c r="H42" s="36"/>
    </row>
    <row r="45" spans="2:9" ht="23" customHeight="1" x14ac:dyDescent="0.2">
      <c r="B45" s="192" t="s">
        <v>928</v>
      </c>
      <c r="C45" s="193"/>
      <c r="D45" s="194"/>
    </row>
    <row r="46" spans="2:9" ht="16" x14ac:dyDescent="0.2">
      <c r="F46" s="59"/>
    </row>
    <row r="47" spans="2:9" ht="16" x14ac:dyDescent="0.2">
      <c r="F47" s="59"/>
    </row>
    <row r="48" spans="2:9" ht="16" x14ac:dyDescent="0.2">
      <c r="B48" s="33" t="s">
        <v>891</v>
      </c>
      <c r="C48" s="33" t="s">
        <v>892</v>
      </c>
      <c r="D48" s="33" t="s">
        <v>893</v>
      </c>
      <c r="I48" s="59"/>
    </row>
    <row r="49" spans="2:12" ht="51" x14ac:dyDescent="0.2">
      <c r="B49" s="25" t="s">
        <v>890</v>
      </c>
      <c r="C49" s="28" t="s">
        <v>801</v>
      </c>
      <c r="D49" s="67" t="s">
        <v>894</v>
      </c>
    </row>
    <row r="50" spans="2:12" ht="51" x14ac:dyDescent="0.2">
      <c r="B50" s="25" t="s">
        <v>895</v>
      </c>
      <c r="C50" s="28" t="s">
        <v>804</v>
      </c>
      <c r="D50" s="67" t="s">
        <v>896</v>
      </c>
    </row>
    <row r="51" spans="2:12" ht="51" x14ac:dyDescent="0.2">
      <c r="B51" s="25" t="s">
        <v>897</v>
      </c>
      <c r="C51" s="28" t="s">
        <v>806</v>
      </c>
      <c r="D51" s="67" t="s">
        <v>900</v>
      </c>
    </row>
    <row r="52" spans="2:12" ht="68" x14ac:dyDescent="0.2">
      <c r="B52" s="25" t="s">
        <v>899</v>
      </c>
      <c r="C52" s="28" t="s">
        <v>808</v>
      </c>
      <c r="D52" s="67" t="s">
        <v>898</v>
      </c>
    </row>
    <row r="53" spans="2:12" ht="16" x14ac:dyDescent="0.2">
      <c r="B53" s="66"/>
    </row>
    <row r="54" spans="2:12" ht="16" x14ac:dyDescent="0.2">
      <c r="B54" s="66"/>
    </row>
    <row r="55" spans="2:12" ht="19" x14ac:dyDescent="0.2">
      <c r="B55" s="181" t="s">
        <v>931</v>
      </c>
      <c r="C55" s="181"/>
      <c r="D55" s="181"/>
      <c r="E55" s="181"/>
      <c r="F55" s="181"/>
      <c r="H55" s="195" t="s">
        <v>934</v>
      </c>
      <c r="I55" s="195"/>
      <c r="J55" s="195"/>
    </row>
    <row r="56" spans="2:12" ht="16" x14ac:dyDescent="0.2">
      <c r="B56" s="66"/>
    </row>
    <row r="58" spans="2:12" ht="24" x14ac:dyDescent="0.3">
      <c r="B58" s="178" t="s">
        <v>910</v>
      </c>
      <c r="C58" s="179"/>
      <c r="D58" s="179"/>
      <c r="E58" s="179"/>
      <c r="F58" s="180"/>
      <c r="H58" s="191" t="s">
        <v>945</v>
      </c>
      <c r="I58" s="191"/>
      <c r="J58" s="191"/>
      <c r="L58" s="118"/>
    </row>
    <row r="59" spans="2:12" ht="16" x14ac:dyDescent="0.2">
      <c r="B59" s="75"/>
      <c r="C59" s="182" t="s">
        <v>880</v>
      </c>
      <c r="D59" s="183"/>
      <c r="E59" s="184" t="s">
        <v>927</v>
      </c>
      <c r="F59" s="185"/>
      <c r="H59" s="191"/>
      <c r="I59" s="191"/>
      <c r="J59" s="191"/>
    </row>
    <row r="60" spans="2:12" ht="19" x14ac:dyDescent="0.25">
      <c r="B60" s="76"/>
      <c r="C60" s="98" t="s">
        <v>906</v>
      </c>
      <c r="D60" s="99" t="s">
        <v>920</v>
      </c>
      <c r="E60" s="98" t="s">
        <v>906</v>
      </c>
      <c r="F60" s="99" t="s">
        <v>920</v>
      </c>
      <c r="H60" s="191"/>
      <c r="I60" s="191"/>
      <c r="J60" s="191"/>
      <c r="L60" s="119"/>
    </row>
    <row r="61" spans="2:12" ht="16" x14ac:dyDescent="0.2">
      <c r="B61" s="77" t="s">
        <v>810</v>
      </c>
      <c r="C61" s="61">
        <v>496</v>
      </c>
      <c r="D61" s="87">
        <v>0.63024142312579412</v>
      </c>
      <c r="E61" s="61">
        <v>129</v>
      </c>
      <c r="F61" s="87">
        <v>0.63235294117647056</v>
      </c>
      <c r="H61" s="191"/>
      <c r="I61" s="191"/>
      <c r="J61" s="191"/>
    </row>
    <row r="62" spans="2:12" ht="16" x14ac:dyDescent="0.2">
      <c r="B62" s="77" t="s">
        <v>809</v>
      </c>
      <c r="C62" s="61">
        <v>203</v>
      </c>
      <c r="D62" s="87">
        <v>0.25794155019059722</v>
      </c>
      <c r="E62" s="61">
        <v>47</v>
      </c>
      <c r="F62" s="87">
        <v>0.23039215686274508</v>
      </c>
      <c r="H62" s="191"/>
      <c r="I62" s="191"/>
      <c r="J62" s="191"/>
    </row>
    <row r="63" spans="2:12" ht="16" x14ac:dyDescent="0.2">
      <c r="B63" s="77" t="s">
        <v>885</v>
      </c>
      <c r="C63" s="61">
        <v>88</v>
      </c>
      <c r="D63" s="87">
        <v>0.11181702668360864</v>
      </c>
      <c r="E63" s="100">
        <v>28</v>
      </c>
      <c r="F63" s="87">
        <v>0.13725490196078433</v>
      </c>
      <c r="H63" s="191"/>
      <c r="I63" s="191"/>
      <c r="J63" s="191"/>
    </row>
    <row r="64" spans="2:12" ht="16" x14ac:dyDescent="0.2">
      <c r="B64" s="97" t="s">
        <v>796</v>
      </c>
      <c r="C64" s="63">
        <v>787</v>
      </c>
      <c r="D64" s="101">
        <v>0.99999999999999989</v>
      </c>
      <c r="E64" s="102">
        <v>204</v>
      </c>
      <c r="F64" s="88">
        <v>1</v>
      </c>
      <c r="H64" s="191"/>
      <c r="I64" s="191"/>
      <c r="J64" s="191"/>
    </row>
    <row r="65" spans="2:12" ht="16" x14ac:dyDescent="0.2">
      <c r="B65" s="66"/>
      <c r="C65" s="66"/>
      <c r="D65" s="78"/>
      <c r="E65" s="79"/>
      <c r="F65" s="80"/>
    </row>
    <row r="66" spans="2:12" ht="16" x14ac:dyDescent="0.2">
      <c r="B66" s="178" t="s">
        <v>919</v>
      </c>
      <c r="C66" s="179"/>
      <c r="D66" s="179"/>
      <c r="E66" s="179"/>
      <c r="F66" s="180"/>
      <c r="H66" s="191" t="s">
        <v>943</v>
      </c>
      <c r="I66" s="191"/>
      <c r="J66" s="191"/>
    </row>
    <row r="67" spans="2:12" ht="16" x14ac:dyDescent="0.2">
      <c r="B67" s="81"/>
      <c r="C67" s="182" t="s">
        <v>880</v>
      </c>
      <c r="D67" s="183"/>
      <c r="E67" s="184" t="s">
        <v>927</v>
      </c>
      <c r="F67" s="185"/>
      <c r="H67" s="191"/>
      <c r="I67" s="191"/>
      <c r="J67" s="191"/>
    </row>
    <row r="68" spans="2:12" ht="16" x14ac:dyDescent="0.2">
      <c r="B68" s="82"/>
      <c r="C68" s="103" t="s">
        <v>817</v>
      </c>
      <c r="D68" s="104" t="s">
        <v>921</v>
      </c>
      <c r="E68" s="105" t="s">
        <v>817</v>
      </c>
      <c r="F68" s="104" t="s">
        <v>921</v>
      </c>
      <c r="H68" s="191"/>
      <c r="I68" s="191"/>
      <c r="J68" s="191"/>
    </row>
    <row r="69" spans="2:12" ht="16" x14ac:dyDescent="0.2">
      <c r="B69" s="82" t="s">
        <v>15</v>
      </c>
      <c r="C69" s="106">
        <v>403</v>
      </c>
      <c r="D69" s="107">
        <v>0.51207115628970779</v>
      </c>
      <c r="E69" s="83">
        <v>77</v>
      </c>
      <c r="F69" s="107">
        <v>0.37745098039215685</v>
      </c>
      <c r="H69" s="191"/>
      <c r="I69" s="191"/>
      <c r="J69" s="191"/>
    </row>
    <row r="70" spans="2:12" ht="16" x14ac:dyDescent="0.2">
      <c r="B70" s="82" t="s">
        <v>26</v>
      </c>
      <c r="C70" s="106">
        <v>182</v>
      </c>
      <c r="D70" s="107">
        <v>0.23125794155019061</v>
      </c>
      <c r="E70" s="83">
        <v>75</v>
      </c>
      <c r="F70" s="107">
        <v>0.36764705882352944</v>
      </c>
      <c r="H70" s="191"/>
      <c r="I70" s="191"/>
      <c r="J70" s="191"/>
    </row>
    <row r="71" spans="2:12" ht="16" x14ac:dyDescent="0.2">
      <c r="B71" s="82" t="s">
        <v>18</v>
      </c>
      <c r="C71" s="106">
        <v>202</v>
      </c>
      <c r="D71" s="107">
        <v>0.25667090216010163</v>
      </c>
      <c r="E71" s="83">
        <v>52</v>
      </c>
      <c r="F71" s="107">
        <v>0.25490196078431371</v>
      </c>
      <c r="H71" s="191"/>
      <c r="I71" s="191"/>
      <c r="J71" s="191"/>
    </row>
    <row r="72" spans="2:12" ht="16" x14ac:dyDescent="0.2">
      <c r="B72" s="96" t="s">
        <v>796</v>
      </c>
      <c r="C72" s="108">
        <v>787</v>
      </c>
      <c r="D72" s="109">
        <v>1</v>
      </c>
      <c r="E72" s="110">
        <v>204</v>
      </c>
      <c r="F72" s="109">
        <v>1</v>
      </c>
      <c r="H72" s="191"/>
      <c r="I72" s="191"/>
      <c r="J72" s="191"/>
    </row>
    <row r="73" spans="2:12" ht="19" x14ac:dyDescent="0.25">
      <c r="B73" s="83"/>
      <c r="C73" s="83"/>
      <c r="D73" s="83"/>
      <c r="E73" s="83"/>
      <c r="F73" s="83"/>
      <c r="L73" s="119"/>
    </row>
    <row r="74" spans="2:12" ht="16" x14ac:dyDescent="0.2">
      <c r="B74" s="178" t="s">
        <v>913</v>
      </c>
      <c r="C74" s="179"/>
      <c r="D74" s="179"/>
      <c r="E74" s="179"/>
      <c r="F74" s="180"/>
      <c r="H74" s="191" t="s">
        <v>940</v>
      </c>
      <c r="I74" s="191"/>
      <c r="J74" s="191"/>
    </row>
    <row r="75" spans="2:12" ht="16" x14ac:dyDescent="0.2">
      <c r="B75" s="84"/>
      <c r="C75" s="182" t="s">
        <v>880</v>
      </c>
      <c r="D75" s="183"/>
      <c r="E75" s="184" t="s">
        <v>927</v>
      </c>
      <c r="F75" s="185"/>
      <c r="H75" s="191"/>
      <c r="I75" s="191"/>
      <c r="J75" s="191"/>
    </row>
    <row r="76" spans="2:12" ht="16" x14ac:dyDescent="0.2">
      <c r="B76" s="82"/>
      <c r="C76" s="103" t="s">
        <v>907</v>
      </c>
      <c r="D76" s="104" t="s">
        <v>922</v>
      </c>
      <c r="E76" s="105" t="s">
        <v>907</v>
      </c>
      <c r="F76" s="111" t="s">
        <v>922</v>
      </c>
      <c r="H76" s="191"/>
      <c r="I76" s="191"/>
      <c r="J76" s="191"/>
    </row>
    <row r="77" spans="2:12" ht="16" x14ac:dyDescent="0.2">
      <c r="B77" s="82" t="s">
        <v>902</v>
      </c>
      <c r="C77" s="106">
        <v>535</v>
      </c>
      <c r="D77" s="107">
        <v>0.67979669631512074</v>
      </c>
      <c r="E77" s="83">
        <v>60</v>
      </c>
      <c r="F77" s="107">
        <v>0.29411764705882354</v>
      </c>
      <c r="H77" s="191"/>
      <c r="I77" s="191"/>
      <c r="J77" s="191"/>
    </row>
    <row r="78" spans="2:12" ht="16" x14ac:dyDescent="0.2">
      <c r="B78" s="82" t="s">
        <v>901</v>
      </c>
      <c r="C78" s="106">
        <v>221</v>
      </c>
      <c r="D78" s="107">
        <v>0.28081321473951715</v>
      </c>
      <c r="E78" s="83">
        <v>123</v>
      </c>
      <c r="F78" s="107">
        <v>0.6029411764705882</v>
      </c>
      <c r="H78" s="191"/>
      <c r="I78" s="191"/>
      <c r="J78" s="191"/>
    </row>
    <row r="79" spans="2:12" ht="16" x14ac:dyDescent="0.2">
      <c r="B79" s="82" t="s">
        <v>905</v>
      </c>
      <c r="C79" s="106">
        <v>31</v>
      </c>
      <c r="D79" s="107">
        <v>3.9390088945362133E-2</v>
      </c>
      <c r="E79" s="83">
        <v>21</v>
      </c>
      <c r="F79" s="107">
        <v>0.10294117647058823</v>
      </c>
      <c r="H79" s="191"/>
      <c r="I79" s="191"/>
      <c r="J79" s="191"/>
    </row>
    <row r="80" spans="2:12" ht="19" x14ac:dyDescent="0.25">
      <c r="B80" s="96" t="s">
        <v>796</v>
      </c>
      <c r="C80" s="108">
        <v>787</v>
      </c>
      <c r="D80" s="109">
        <v>1</v>
      </c>
      <c r="E80" s="110">
        <v>204</v>
      </c>
      <c r="F80" s="109">
        <v>0.99999999999999989</v>
      </c>
      <c r="H80" s="191"/>
      <c r="I80" s="191"/>
      <c r="J80" s="191"/>
      <c r="L80" s="119"/>
    </row>
    <row r="81" spans="2:12" ht="16" x14ac:dyDescent="0.2">
      <c r="B81" s="24"/>
      <c r="C81" s="24"/>
      <c r="D81" s="24"/>
      <c r="E81" s="24"/>
      <c r="F81" s="24"/>
    </row>
    <row r="82" spans="2:12" ht="16" customHeight="1" x14ac:dyDescent="0.2">
      <c r="B82" s="178" t="s">
        <v>5</v>
      </c>
      <c r="C82" s="179"/>
      <c r="D82" s="179"/>
      <c r="E82" s="179"/>
      <c r="F82" s="180"/>
      <c r="H82" s="196" t="s">
        <v>944</v>
      </c>
      <c r="I82" s="197"/>
      <c r="J82" s="198"/>
    </row>
    <row r="83" spans="2:12" ht="16" x14ac:dyDescent="0.2">
      <c r="B83" s="81"/>
      <c r="C83" s="182" t="s">
        <v>880</v>
      </c>
      <c r="D83" s="183"/>
      <c r="E83" s="184" t="s">
        <v>927</v>
      </c>
      <c r="F83" s="185"/>
      <c r="H83" s="199"/>
      <c r="I83" s="200"/>
      <c r="J83" s="201"/>
    </row>
    <row r="84" spans="2:12" ht="16" x14ac:dyDescent="0.2">
      <c r="B84" s="76"/>
      <c r="C84" s="112" t="s">
        <v>818</v>
      </c>
      <c r="D84" s="113" t="s">
        <v>908</v>
      </c>
      <c r="E84" s="66" t="s">
        <v>818</v>
      </c>
      <c r="F84" s="113" t="s">
        <v>908</v>
      </c>
      <c r="H84" s="199"/>
      <c r="I84" s="200"/>
      <c r="J84" s="201"/>
    </row>
    <row r="85" spans="2:12" ht="16" x14ac:dyDescent="0.2">
      <c r="B85" s="77" t="s">
        <v>16</v>
      </c>
      <c r="C85" s="31">
        <v>341</v>
      </c>
      <c r="D85" s="87">
        <v>0.43329097839898351</v>
      </c>
      <c r="E85" s="61">
        <v>121</v>
      </c>
      <c r="F85" s="87">
        <v>0.59313725490196079</v>
      </c>
      <c r="H85" s="199"/>
      <c r="I85" s="200"/>
      <c r="J85" s="201"/>
    </row>
    <row r="86" spans="2:12" ht="16" x14ac:dyDescent="0.2">
      <c r="B86" s="77" t="s">
        <v>23</v>
      </c>
      <c r="C86" s="31">
        <v>446</v>
      </c>
      <c r="D86" s="87">
        <v>0.56670902160101655</v>
      </c>
      <c r="E86" s="61">
        <v>83</v>
      </c>
      <c r="F86" s="87">
        <v>0.40686274509803921</v>
      </c>
      <c r="H86" s="199"/>
      <c r="I86" s="200"/>
      <c r="J86" s="201"/>
    </row>
    <row r="87" spans="2:12" ht="16" x14ac:dyDescent="0.2">
      <c r="B87" s="86" t="s">
        <v>796</v>
      </c>
      <c r="C87" s="108">
        <v>787</v>
      </c>
      <c r="D87" s="88">
        <v>1</v>
      </c>
      <c r="E87" s="63">
        <v>204</v>
      </c>
      <c r="F87" s="88">
        <v>1</v>
      </c>
      <c r="H87" s="202"/>
      <c r="I87" s="203"/>
      <c r="J87" s="204"/>
    </row>
    <row r="88" spans="2:12" ht="24" x14ac:dyDescent="0.3">
      <c r="B88" s="85"/>
      <c r="C88" s="83"/>
      <c r="D88" s="83"/>
      <c r="E88" s="83"/>
      <c r="F88" s="85"/>
      <c r="L88" s="118"/>
    </row>
    <row r="89" spans="2:12" ht="16" x14ac:dyDescent="0.2">
      <c r="B89" s="178" t="s">
        <v>7</v>
      </c>
      <c r="C89" s="179"/>
      <c r="D89" s="179"/>
      <c r="E89" s="179"/>
      <c r="F89" s="180"/>
      <c r="H89" s="191" t="s">
        <v>935</v>
      </c>
      <c r="I89" s="191"/>
      <c r="J89" s="191"/>
    </row>
    <row r="90" spans="2:12" ht="19" x14ac:dyDescent="0.25">
      <c r="B90" s="81"/>
      <c r="C90" s="182" t="s">
        <v>880</v>
      </c>
      <c r="D90" s="183"/>
      <c r="E90" s="184" t="s">
        <v>927</v>
      </c>
      <c r="F90" s="185"/>
      <c r="H90" s="191"/>
      <c r="I90" s="191"/>
      <c r="J90" s="191"/>
      <c r="L90" s="119"/>
    </row>
    <row r="91" spans="2:12" ht="16" x14ac:dyDescent="0.2">
      <c r="B91" s="76"/>
      <c r="C91" s="112" t="s">
        <v>820</v>
      </c>
      <c r="D91" s="113" t="s">
        <v>923</v>
      </c>
      <c r="E91" s="66" t="s">
        <v>820</v>
      </c>
      <c r="F91" s="113" t="s">
        <v>923</v>
      </c>
      <c r="H91" s="191"/>
      <c r="I91" s="191"/>
      <c r="J91" s="191"/>
    </row>
    <row r="92" spans="2:12" ht="16" x14ac:dyDescent="0.2">
      <c r="B92" s="82">
        <v>0</v>
      </c>
      <c r="C92" s="106">
        <v>32</v>
      </c>
      <c r="D92" s="107">
        <v>4.0660736975857689E-2</v>
      </c>
      <c r="E92" s="114">
        <v>6</v>
      </c>
      <c r="F92" s="107">
        <v>2.9411764705882353E-2</v>
      </c>
      <c r="H92" s="191"/>
      <c r="I92" s="191"/>
      <c r="J92" s="191"/>
    </row>
    <row r="93" spans="2:12" ht="16" customHeight="1" x14ac:dyDescent="0.2">
      <c r="B93" s="82">
        <v>1</v>
      </c>
      <c r="C93" s="106">
        <v>73</v>
      </c>
      <c r="D93" s="107">
        <v>9.2757306226175354E-2</v>
      </c>
      <c r="E93" s="114">
        <v>30</v>
      </c>
      <c r="F93" s="107">
        <v>0.14705882352941177</v>
      </c>
      <c r="H93" s="191"/>
      <c r="I93" s="191"/>
      <c r="J93" s="191"/>
    </row>
    <row r="94" spans="2:12" ht="16" x14ac:dyDescent="0.2">
      <c r="B94" s="82">
        <v>2</v>
      </c>
      <c r="C94" s="106">
        <v>83</v>
      </c>
      <c r="D94" s="107">
        <v>0.10546378653113088</v>
      </c>
      <c r="E94" s="114">
        <v>27</v>
      </c>
      <c r="F94" s="107">
        <v>0.13235294117647059</v>
      </c>
      <c r="H94" s="191"/>
      <c r="I94" s="191"/>
      <c r="J94" s="191"/>
    </row>
    <row r="95" spans="2:12" ht="16" x14ac:dyDescent="0.2">
      <c r="B95" s="82">
        <v>3</v>
      </c>
      <c r="C95" s="106">
        <v>81</v>
      </c>
      <c r="D95" s="107">
        <v>0.10292249047013977</v>
      </c>
      <c r="E95" s="114">
        <v>20</v>
      </c>
      <c r="F95" s="107">
        <v>9.8039215686274508E-2</v>
      </c>
      <c r="H95" s="191"/>
      <c r="I95" s="191"/>
      <c r="J95" s="191"/>
    </row>
    <row r="96" spans="2:12" ht="16" x14ac:dyDescent="0.2">
      <c r="B96" s="82">
        <v>4</v>
      </c>
      <c r="C96" s="106">
        <v>69</v>
      </c>
      <c r="D96" s="107">
        <v>8.7674714104193141E-2</v>
      </c>
      <c r="E96" s="114">
        <v>17</v>
      </c>
      <c r="F96" s="107">
        <v>8.3333333333333329E-2</v>
      </c>
      <c r="H96" s="191"/>
      <c r="I96" s="191"/>
      <c r="J96" s="191"/>
    </row>
    <row r="97" spans="2:12" ht="16" x14ac:dyDescent="0.2">
      <c r="B97" s="82">
        <v>5</v>
      </c>
      <c r="C97" s="106">
        <v>80</v>
      </c>
      <c r="D97" s="107">
        <v>0.10165184243964422</v>
      </c>
      <c r="E97" s="114">
        <v>20</v>
      </c>
      <c r="F97" s="107">
        <v>9.8039215686274508E-2</v>
      </c>
      <c r="H97" s="191"/>
      <c r="I97" s="191"/>
      <c r="J97" s="191"/>
    </row>
    <row r="98" spans="2:12" ht="16" x14ac:dyDescent="0.2">
      <c r="B98" s="82">
        <v>6</v>
      </c>
      <c r="C98" s="106">
        <v>73</v>
      </c>
      <c r="D98" s="107">
        <v>9.2757306226175354E-2</v>
      </c>
      <c r="E98" s="114">
        <v>21</v>
      </c>
      <c r="F98" s="107">
        <v>0.10294117647058823</v>
      </c>
      <c r="H98" s="191"/>
      <c r="I98" s="191"/>
      <c r="J98" s="191"/>
    </row>
    <row r="99" spans="2:12" ht="16" x14ac:dyDescent="0.2">
      <c r="B99" s="82">
        <v>7</v>
      </c>
      <c r="C99" s="106">
        <v>78</v>
      </c>
      <c r="D99" s="107">
        <v>9.9110546378653117E-2</v>
      </c>
      <c r="E99" s="114">
        <v>15</v>
      </c>
      <c r="F99" s="107">
        <v>7.3529411764705885E-2</v>
      </c>
      <c r="H99" s="191"/>
      <c r="I99" s="191"/>
      <c r="J99" s="191"/>
    </row>
    <row r="100" spans="2:12" ht="16" x14ac:dyDescent="0.2">
      <c r="B100" s="82">
        <v>8</v>
      </c>
      <c r="C100" s="106">
        <v>88</v>
      </c>
      <c r="D100" s="107">
        <v>0.11181702668360864</v>
      </c>
      <c r="E100" s="114">
        <v>20</v>
      </c>
      <c r="F100" s="107">
        <v>9.8039215686274508E-2</v>
      </c>
      <c r="H100" s="191"/>
      <c r="I100" s="191"/>
      <c r="J100" s="191"/>
    </row>
    <row r="101" spans="2:12" ht="16" x14ac:dyDescent="0.2">
      <c r="B101" s="82">
        <v>9</v>
      </c>
      <c r="C101" s="106">
        <v>87</v>
      </c>
      <c r="D101" s="107">
        <v>0.11054637865311309</v>
      </c>
      <c r="E101" s="114">
        <v>21</v>
      </c>
      <c r="F101" s="107">
        <v>0.10294117647058823</v>
      </c>
      <c r="H101" s="191"/>
      <c r="I101" s="191"/>
      <c r="J101" s="191"/>
    </row>
    <row r="102" spans="2:12" ht="16" x14ac:dyDescent="0.2">
      <c r="B102" s="82">
        <v>10</v>
      </c>
      <c r="C102" s="106">
        <v>43</v>
      </c>
      <c r="D102" s="107">
        <v>5.4637865311308764E-2</v>
      </c>
      <c r="E102" s="114">
        <v>7</v>
      </c>
      <c r="F102" s="107">
        <v>3.4313725490196081E-2</v>
      </c>
      <c r="H102" s="191"/>
      <c r="I102" s="191"/>
      <c r="J102" s="191"/>
    </row>
    <row r="103" spans="2:12" ht="19" x14ac:dyDescent="0.25">
      <c r="B103" s="86" t="s">
        <v>796</v>
      </c>
      <c r="C103" s="108">
        <v>787</v>
      </c>
      <c r="D103" s="109">
        <v>1</v>
      </c>
      <c r="E103" s="115">
        <v>204</v>
      </c>
      <c r="F103" s="109">
        <v>0.99999999999999989</v>
      </c>
      <c r="H103" s="191"/>
      <c r="I103" s="191"/>
      <c r="J103" s="191"/>
      <c r="L103" s="119"/>
    </row>
    <row r="104" spans="2:12" ht="16" x14ac:dyDescent="0.2">
      <c r="B104" s="24"/>
      <c r="C104" s="24"/>
      <c r="D104" s="24"/>
      <c r="E104" s="24"/>
      <c r="F104" s="24"/>
    </row>
    <row r="105" spans="2:12" ht="16" customHeight="1" x14ac:dyDescent="0.2">
      <c r="B105" s="178" t="s">
        <v>914</v>
      </c>
      <c r="C105" s="179"/>
      <c r="D105" s="179"/>
      <c r="E105" s="179"/>
      <c r="F105" s="180"/>
      <c r="H105" s="191" t="s">
        <v>941</v>
      </c>
      <c r="I105" s="191"/>
      <c r="J105" s="191"/>
    </row>
    <row r="106" spans="2:12" ht="16" x14ac:dyDescent="0.2">
      <c r="B106" s="89"/>
      <c r="C106" s="182" t="s">
        <v>880</v>
      </c>
      <c r="D106" s="183"/>
      <c r="E106" s="184" t="s">
        <v>927</v>
      </c>
      <c r="F106" s="185"/>
      <c r="H106" s="191"/>
      <c r="I106" s="191"/>
      <c r="J106" s="191"/>
    </row>
    <row r="107" spans="2:12" ht="16" x14ac:dyDescent="0.2">
      <c r="B107" s="77"/>
      <c r="C107" s="66" t="s">
        <v>822</v>
      </c>
      <c r="D107" s="113" t="s">
        <v>924</v>
      </c>
      <c r="E107" s="66" t="s">
        <v>822</v>
      </c>
      <c r="F107" s="113" t="s">
        <v>924</v>
      </c>
      <c r="H107" s="191"/>
      <c r="I107" s="191"/>
      <c r="J107" s="191"/>
    </row>
    <row r="108" spans="2:12" ht="16" x14ac:dyDescent="0.2">
      <c r="B108" s="77">
        <v>1</v>
      </c>
      <c r="C108" s="61">
        <v>368</v>
      </c>
      <c r="D108" s="87">
        <v>0.46759847522236342</v>
      </c>
      <c r="E108" s="83">
        <v>142</v>
      </c>
      <c r="F108" s="107">
        <v>0.69607843137254899</v>
      </c>
      <c r="H108" s="191"/>
      <c r="I108" s="191"/>
      <c r="J108" s="191"/>
    </row>
    <row r="109" spans="2:12" ht="16" x14ac:dyDescent="0.2">
      <c r="B109" s="77">
        <v>2</v>
      </c>
      <c r="C109" s="61">
        <v>414</v>
      </c>
      <c r="D109" s="87">
        <v>0.52604828462515885</v>
      </c>
      <c r="E109" s="83">
        <v>32</v>
      </c>
      <c r="F109" s="107">
        <v>0.15686274509803921</v>
      </c>
      <c r="H109" s="191"/>
      <c r="I109" s="191"/>
      <c r="J109" s="191"/>
    </row>
    <row r="110" spans="2:12" ht="19" x14ac:dyDescent="0.25">
      <c r="B110" s="77">
        <v>3</v>
      </c>
      <c r="C110" s="61">
        <v>5</v>
      </c>
      <c r="D110" s="87">
        <v>6.3532401524777635E-3</v>
      </c>
      <c r="E110" s="83">
        <v>28</v>
      </c>
      <c r="F110" s="107">
        <v>0.13725490196078433</v>
      </c>
      <c r="H110" s="191"/>
      <c r="I110" s="191"/>
      <c r="J110" s="191"/>
      <c r="L110" s="119"/>
    </row>
    <row r="111" spans="2:12" ht="16" x14ac:dyDescent="0.2">
      <c r="B111" s="77">
        <v>4</v>
      </c>
      <c r="C111" s="61" t="s">
        <v>836</v>
      </c>
      <c r="D111" s="87" t="s">
        <v>836</v>
      </c>
      <c r="E111" s="83">
        <v>2</v>
      </c>
      <c r="F111" s="107">
        <v>9.8039215686274508E-3</v>
      </c>
      <c r="H111" s="191"/>
      <c r="I111" s="191"/>
      <c r="J111" s="191"/>
    </row>
    <row r="112" spans="2:12" ht="16" x14ac:dyDescent="0.2">
      <c r="B112" s="86" t="s">
        <v>796</v>
      </c>
      <c r="C112" s="63">
        <v>787</v>
      </c>
      <c r="D112" s="88">
        <v>1</v>
      </c>
      <c r="E112" s="110">
        <v>204</v>
      </c>
      <c r="F112" s="109">
        <v>1</v>
      </c>
      <c r="H112" s="191"/>
      <c r="I112" s="191"/>
      <c r="J112" s="191"/>
    </row>
    <row r="113" spans="2:12" ht="16" x14ac:dyDescent="0.2">
      <c r="B113" s="83"/>
      <c r="C113" s="83"/>
      <c r="D113" s="85"/>
      <c r="E113" s="83"/>
      <c r="F113" s="83"/>
    </row>
    <row r="114" spans="2:12" ht="16" x14ac:dyDescent="0.2">
      <c r="B114" s="83"/>
      <c r="C114" s="83"/>
      <c r="D114" s="85"/>
      <c r="E114" s="83"/>
      <c r="F114" s="83"/>
    </row>
    <row r="115" spans="2:12" ht="16" x14ac:dyDescent="0.2">
      <c r="B115" s="186" t="s">
        <v>915</v>
      </c>
      <c r="C115" s="187"/>
      <c r="D115" s="187"/>
      <c r="E115" s="187"/>
      <c r="F115" s="188"/>
      <c r="H115" s="196" t="s">
        <v>936</v>
      </c>
      <c r="I115" s="197"/>
      <c r="J115" s="198"/>
    </row>
    <row r="116" spans="2:12" ht="16" x14ac:dyDescent="0.2">
      <c r="B116" s="89"/>
      <c r="C116" s="182" t="s">
        <v>880</v>
      </c>
      <c r="D116" s="183"/>
      <c r="E116" s="184" t="s">
        <v>927</v>
      </c>
      <c r="F116" s="185"/>
      <c r="H116" s="199"/>
      <c r="I116" s="200"/>
      <c r="J116" s="201"/>
    </row>
    <row r="117" spans="2:12" ht="16" x14ac:dyDescent="0.2">
      <c r="B117" s="77"/>
      <c r="C117" s="66" t="s">
        <v>873</v>
      </c>
      <c r="D117" s="113" t="s">
        <v>925</v>
      </c>
      <c r="E117" s="66" t="s">
        <v>873</v>
      </c>
      <c r="F117" s="113" t="s">
        <v>925</v>
      </c>
      <c r="H117" s="199"/>
      <c r="I117" s="200"/>
      <c r="J117" s="201"/>
    </row>
    <row r="118" spans="2:12" ht="24" x14ac:dyDescent="0.3">
      <c r="B118" s="77">
        <v>0</v>
      </c>
      <c r="C118" s="61">
        <v>231</v>
      </c>
      <c r="D118" s="87">
        <v>0.29351969504447267</v>
      </c>
      <c r="E118" s="61">
        <v>60</v>
      </c>
      <c r="F118" s="87">
        <v>0.29411764705882354</v>
      </c>
      <c r="H118" s="199"/>
      <c r="I118" s="200"/>
      <c r="J118" s="201"/>
      <c r="L118" s="118"/>
    </row>
    <row r="119" spans="2:12" ht="16" x14ac:dyDescent="0.2">
      <c r="B119" s="77">
        <v>1</v>
      </c>
      <c r="C119" s="61">
        <v>556</v>
      </c>
      <c r="D119" s="87">
        <v>0.70648030495552727</v>
      </c>
      <c r="E119" s="61">
        <v>144</v>
      </c>
      <c r="F119" s="87">
        <v>0.70588235294117652</v>
      </c>
      <c r="H119" s="199"/>
      <c r="I119" s="200"/>
      <c r="J119" s="201"/>
    </row>
    <row r="120" spans="2:12" ht="19" x14ac:dyDescent="0.25">
      <c r="B120" s="86" t="s">
        <v>796</v>
      </c>
      <c r="C120" s="63">
        <v>787</v>
      </c>
      <c r="D120" s="88">
        <v>1</v>
      </c>
      <c r="E120" s="63">
        <v>204</v>
      </c>
      <c r="F120" s="88">
        <v>1</v>
      </c>
      <c r="H120" s="202"/>
      <c r="I120" s="203"/>
      <c r="J120" s="204"/>
      <c r="L120" s="119"/>
    </row>
    <row r="121" spans="2:12" ht="16" x14ac:dyDescent="0.2">
      <c r="B121" s="83"/>
      <c r="C121" s="85"/>
      <c r="D121" s="83"/>
      <c r="E121" s="83"/>
      <c r="F121" s="83"/>
    </row>
    <row r="122" spans="2:12" ht="16" x14ac:dyDescent="0.2">
      <c r="B122" s="83"/>
      <c r="C122" s="85"/>
      <c r="D122" s="83"/>
      <c r="E122" s="83"/>
      <c r="F122" s="83"/>
    </row>
    <row r="123" spans="2:12" ht="16" x14ac:dyDescent="0.2">
      <c r="B123" s="178" t="s">
        <v>916</v>
      </c>
      <c r="C123" s="179"/>
      <c r="D123" s="179"/>
      <c r="E123" s="179"/>
      <c r="F123" s="180"/>
      <c r="H123" s="196" t="s">
        <v>942</v>
      </c>
      <c r="I123" s="197"/>
      <c r="J123" s="198"/>
    </row>
    <row r="124" spans="2:12" ht="16" x14ac:dyDescent="0.2">
      <c r="B124" s="77"/>
      <c r="C124" s="182" t="s">
        <v>880</v>
      </c>
      <c r="D124" s="183"/>
      <c r="E124" s="184" t="s">
        <v>927</v>
      </c>
      <c r="F124" s="185"/>
      <c r="H124" s="199"/>
      <c r="I124" s="200"/>
      <c r="J124" s="201"/>
    </row>
    <row r="125" spans="2:12" ht="16" x14ac:dyDescent="0.2">
      <c r="B125" s="77"/>
      <c r="C125" s="116" t="s">
        <v>874</v>
      </c>
      <c r="D125" s="113" t="s">
        <v>932</v>
      </c>
      <c r="E125" s="116" t="s">
        <v>874</v>
      </c>
      <c r="F125" s="113" t="s">
        <v>932</v>
      </c>
      <c r="H125" s="199"/>
      <c r="I125" s="200"/>
      <c r="J125" s="201"/>
    </row>
    <row r="126" spans="2:12" ht="16" x14ac:dyDescent="0.2">
      <c r="B126" s="77">
        <v>0</v>
      </c>
      <c r="C126" s="61">
        <v>345</v>
      </c>
      <c r="D126" s="87">
        <v>0.43837357052096571</v>
      </c>
      <c r="E126" s="61">
        <v>143</v>
      </c>
      <c r="F126" s="87">
        <v>0.7009803921568627</v>
      </c>
      <c r="H126" s="199"/>
      <c r="I126" s="200"/>
      <c r="J126" s="201"/>
    </row>
    <row r="127" spans="2:12" ht="16" x14ac:dyDescent="0.2">
      <c r="B127" s="77">
        <v>1</v>
      </c>
      <c r="C127" s="61">
        <v>442</v>
      </c>
      <c r="D127" s="87">
        <v>0.56162642947903429</v>
      </c>
      <c r="E127" s="61">
        <v>61</v>
      </c>
      <c r="F127" s="87">
        <v>0.29901960784313725</v>
      </c>
      <c r="H127" s="199"/>
      <c r="I127" s="200"/>
      <c r="J127" s="201"/>
    </row>
    <row r="128" spans="2:12" ht="16" x14ac:dyDescent="0.2">
      <c r="B128" s="86" t="s">
        <v>796</v>
      </c>
      <c r="C128" s="63">
        <v>787</v>
      </c>
      <c r="D128" s="88">
        <v>1</v>
      </c>
      <c r="E128" s="63">
        <v>204</v>
      </c>
      <c r="F128" s="88">
        <v>1</v>
      </c>
      <c r="H128" s="202"/>
      <c r="I128" s="203"/>
      <c r="J128" s="204"/>
    </row>
    <row r="129" spans="2:12" ht="16" x14ac:dyDescent="0.2">
      <c r="B129" s="24"/>
      <c r="C129" s="24"/>
      <c r="D129" s="24"/>
      <c r="E129" s="24"/>
      <c r="F129" s="24"/>
    </row>
    <row r="130" spans="2:12" ht="16" x14ac:dyDescent="0.2">
      <c r="B130" s="178" t="s">
        <v>912</v>
      </c>
      <c r="C130" s="179"/>
      <c r="D130" s="179"/>
      <c r="E130" s="179"/>
      <c r="F130" s="180"/>
      <c r="H130" s="191" t="s">
        <v>938</v>
      </c>
      <c r="I130" s="191"/>
      <c r="J130" s="191"/>
    </row>
    <row r="131" spans="2:12" ht="19" x14ac:dyDescent="0.25">
      <c r="B131" s="89"/>
      <c r="C131" s="182" t="s">
        <v>880</v>
      </c>
      <c r="D131" s="183"/>
      <c r="E131" s="184" t="s">
        <v>927</v>
      </c>
      <c r="F131" s="185"/>
      <c r="H131" s="191"/>
      <c r="I131" s="191"/>
      <c r="J131" s="191"/>
      <c r="L131" s="119"/>
    </row>
    <row r="132" spans="2:12" ht="16" x14ac:dyDescent="0.2">
      <c r="B132" s="77"/>
      <c r="C132" s="112" t="s">
        <v>821</v>
      </c>
      <c r="D132" s="113" t="s">
        <v>933</v>
      </c>
      <c r="E132" s="112" t="s">
        <v>821</v>
      </c>
      <c r="F132" s="113" t="s">
        <v>933</v>
      </c>
      <c r="H132" s="191"/>
      <c r="I132" s="191"/>
      <c r="J132" s="191"/>
    </row>
    <row r="133" spans="2:12" ht="16" x14ac:dyDescent="0.2">
      <c r="B133" s="77" t="s">
        <v>883</v>
      </c>
      <c r="C133" s="31">
        <v>42</v>
      </c>
      <c r="D133" s="87">
        <v>5.3367217280813214E-2</v>
      </c>
      <c r="E133" s="61">
        <v>9</v>
      </c>
      <c r="F133" s="87">
        <v>4.4117647058823532E-2</v>
      </c>
      <c r="H133" s="191"/>
      <c r="I133" s="191"/>
      <c r="J133" s="191"/>
    </row>
    <row r="134" spans="2:12" ht="16" x14ac:dyDescent="0.2">
      <c r="B134" s="77" t="s">
        <v>886</v>
      </c>
      <c r="C134" s="31">
        <v>245</v>
      </c>
      <c r="D134" s="87">
        <v>0.3113087674714104</v>
      </c>
      <c r="E134" s="61">
        <v>69</v>
      </c>
      <c r="F134" s="87">
        <v>0.33823529411764708</v>
      </c>
      <c r="H134" s="191"/>
      <c r="I134" s="191"/>
      <c r="J134" s="191"/>
    </row>
    <row r="135" spans="2:12" ht="16" x14ac:dyDescent="0.2">
      <c r="B135" s="77" t="s">
        <v>888</v>
      </c>
      <c r="C135" s="31">
        <v>207</v>
      </c>
      <c r="D135" s="87">
        <v>0.26302414231257942</v>
      </c>
      <c r="E135" s="61">
        <v>70</v>
      </c>
      <c r="F135" s="87">
        <v>0.34313725490196079</v>
      </c>
      <c r="H135" s="191"/>
      <c r="I135" s="191"/>
      <c r="J135" s="191"/>
    </row>
    <row r="136" spans="2:12" ht="16" x14ac:dyDescent="0.2">
      <c r="B136" s="86" t="s">
        <v>796</v>
      </c>
      <c r="C136" s="62">
        <v>787</v>
      </c>
      <c r="D136" s="88">
        <v>1</v>
      </c>
      <c r="E136" s="63">
        <v>204</v>
      </c>
      <c r="F136" s="88">
        <v>1</v>
      </c>
      <c r="H136" s="191"/>
      <c r="I136" s="191"/>
      <c r="J136" s="191"/>
    </row>
    <row r="137" spans="2:12" ht="19" x14ac:dyDescent="0.25">
      <c r="B137" s="83"/>
      <c r="C137" s="83"/>
      <c r="D137" s="85"/>
      <c r="E137" s="83"/>
      <c r="F137" s="83"/>
      <c r="L137" s="119"/>
    </row>
    <row r="138" spans="2:12" ht="16" x14ac:dyDescent="0.2">
      <c r="B138" s="83"/>
      <c r="C138" s="83"/>
      <c r="D138" s="85"/>
      <c r="E138" s="83"/>
      <c r="F138" s="83"/>
    </row>
    <row r="139" spans="2:12" ht="16" customHeight="1" x14ac:dyDescent="0.2">
      <c r="B139" s="178" t="s">
        <v>918</v>
      </c>
      <c r="C139" s="179"/>
      <c r="D139" s="179"/>
      <c r="E139" s="179"/>
      <c r="F139" s="180"/>
      <c r="H139" s="191" t="s">
        <v>937</v>
      </c>
      <c r="I139" s="191"/>
      <c r="J139" s="191"/>
    </row>
    <row r="140" spans="2:12" ht="16" x14ac:dyDescent="0.2">
      <c r="B140" s="89"/>
      <c r="C140" s="182" t="s">
        <v>880</v>
      </c>
      <c r="D140" s="183"/>
      <c r="E140" s="184" t="s">
        <v>927</v>
      </c>
      <c r="F140" s="185"/>
      <c r="H140" s="191"/>
      <c r="I140" s="191"/>
      <c r="J140" s="191"/>
    </row>
    <row r="141" spans="2:12" ht="16" x14ac:dyDescent="0.2">
      <c r="B141" s="77"/>
      <c r="C141" s="66" t="s">
        <v>917</v>
      </c>
      <c r="D141" s="113" t="s">
        <v>926</v>
      </c>
      <c r="E141" s="66" t="s">
        <v>917</v>
      </c>
      <c r="F141" s="113" t="s">
        <v>926</v>
      </c>
      <c r="H141" s="191"/>
      <c r="I141" s="191"/>
      <c r="J141" s="191"/>
    </row>
    <row r="142" spans="2:12" ht="16" x14ac:dyDescent="0.2">
      <c r="B142" s="77" t="s">
        <v>882</v>
      </c>
      <c r="C142" s="61">
        <v>196</v>
      </c>
      <c r="D142" s="87">
        <v>0.24904701397712833</v>
      </c>
      <c r="E142" s="61">
        <v>58</v>
      </c>
      <c r="F142" s="87">
        <v>0.28431372549019607</v>
      </c>
      <c r="H142" s="191"/>
      <c r="I142" s="191"/>
      <c r="J142" s="191"/>
    </row>
    <row r="143" spans="2:12" ht="16" x14ac:dyDescent="0.2">
      <c r="B143" s="77" t="s">
        <v>884</v>
      </c>
      <c r="C143" s="61">
        <v>211</v>
      </c>
      <c r="D143" s="87">
        <v>0.26810673443456162</v>
      </c>
      <c r="E143" s="61">
        <v>44</v>
      </c>
      <c r="F143" s="87">
        <v>0.21568627450980393</v>
      </c>
      <c r="H143" s="191"/>
      <c r="I143" s="191"/>
      <c r="J143" s="191"/>
    </row>
    <row r="144" spans="2:12" ht="16" x14ac:dyDescent="0.2">
      <c r="B144" s="77" t="s">
        <v>887</v>
      </c>
      <c r="C144" s="61">
        <v>204</v>
      </c>
      <c r="D144" s="87">
        <v>0.25921219822109276</v>
      </c>
      <c r="E144" s="61">
        <v>56</v>
      </c>
      <c r="F144" s="87">
        <v>0.27450980392156865</v>
      </c>
      <c r="H144" s="191"/>
      <c r="I144" s="191"/>
      <c r="J144" s="191"/>
    </row>
    <row r="145" spans="2:12" ht="24" x14ac:dyDescent="0.3">
      <c r="B145" s="77" t="s">
        <v>889</v>
      </c>
      <c r="C145" s="61">
        <v>176</v>
      </c>
      <c r="D145" s="87">
        <v>0.22363405336721728</v>
      </c>
      <c r="E145" s="61">
        <v>46</v>
      </c>
      <c r="F145" s="87">
        <v>0.22549019607843138</v>
      </c>
      <c r="H145" s="191"/>
      <c r="I145" s="191"/>
      <c r="J145" s="191"/>
      <c r="L145" s="118"/>
    </row>
    <row r="146" spans="2:12" ht="16" x14ac:dyDescent="0.2">
      <c r="B146" s="86" t="s">
        <v>796</v>
      </c>
      <c r="C146" s="63">
        <v>787</v>
      </c>
      <c r="D146" s="88">
        <v>1</v>
      </c>
      <c r="E146" s="63">
        <v>204</v>
      </c>
      <c r="F146" s="88">
        <v>1</v>
      </c>
      <c r="H146" s="191"/>
      <c r="I146" s="191"/>
      <c r="J146" s="191"/>
    </row>
    <row r="147" spans="2:12" ht="19" x14ac:dyDescent="0.25">
      <c r="L147" s="119"/>
    </row>
    <row r="150" spans="2:12" ht="19" x14ac:dyDescent="0.2">
      <c r="B150" s="205" t="s">
        <v>939</v>
      </c>
      <c r="C150" s="205"/>
      <c r="D150" s="205"/>
      <c r="E150" s="205"/>
      <c r="F150" s="205"/>
    </row>
    <row r="152" spans="2:12" ht="15" customHeight="1" x14ac:dyDescent="0.2">
      <c r="B152" s="169" t="s">
        <v>958</v>
      </c>
      <c r="C152" s="170"/>
      <c r="D152" s="170"/>
      <c r="E152" s="170"/>
      <c r="F152" s="171"/>
    </row>
    <row r="153" spans="2:12" ht="15" customHeight="1" x14ac:dyDescent="0.2">
      <c r="B153" s="172"/>
      <c r="C153" s="173"/>
      <c r="D153" s="173"/>
      <c r="E153" s="173"/>
      <c r="F153" s="174"/>
    </row>
    <row r="154" spans="2:12" ht="15" customHeight="1" x14ac:dyDescent="0.2">
      <c r="B154" s="172"/>
      <c r="C154" s="173"/>
      <c r="D154" s="173"/>
      <c r="E154" s="173"/>
      <c r="F154" s="174"/>
    </row>
    <row r="155" spans="2:12" ht="15" customHeight="1" x14ac:dyDescent="0.2">
      <c r="B155" s="172"/>
      <c r="C155" s="173"/>
      <c r="D155" s="173"/>
      <c r="E155" s="173"/>
      <c r="F155" s="174"/>
    </row>
    <row r="156" spans="2:12" ht="15" customHeight="1" x14ac:dyDescent="0.2">
      <c r="B156" s="172"/>
      <c r="C156" s="173"/>
      <c r="D156" s="173"/>
      <c r="E156" s="173"/>
      <c r="F156" s="174"/>
    </row>
    <row r="157" spans="2:12" ht="15" customHeight="1" x14ac:dyDescent="0.2">
      <c r="B157" s="172"/>
      <c r="C157" s="173"/>
      <c r="D157" s="173"/>
      <c r="E157" s="173"/>
      <c r="F157" s="174"/>
    </row>
    <row r="158" spans="2:12" ht="19" x14ac:dyDescent="0.25">
      <c r="B158" s="172"/>
      <c r="C158" s="173"/>
      <c r="D158" s="173"/>
      <c r="E158" s="173"/>
      <c r="F158" s="174"/>
      <c r="L158" s="119"/>
    </row>
    <row r="159" spans="2:12" ht="15" customHeight="1" x14ac:dyDescent="0.2">
      <c r="B159" s="172"/>
      <c r="C159" s="173"/>
      <c r="D159" s="173"/>
      <c r="E159" s="173"/>
      <c r="F159" s="174"/>
    </row>
    <row r="160" spans="2:12" ht="15" customHeight="1" x14ac:dyDescent="0.2">
      <c r="B160" s="172"/>
      <c r="C160" s="173"/>
      <c r="D160" s="173"/>
      <c r="E160" s="173"/>
      <c r="F160" s="174"/>
    </row>
    <row r="161" spans="2:12" ht="15" customHeight="1" x14ac:dyDescent="0.2">
      <c r="B161" s="172"/>
      <c r="C161" s="173"/>
      <c r="D161" s="173"/>
      <c r="E161" s="173"/>
      <c r="F161" s="174"/>
    </row>
    <row r="162" spans="2:12" ht="15" customHeight="1" x14ac:dyDescent="0.2">
      <c r="B162" s="172"/>
      <c r="C162" s="173"/>
      <c r="D162" s="173"/>
      <c r="E162" s="173"/>
      <c r="F162" s="174"/>
    </row>
    <row r="163" spans="2:12" ht="15" customHeight="1" x14ac:dyDescent="0.2">
      <c r="B163" s="172"/>
      <c r="C163" s="173"/>
      <c r="D163" s="173"/>
      <c r="E163" s="173"/>
      <c r="F163" s="174"/>
    </row>
    <row r="164" spans="2:12" ht="15" customHeight="1" x14ac:dyDescent="0.2">
      <c r="B164" s="175"/>
      <c r="C164" s="176"/>
      <c r="D164" s="176"/>
      <c r="E164" s="176"/>
      <c r="F164" s="177"/>
    </row>
    <row r="165" spans="2:12" ht="19" x14ac:dyDescent="0.25">
      <c r="L165" s="119"/>
    </row>
    <row r="166" spans="2:12" ht="15" customHeight="1" x14ac:dyDescent="0.2"/>
    <row r="167" spans="2:12" ht="15" customHeight="1" x14ac:dyDescent="0.2"/>
    <row r="168" spans="2:12" ht="15" customHeight="1" x14ac:dyDescent="0.2"/>
    <row r="172" spans="2:12" ht="15" customHeight="1" x14ac:dyDescent="0.2">
      <c r="B172" s="59"/>
    </row>
    <row r="173" spans="2:12" ht="31" x14ac:dyDescent="0.35">
      <c r="L173" s="120"/>
    </row>
    <row r="175" spans="2:12" ht="24" x14ac:dyDescent="0.3">
      <c r="L175" s="118"/>
    </row>
    <row r="185" spans="12:12" ht="24" x14ac:dyDescent="0.3">
      <c r="L185" s="118"/>
    </row>
    <row r="197" spans="12:12" ht="31" x14ac:dyDescent="0.35">
      <c r="L197" s="120"/>
    </row>
    <row r="199" spans="12:12" ht="24" x14ac:dyDescent="0.3">
      <c r="L199" s="118"/>
    </row>
    <row r="207" spans="12:12" ht="24" x14ac:dyDescent="0.3">
      <c r="L207" s="118"/>
    </row>
    <row r="215" spans="12:12" ht="24" x14ac:dyDescent="0.3">
      <c r="L215" s="118"/>
    </row>
  </sheetData>
  <mergeCells count="47">
    <mergeCell ref="B150:F150"/>
    <mergeCell ref="C131:D131"/>
    <mergeCell ref="E131:F131"/>
    <mergeCell ref="B139:F139"/>
    <mergeCell ref="C140:D140"/>
    <mergeCell ref="E140:F140"/>
    <mergeCell ref="H89:J103"/>
    <mergeCell ref="H105:J112"/>
    <mergeCell ref="H130:J136"/>
    <mergeCell ref="H139:J146"/>
    <mergeCell ref="H82:J87"/>
    <mergeCell ref="H115:J120"/>
    <mergeCell ref="H123:J128"/>
    <mergeCell ref="B5:F5"/>
    <mergeCell ref="B2:F2"/>
    <mergeCell ref="H58:J64"/>
    <mergeCell ref="H66:J72"/>
    <mergeCell ref="H74:J80"/>
    <mergeCell ref="B45:D45"/>
    <mergeCell ref="E59:F59"/>
    <mergeCell ref="H55:J55"/>
    <mergeCell ref="C59:D59"/>
    <mergeCell ref="E116:F116"/>
    <mergeCell ref="C124:D124"/>
    <mergeCell ref="E124:F124"/>
    <mergeCell ref="B105:F105"/>
    <mergeCell ref="C106:D106"/>
    <mergeCell ref="E106:F106"/>
    <mergeCell ref="B115:F115"/>
    <mergeCell ref="B123:F123"/>
    <mergeCell ref="C116:D116"/>
    <mergeCell ref="B152:F164"/>
    <mergeCell ref="B130:F130"/>
    <mergeCell ref="B55:F55"/>
    <mergeCell ref="B82:F82"/>
    <mergeCell ref="C83:D83"/>
    <mergeCell ref="E83:F83"/>
    <mergeCell ref="B89:F89"/>
    <mergeCell ref="C90:D90"/>
    <mergeCell ref="E90:F90"/>
    <mergeCell ref="B66:F66"/>
    <mergeCell ref="C67:D67"/>
    <mergeCell ref="E67:F67"/>
    <mergeCell ref="B74:F74"/>
    <mergeCell ref="C75:D75"/>
    <mergeCell ref="E75:F75"/>
    <mergeCell ref="B58:F5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2449C-4D86-4D48-9DEF-E3CB424C8214}">
  <dimension ref="B2:C74"/>
  <sheetViews>
    <sheetView showGridLines="0" tabSelected="1" zoomScale="110" zoomScaleNormal="110" workbookViewId="0">
      <selection activeCell="F29" sqref="F29"/>
    </sheetView>
  </sheetViews>
  <sheetFormatPr baseColWidth="10" defaultRowHeight="15" x14ac:dyDescent="0.2"/>
  <cols>
    <col min="2" max="2" width="133.1640625" bestFit="1" customWidth="1"/>
  </cols>
  <sheetData>
    <row r="2" spans="2:2" ht="19" x14ac:dyDescent="0.2">
      <c r="B2" s="117" t="s">
        <v>957</v>
      </c>
    </row>
    <row r="5" spans="2:2" ht="16" x14ac:dyDescent="0.2">
      <c r="B5" s="24" t="s">
        <v>946</v>
      </c>
    </row>
    <row r="6" spans="2:2" ht="16" x14ac:dyDescent="0.2">
      <c r="B6" s="24" t="s">
        <v>948</v>
      </c>
    </row>
    <row r="7" spans="2:2" ht="16" x14ac:dyDescent="0.2">
      <c r="B7" s="24" t="s">
        <v>949</v>
      </c>
    </row>
    <row r="8" spans="2:2" ht="16" x14ac:dyDescent="0.2">
      <c r="B8" s="24" t="s">
        <v>950</v>
      </c>
    </row>
    <row r="9" spans="2:2" ht="16" x14ac:dyDescent="0.2">
      <c r="B9" s="24" t="s">
        <v>951</v>
      </c>
    </row>
    <row r="10" spans="2:2" ht="16" x14ac:dyDescent="0.2">
      <c r="B10" s="24"/>
    </row>
    <row r="11" spans="2:2" ht="51" x14ac:dyDescent="0.2">
      <c r="B11" s="50" t="s">
        <v>947</v>
      </c>
    </row>
    <row r="12" spans="2:2" ht="16" x14ac:dyDescent="0.2">
      <c r="B12" s="24"/>
    </row>
    <row r="13" spans="2:2" ht="16" x14ac:dyDescent="0.2">
      <c r="B13" s="24" t="s">
        <v>955</v>
      </c>
    </row>
    <row r="14" spans="2:2" ht="16" x14ac:dyDescent="0.2">
      <c r="B14" s="24" t="s">
        <v>952</v>
      </c>
    </row>
    <row r="15" spans="2:2" ht="16" x14ac:dyDescent="0.2">
      <c r="B15" s="24" t="s">
        <v>956</v>
      </c>
    </row>
    <row r="16" spans="2:2" x14ac:dyDescent="0.2">
      <c r="B16" s="45"/>
    </row>
    <row r="17" spans="2:2" x14ac:dyDescent="0.2">
      <c r="B17" s="206"/>
    </row>
    <row r="18" spans="2:2" x14ac:dyDescent="0.2">
      <c r="B18" s="207"/>
    </row>
    <row r="19" spans="2:2" x14ac:dyDescent="0.2">
      <c r="B19" s="207"/>
    </row>
    <row r="20" spans="2:2" x14ac:dyDescent="0.2">
      <c r="B20" s="207"/>
    </row>
    <row r="21" spans="2:2" x14ac:dyDescent="0.2">
      <c r="B21" s="207"/>
    </row>
    <row r="22" spans="2:2" x14ac:dyDescent="0.2">
      <c r="B22" s="207"/>
    </row>
    <row r="23" spans="2:2" x14ac:dyDescent="0.2">
      <c r="B23" s="207"/>
    </row>
    <row r="24" spans="2:2" x14ac:dyDescent="0.2">
      <c r="B24" s="207"/>
    </row>
    <row r="25" spans="2:2" x14ac:dyDescent="0.2">
      <c r="B25" s="207"/>
    </row>
    <row r="26" spans="2:2" x14ac:dyDescent="0.2">
      <c r="B26" s="207"/>
    </row>
    <row r="27" spans="2:2" x14ac:dyDescent="0.2">
      <c r="B27" s="207"/>
    </row>
    <row r="28" spans="2:2" x14ac:dyDescent="0.2">
      <c r="B28" s="207"/>
    </row>
    <row r="29" spans="2:2" x14ac:dyDescent="0.2">
      <c r="B29" s="207"/>
    </row>
    <row r="30" spans="2:2" x14ac:dyDescent="0.2">
      <c r="B30" s="207"/>
    </row>
    <row r="31" spans="2:2" x14ac:dyDescent="0.2">
      <c r="B31" s="207"/>
    </row>
    <row r="32" spans="2:2" x14ac:dyDescent="0.2">
      <c r="B32" s="207"/>
    </row>
    <row r="33" spans="2:2" x14ac:dyDescent="0.2">
      <c r="B33" s="207"/>
    </row>
    <row r="34" spans="2:2" x14ac:dyDescent="0.2">
      <c r="B34" s="207"/>
    </row>
    <row r="35" spans="2:2" x14ac:dyDescent="0.2">
      <c r="B35" s="207"/>
    </row>
    <row r="36" spans="2:2" x14ac:dyDescent="0.2">
      <c r="B36" s="207"/>
    </row>
    <row r="37" spans="2:2" x14ac:dyDescent="0.2">
      <c r="B37" s="207"/>
    </row>
    <row r="38" spans="2:2" x14ac:dyDescent="0.2">
      <c r="B38" s="207"/>
    </row>
    <row r="39" spans="2:2" x14ac:dyDescent="0.2">
      <c r="B39" s="207"/>
    </row>
    <row r="40" spans="2:2" x14ac:dyDescent="0.2">
      <c r="B40" s="207"/>
    </row>
    <row r="41" spans="2:2" x14ac:dyDescent="0.2">
      <c r="B41" s="207"/>
    </row>
    <row r="42" spans="2:2" x14ac:dyDescent="0.2">
      <c r="B42" s="207"/>
    </row>
    <row r="43" spans="2:2" x14ac:dyDescent="0.2">
      <c r="B43" s="207"/>
    </row>
    <row r="44" spans="2:2" x14ac:dyDescent="0.2">
      <c r="B44" s="207"/>
    </row>
    <row r="45" spans="2:2" x14ac:dyDescent="0.2">
      <c r="B45" s="207"/>
    </row>
    <row r="46" spans="2:2" x14ac:dyDescent="0.2">
      <c r="B46" s="207"/>
    </row>
    <row r="47" spans="2:2" x14ac:dyDescent="0.2">
      <c r="B47" s="207"/>
    </row>
    <row r="48" spans="2:2" x14ac:dyDescent="0.2">
      <c r="B48" s="207"/>
    </row>
    <row r="49" spans="2:2" x14ac:dyDescent="0.2">
      <c r="B49" s="208"/>
    </row>
    <row r="52" spans="2:2" ht="19" x14ac:dyDescent="0.2">
      <c r="B52" s="121" t="s">
        <v>959</v>
      </c>
    </row>
    <row r="54" spans="2:2" ht="15" customHeight="1" x14ac:dyDescent="0.2">
      <c r="B54" s="209" t="s">
        <v>960</v>
      </c>
    </row>
    <row r="55" spans="2:2" ht="15" customHeight="1" x14ac:dyDescent="0.2">
      <c r="B55" s="210"/>
    </row>
    <row r="56" spans="2:2" ht="15" customHeight="1" x14ac:dyDescent="0.2">
      <c r="B56" s="210"/>
    </row>
    <row r="57" spans="2:2" ht="15" customHeight="1" x14ac:dyDescent="0.2">
      <c r="B57" s="210"/>
    </row>
    <row r="58" spans="2:2" ht="15" customHeight="1" x14ac:dyDescent="0.2">
      <c r="B58" s="210"/>
    </row>
    <row r="59" spans="2:2" ht="15" customHeight="1" x14ac:dyDescent="0.2">
      <c r="B59" s="210"/>
    </row>
    <row r="60" spans="2:2" ht="15" customHeight="1" x14ac:dyDescent="0.2">
      <c r="B60" s="210"/>
    </row>
    <row r="61" spans="2:2" ht="15" customHeight="1" x14ac:dyDescent="0.2">
      <c r="B61" s="210"/>
    </row>
    <row r="62" spans="2:2" ht="15" customHeight="1" x14ac:dyDescent="0.2">
      <c r="B62" s="210"/>
    </row>
    <row r="63" spans="2:2" ht="15" customHeight="1" x14ac:dyDescent="0.2">
      <c r="B63" s="210"/>
    </row>
    <row r="64" spans="2:2" ht="15" customHeight="1" x14ac:dyDescent="0.2">
      <c r="B64" s="211"/>
    </row>
    <row r="69" spans="3:3" ht="24" x14ac:dyDescent="0.3">
      <c r="C69" s="118"/>
    </row>
    <row r="72" spans="3:3" x14ac:dyDescent="0.2">
      <c r="C72" s="45"/>
    </row>
    <row r="74" spans="3:3" x14ac:dyDescent="0.2">
      <c r="C74" s="45"/>
    </row>
  </sheetData>
  <mergeCells count="2">
    <mergeCell ref="B17:B49"/>
    <mergeCell ref="B54:B6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89654-DE4D-7B4C-B1AE-656E21323FA2}">
  <dimension ref="A1:W43"/>
  <sheetViews>
    <sheetView showGridLines="0" workbookViewId="0">
      <selection activeCell="O7" sqref="O7:W26"/>
    </sheetView>
  </sheetViews>
  <sheetFormatPr baseColWidth="10" defaultColWidth="8.83203125" defaultRowHeight="15" x14ac:dyDescent="0.2"/>
  <cols>
    <col min="2" max="2" width="20.5" bestFit="1" customWidth="1"/>
    <col min="3" max="3" width="14.1640625" bestFit="1" customWidth="1"/>
    <col min="5" max="5" width="21.5" bestFit="1" customWidth="1"/>
  </cols>
  <sheetData>
    <row r="1" spans="1:23" ht="19" x14ac:dyDescent="0.2">
      <c r="A1" s="135" t="s">
        <v>961</v>
      </c>
      <c r="B1" s="135" t="s">
        <v>962</v>
      </c>
      <c r="C1" s="135" t="s">
        <v>963</v>
      </c>
      <c r="E1" s="205" t="s">
        <v>964</v>
      </c>
      <c r="F1" s="205"/>
      <c r="G1" s="205"/>
      <c r="H1" s="205"/>
      <c r="I1" s="205"/>
      <c r="J1" s="205"/>
      <c r="K1" s="205"/>
      <c r="L1" s="205"/>
      <c r="M1" s="205"/>
    </row>
    <row r="2" spans="1:23" ht="15" customHeight="1" x14ac:dyDescent="0.2">
      <c r="A2" s="131">
        <v>32142</v>
      </c>
      <c r="B2" s="132">
        <v>19.2</v>
      </c>
      <c r="C2" s="133"/>
      <c r="D2" s="128"/>
    </row>
    <row r="3" spans="1:23" ht="16" customHeight="1" x14ac:dyDescent="0.2">
      <c r="A3" s="131">
        <v>32508</v>
      </c>
      <c r="B3" s="132">
        <v>15.97</v>
      </c>
      <c r="C3" s="133"/>
      <c r="D3" s="128"/>
      <c r="E3" s="212" t="s">
        <v>965</v>
      </c>
      <c r="F3" s="212"/>
      <c r="G3" s="212"/>
      <c r="H3" s="212"/>
      <c r="I3" s="212"/>
      <c r="J3" s="212"/>
      <c r="K3" s="212"/>
      <c r="L3" s="212"/>
      <c r="M3" s="212"/>
    </row>
    <row r="4" spans="1:23" ht="16" customHeight="1" x14ac:dyDescent="0.2">
      <c r="A4" s="131">
        <v>32873</v>
      </c>
      <c r="B4" s="132">
        <v>19.64</v>
      </c>
      <c r="C4" s="133"/>
      <c r="D4" s="128"/>
      <c r="E4" s="212"/>
      <c r="F4" s="212"/>
      <c r="G4" s="212"/>
      <c r="H4" s="212"/>
      <c r="I4" s="212"/>
      <c r="J4" s="212"/>
      <c r="K4" s="212"/>
      <c r="L4" s="212"/>
      <c r="M4" s="212"/>
    </row>
    <row r="5" spans="1:23" ht="15" customHeight="1" x14ac:dyDescent="0.2">
      <c r="A5" s="131">
        <v>33238</v>
      </c>
      <c r="B5" s="132">
        <v>24.53</v>
      </c>
      <c r="C5" s="133"/>
      <c r="D5" s="128"/>
      <c r="E5" s="212"/>
      <c r="F5" s="212"/>
      <c r="G5" s="212"/>
      <c r="H5" s="212"/>
      <c r="I5" s="212"/>
      <c r="J5" s="212"/>
      <c r="K5" s="212"/>
      <c r="L5" s="212"/>
      <c r="M5" s="212"/>
    </row>
    <row r="6" spans="1:23" ht="15" customHeight="1" x14ac:dyDescent="0.2">
      <c r="A6" s="131">
        <v>33603</v>
      </c>
      <c r="B6" s="132">
        <v>21.54</v>
      </c>
      <c r="C6" s="133"/>
      <c r="D6" s="128"/>
    </row>
    <row r="7" spans="1:23" ht="15" customHeight="1" x14ac:dyDescent="0.2">
      <c r="A7" s="131">
        <v>33969</v>
      </c>
      <c r="B7" s="132">
        <v>20.58</v>
      </c>
      <c r="C7" s="134">
        <f>AVERAGE(B2:B6)</f>
        <v>20.175999999999998</v>
      </c>
      <c r="D7" s="128"/>
      <c r="O7" s="213" t="s">
        <v>966</v>
      </c>
      <c r="P7" s="214"/>
      <c r="Q7" s="214"/>
      <c r="R7" s="214"/>
      <c r="S7" s="214"/>
      <c r="T7" s="214"/>
      <c r="U7" s="214"/>
      <c r="V7" s="214"/>
      <c r="W7" s="215"/>
    </row>
    <row r="8" spans="1:23" ht="15" customHeight="1" x14ac:dyDescent="0.2">
      <c r="A8" s="131">
        <v>34334</v>
      </c>
      <c r="B8" s="132">
        <v>18.43</v>
      </c>
      <c r="C8" s="134">
        <f t="shared" ref="C8:C34" si="0">AVERAGE(B3:B7)</f>
        <v>20.452000000000002</v>
      </c>
      <c r="D8" s="128"/>
      <c r="O8" s="216"/>
      <c r="P8" s="217"/>
      <c r="Q8" s="217"/>
      <c r="R8" s="217"/>
      <c r="S8" s="217"/>
      <c r="T8" s="217"/>
      <c r="U8" s="217"/>
      <c r="V8" s="217"/>
      <c r="W8" s="218"/>
    </row>
    <row r="9" spans="1:23" ht="15" customHeight="1" x14ac:dyDescent="0.2">
      <c r="A9" s="131">
        <v>34699</v>
      </c>
      <c r="B9" s="132">
        <v>17.2</v>
      </c>
      <c r="C9" s="134">
        <f t="shared" si="0"/>
        <v>20.943999999999999</v>
      </c>
      <c r="D9" s="128"/>
      <c r="O9" s="216"/>
      <c r="P9" s="217"/>
      <c r="Q9" s="217"/>
      <c r="R9" s="217"/>
      <c r="S9" s="217"/>
      <c r="T9" s="217"/>
      <c r="U9" s="217"/>
      <c r="V9" s="217"/>
      <c r="W9" s="218"/>
    </row>
    <row r="10" spans="1:23" ht="15" customHeight="1" x14ac:dyDescent="0.2">
      <c r="A10" s="131">
        <v>35064</v>
      </c>
      <c r="B10" s="132">
        <v>18.43</v>
      </c>
      <c r="C10" s="134">
        <f t="shared" si="0"/>
        <v>20.456000000000003</v>
      </c>
      <c r="D10" s="128"/>
      <c r="O10" s="216"/>
      <c r="P10" s="217"/>
      <c r="Q10" s="217"/>
      <c r="R10" s="217"/>
      <c r="S10" s="217"/>
      <c r="T10" s="217"/>
      <c r="U10" s="217"/>
      <c r="V10" s="217"/>
      <c r="W10" s="218"/>
    </row>
    <row r="11" spans="1:23" ht="15" customHeight="1" x14ac:dyDescent="0.2">
      <c r="A11" s="131">
        <v>35430</v>
      </c>
      <c r="B11" s="132">
        <v>22.12</v>
      </c>
      <c r="C11" s="134">
        <f t="shared" si="0"/>
        <v>19.236000000000001</v>
      </c>
      <c r="D11" s="128"/>
      <c r="O11" s="216"/>
      <c r="P11" s="217"/>
      <c r="Q11" s="217"/>
      <c r="R11" s="217"/>
      <c r="S11" s="217"/>
      <c r="T11" s="217"/>
      <c r="U11" s="217"/>
      <c r="V11" s="217"/>
      <c r="W11" s="218"/>
    </row>
    <row r="12" spans="1:23" ht="15" customHeight="1" x14ac:dyDescent="0.2">
      <c r="A12" s="131">
        <v>35795</v>
      </c>
      <c r="B12" s="132">
        <v>20.61</v>
      </c>
      <c r="C12" s="134">
        <f t="shared" si="0"/>
        <v>19.351999999999997</v>
      </c>
      <c r="D12" s="128"/>
      <c r="O12" s="216"/>
      <c r="P12" s="217"/>
      <c r="Q12" s="217"/>
      <c r="R12" s="217"/>
      <c r="S12" s="217"/>
      <c r="T12" s="217"/>
      <c r="U12" s="217"/>
      <c r="V12" s="217"/>
      <c r="W12" s="218"/>
    </row>
    <row r="13" spans="1:23" ht="15" customHeight="1" x14ac:dyDescent="0.2">
      <c r="A13" s="131">
        <v>36160</v>
      </c>
      <c r="B13" s="132">
        <v>14.42</v>
      </c>
      <c r="C13" s="134">
        <f t="shared" si="0"/>
        <v>19.357999999999997</v>
      </c>
      <c r="D13" s="128"/>
      <c r="O13" s="216"/>
      <c r="P13" s="217"/>
      <c r="Q13" s="217"/>
      <c r="R13" s="217"/>
      <c r="S13" s="217"/>
      <c r="T13" s="217"/>
      <c r="U13" s="217"/>
      <c r="V13" s="217"/>
      <c r="W13" s="218"/>
    </row>
    <row r="14" spans="1:23" ht="15" customHeight="1" x14ac:dyDescent="0.2">
      <c r="A14" s="131">
        <v>36525</v>
      </c>
      <c r="B14" s="132">
        <v>19.350000000000001</v>
      </c>
      <c r="C14" s="134">
        <f t="shared" si="0"/>
        <v>18.556000000000001</v>
      </c>
      <c r="D14" s="128"/>
      <c r="O14" s="216"/>
      <c r="P14" s="217"/>
      <c r="Q14" s="217"/>
      <c r="R14" s="217"/>
      <c r="S14" s="217"/>
      <c r="T14" s="217"/>
      <c r="U14" s="217"/>
      <c r="V14" s="217"/>
      <c r="W14" s="218"/>
    </row>
    <row r="15" spans="1:23" ht="15" customHeight="1" x14ac:dyDescent="0.2">
      <c r="A15" s="131">
        <v>36891</v>
      </c>
      <c r="B15" s="132">
        <v>30.38</v>
      </c>
      <c r="C15" s="134">
        <f t="shared" si="0"/>
        <v>18.986000000000001</v>
      </c>
      <c r="D15" s="128"/>
      <c r="O15" s="216"/>
      <c r="P15" s="217"/>
      <c r="Q15" s="217"/>
      <c r="R15" s="217"/>
      <c r="S15" s="217"/>
      <c r="T15" s="217"/>
      <c r="U15" s="217"/>
      <c r="V15" s="217"/>
      <c r="W15" s="218"/>
    </row>
    <row r="16" spans="1:23" ht="15" customHeight="1" x14ac:dyDescent="0.2">
      <c r="A16" s="131">
        <v>37256</v>
      </c>
      <c r="B16" s="132">
        <v>25.98</v>
      </c>
      <c r="C16" s="134">
        <f t="shared" si="0"/>
        <v>21.375999999999998</v>
      </c>
      <c r="D16" s="128"/>
      <c r="E16" s="128"/>
      <c r="F16" s="128"/>
      <c r="G16" s="129"/>
      <c r="O16" s="216"/>
      <c r="P16" s="217"/>
      <c r="Q16" s="217"/>
      <c r="R16" s="217"/>
      <c r="S16" s="217"/>
      <c r="T16" s="217"/>
      <c r="U16" s="217"/>
      <c r="V16" s="217"/>
      <c r="W16" s="218"/>
    </row>
    <row r="17" spans="1:23" ht="15" customHeight="1" x14ac:dyDescent="0.2">
      <c r="A17" s="131">
        <v>37621</v>
      </c>
      <c r="B17" s="132">
        <v>26.19</v>
      </c>
      <c r="C17" s="134">
        <f t="shared" si="0"/>
        <v>22.148000000000003</v>
      </c>
      <c r="D17" s="128"/>
      <c r="E17" s="128"/>
      <c r="F17" s="128"/>
      <c r="G17" s="130"/>
      <c r="O17" s="216"/>
      <c r="P17" s="217"/>
      <c r="Q17" s="217"/>
      <c r="R17" s="217"/>
      <c r="S17" s="217"/>
      <c r="T17" s="217"/>
      <c r="U17" s="217"/>
      <c r="V17" s="217"/>
      <c r="W17" s="218"/>
    </row>
    <row r="18" spans="1:23" ht="15" customHeight="1" x14ac:dyDescent="0.2">
      <c r="A18" s="131">
        <v>37986</v>
      </c>
      <c r="B18" s="132">
        <v>31.08</v>
      </c>
      <c r="C18" s="134">
        <f t="shared" si="0"/>
        <v>23.264000000000003</v>
      </c>
      <c r="D18" s="128"/>
      <c r="E18" s="128"/>
      <c r="F18" s="128"/>
      <c r="G18" s="130"/>
      <c r="O18" s="216"/>
      <c r="P18" s="217"/>
      <c r="Q18" s="217"/>
      <c r="R18" s="217"/>
      <c r="S18" s="217"/>
      <c r="T18" s="217"/>
      <c r="U18" s="217"/>
      <c r="V18" s="217"/>
      <c r="W18" s="218"/>
    </row>
    <row r="19" spans="1:23" ht="15" customHeight="1" x14ac:dyDescent="0.2">
      <c r="A19" s="131">
        <v>38352</v>
      </c>
      <c r="B19" s="132">
        <v>41.51</v>
      </c>
      <c r="C19" s="134">
        <f t="shared" si="0"/>
        <v>26.596000000000004</v>
      </c>
      <c r="D19" s="128"/>
      <c r="E19" s="128"/>
      <c r="F19" s="128"/>
      <c r="G19" s="130"/>
      <c r="O19" s="216"/>
      <c r="P19" s="217"/>
      <c r="Q19" s="217"/>
      <c r="R19" s="217"/>
      <c r="S19" s="217"/>
      <c r="T19" s="217"/>
      <c r="U19" s="217"/>
      <c r="V19" s="217"/>
      <c r="W19" s="218"/>
    </row>
    <row r="20" spans="1:23" ht="15" customHeight="1" x14ac:dyDescent="0.2">
      <c r="A20" s="131">
        <v>38717</v>
      </c>
      <c r="B20" s="132">
        <v>56.64</v>
      </c>
      <c r="C20" s="134">
        <f t="shared" si="0"/>
        <v>31.027999999999999</v>
      </c>
      <c r="D20" s="128"/>
      <c r="E20" s="128"/>
      <c r="F20" s="128"/>
      <c r="G20" s="130"/>
      <c r="O20" s="216"/>
      <c r="P20" s="217"/>
      <c r="Q20" s="217"/>
      <c r="R20" s="217"/>
      <c r="S20" s="217"/>
      <c r="T20" s="217"/>
      <c r="U20" s="217"/>
      <c r="V20" s="217"/>
      <c r="W20" s="218"/>
    </row>
    <row r="21" spans="1:23" ht="15" customHeight="1" x14ac:dyDescent="0.2">
      <c r="A21" s="131">
        <v>39082</v>
      </c>
      <c r="B21" s="132">
        <v>66.05</v>
      </c>
      <c r="C21" s="134">
        <f t="shared" si="0"/>
        <v>36.279999999999994</v>
      </c>
      <c r="D21" s="128"/>
      <c r="E21" s="128"/>
      <c r="F21" s="128"/>
      <c r="G21" s="129"/>
      <c r="O21" s="216"/>
      <c r="P21" s="217"/>
      <c r="Q21" s="217"/>
      <c r="R21" s="217"/>
      <c r="S21" s="217"/>
      <c r="T21" s="217"/>
      <c r="U21" s="217"/>
      <c r="V21" s="217"/>
      <c r="W21" s="218"/>
    </row>
    <row r="22" spans="1:23" ht="15" customHeight="1" x14ac:dyDescent="0.2">
      <c r="A22" s="131">
        <v>39447</v>
      </c>
      <c r="B22" s="132">
        <v>72.34</v>
      </c>
      <c r="C22" s="134">
        <f t="shared" si="0"/>
        <v>44.294000000000004</v>
      </c>
      <c r="D22" s="128"/>
      <c r="E22" s="128"/>
      <c r="F22" s="128"/>
      <c r="G22" s="130"/>
      <c r="O22" s="216"/>
      <c r="P22" s="217"/>
      <c r="Q22" s="217"/>
      <c r="R22" s="217"/>
      <c r="S22" s="217"/>
      <c r="T22" s="217"/>
      <c r="U22" s="217"/>
      <c r="V22" s="217"/>
      <c r="W22" s="218"/>
    </row>
    <row r="23" spans="1:23" ht="15" customHeight="1" x14ac:dyDescent="0.2">
      <c r="A23" s="131">
        <v>39813</v>
      </c>
      <c r="B23" s="132">
        <v>99.67</v>
      </c>
      <c r="C23" s="134">
        <f t="shared" si="0"/>
        <v>53.524000000000001</v>
      </c>
      <c r="D23" s="128"/>
      <c r="E23" s="128"/>
      <c r="F23" s="128"/>
      <c r="G23" s="130"/>
      <c r="O23" s="216"/>
      <c r="P23" s="217"/>
      <c r="Q23" s="217"/>
      <c r="R23" s="217"/>
      <c r="S23" s="217"/>
      <c r="T23" s="217"/>
      <c r="U23" s="217"/>
      <c r="V23" s="217"/>
      <c r="W23" s="218"/>
    </row>
    <row r="24" spans="1:23" ht="15" customHeight="1" x14ac:dyDescent="0.2">
      <c r="A24" s="131">
        <v>40178</v>
      </c>
      <c r="B24" s="132">
        <v>61.95</v>
      </c>
      <c r="C24" s="134">
        <f t="shared" si="0"/>
        <v>67.24199999999999</v>
      </c>
      <c r="D24" s="128"/>
      <c r="E24" s="128"/>
      <c r="F24" s="128"/>
      <c r="G24" s="129"/>
      <c r="O24" s="216"/>
      <c r="P24" s="217"/>
      <c r="Q24" s="217"/>
      <c r="R24" s="217"/>
      <c r="S24" s="217"/>
      <c r="T24" s="217"/>
      <c r="U24" s="217"/>
      <c r="V24" s="217"/>
      <c r="W24" s="218"/>
    </row>
    <row r="25" spans="1:23" ht="15" customHeight="1" x14ac:dyDescent="0.2">
      <c r="A25" s="131">
        <v>40543</v>
      </c>
      <c r="B25" s="132">
        <v>79.48</v>
      </c>
      <c r="C25" s="134">
        <f t="shared" si="0"/>
        <v>71.33</v>
      </c>
      <c r="D25" s="128"/>
      <c r="E25" s="128"/>
      <c r="F25" s="128"/>
      <c r="G25" s="129"/>
      <c r="O25" s="216"/>
      <c r="P25" s="217"/>
      <c r="Q25" s="217"/>
      <c r="R25" s="217"/>
      <c r="S25" s="217"/>
      <c r="T25" s="217"/>
      <c r="U25" s="217"/>
      <c r="V25" s="217"/>
      <c r="W25" s="218"/>
    </row>
    <row r="26" spans="1:23" ht="15" customHeight="1" x14ac:dyDescent="0.2">
      <c r="A26" s="131">
        <v>40908</v>
      </c>
      <c r="B26" s="132">
        <v>94.88</v>
      </c>
      <c r="C26" s="134">
        <f t="shared" si="0"/>
        <v>75.897999999999996</v>
      </c>
      <c r="D26" s="128"/>
      <c r="E26" s="128"/>
      <c r="F26" s="128"/>
      <c r="G26" s="130"/>
      <c r="O26" s="219"/>
      <c r="P26" s="220"/>
      <c r="Q26" s="220"/>
      <c r="R26" s="220"/>
      <c r="S26" s="220"/>
      <c r="T26" s="220"/>
      <c r="U26" s="220"/>
      <c r="V26" s="220"/>
      <c r="W26" s="221"/>
    </row>
    <row r="27" spans="1:23" ht="15" customHeight="1" x14ac:dyDescent="0.2">
      <c r="A27" s="131">
        <v>41274</v>
      </c>
      <c r="B27" s="132">
        <v>94.05</v>
      </c>
      <c r="C27" s="134">
        <f t="shared" si="0"/>
        <v>81.664000000000001</v>
      </c>
      <c r="D27" s="128"/>
      <c r="E27" s="128"/>
      <c r="F27" s="128"/>
      <c r="G27" s="130"/>
    </row>
    <row r="28" spans="1:23" ht="15" customHeight="1" x14ac:dyDescent="0.2">
      <c r="A28" s="131">
        <v>41639</v>
      </c>
      <c r="B28" s="132">
        <v>97.98</v>
      </c>
      <c r="C28" s="134">
        <f t="shared" si="0"/>
        <v>86.006</v>
      </c>
      <c r="D28" s="128"/>
      <c r="E28" s="128"/>
      <c r="F28" s="128"/>
      <c r="G28" s="130"/>
    </row>
    <row r="29" spans="1:23" x14ac:dyDescent="0.2">
      <c r="A29" s="131">
        <v>42004</v>
      </c>
      <c r="B29" s="132">
        <v>93.17</v>
      </c>
      <c r="C29" s="134">
        <f t="shared" si="0"/>
        <v>85.668000000000006</v>
      </c>
      <c r="D29" s="128"/>
      <c r="E29" s="128"/>
      <c r="F29" s="128"/>
      <c r="G29" s="129"/>
    </row>
    <row r="30" spans="1:23" x14ac:dyDescent="0.2">
      <c r="A30" s="131">
        <v>42369</v>
      </c>
      <c r="B30" s="132">
        <v>48.66</v>
      </c>
      <c r="C30" s="134">
        <f t="shared" si="0"/>
        <v>91.912000000000006</v>
      </c>
      <c r="D30" s="128"/>
      <c r="E30" s="128"/>
      <c r="F30" s="128"/>
      <c r="G30" s="130"/>
    </row>
    <row r="31" spans="1:23" x14ac:dyDescent="0.2">
      <c r="A31" s="131">
        <v>42735</v>
      </c>
      <c r="B31" s="132">
        <v>43.29</v>
      </c>
      <c r="C31" s="134">
        <f t="shared" si="0"/>
        <v>85.748000000000005</v>
      </c>
      <c r="D31" s="128"/>
      <c r="E31" s="128"/>
      <c r="F31" s="128"/>
      <c r="G31" s="129"/>
    </row>
    <row r="32" spans="1:23" x14ac:dyDescent="0.2">
      <c r="A32" s="131">
        <v>43100</v>
      </c>
      <c r="B32" s="132">
        <v>50.8</v>
      </c>
      <c r="C32" s="134">
        <f t="shared" si="0"/>
        <v>75.430000000000007</v>
      </c>
      <c r="D32" s="128"/>
      <c r="E32" s="128"/>
      <c r="F32" s="128"/>
      <c r="G32" s="130"/>
    </row>
    <row r="33" spans="1:4" ht="15" customHeight="1" x14ac:dyDescent="0.2">
      <c r="A33" s="131">
        <v>43465</v>
      </c>
      <c r="B33" s="132">
        <v>65.23</v>
      </c>
      <c r="C33" s="134">
        <f t="shared" si="0"/>
        <v>66.78</v>
      </c>
      <c r="D33" s="128"/>
    </row>
    <row r="34" spans="1:4" ht="15" customHeight="1" x14ac:dyDescent="0.2">
      <c r="A34" s="131">
        <v>43830</v>
      </c>
      <c r="B34" s="132">
        <v>56.99</v>
      </c>
      <c r="C34" s="134">
        <f t="shared" si="0"/>
        <v>60.23</v>
      </c>
      <c r="D34" s="128"/>
    </row>
    <row r="35" spans="1:4" ht="15" customHeight="1" x14ac:dyDescent="0.2">
      <c r="A35" s="127"/>
      <c r="B35" s="128"/>
      <c r="D35" s="128"/>
    </row>
    <row r="36" spans="1:4" ht="15" customHeight="1" x14ac:dyDescent="0.2"/>
    <row r="37" spans="1:4" ht="15" customHeight="1" x14ac:dyDescent="0.2"/>
    <row r="38" spans="1:4" ht="15" customHeight="1" x14ac:dyDescent="0.2"/>
    <row r="39" spans="1:4" ht="15" customHeight="1" x14ac:dyDescent="0.2"/>
    <row r="40" spans="1:4" ht="15" customHeight="1" x14ac:dyDescent="0.2"/>
    <row r="41" spans="1:4" ht="15" customHeight="1" x14ac:dyDescent="0.2"/>
    <row r="42" spans="1:4" ht="15" customHeight="1" x14ac:dyDescent="0.2"/>
    <row r="43" spans="1:4" ht="15" customHeight="1" x14ac:dyDescent="0.2"/>
  </sheetData>
  <mergeCells count="3">
    <mergeCell ref="E1:M1"/>
    <mergeCell ref="E3:M5"/>
    <mergeCell ref="O7:W26"/>
  </mergeCells>
  <pageMargins left="0.7" right="0.7" top="0.75" bottom="0.75" header="0.3" footer="0.3"/>
  <pageSetup orientation="portrait" horizontalDpi="4294967293" verticalDpi="0" r:id="rId1"/>
  <ignoredErrors>
    <ignoredError sqref="C7:C34" formulaRange="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BBBB5-60E0-1747-8602-BED4E6EC9B36}">
  <dimension ref="B1:L20"/>
  <sheetViews>
    <sheetView showGridLines="0" workbookViewId="0">
      <selection activeCell="R35" sqref="R35"/>
    </sheetView>
  </sheetViews>
  <sheetFormatPr baseColWidth="10" defaultRowHeight="15" x14ac:dyDescent="0.2"/>
  <sheetData>
    <row r="1" spans="2:12" ht="24" customHeight="1" x14ac:dyDescent="0.2">
      <c r="B1" s="222" t="s">
        <v>967</v>
      </c>
      <c r="C1" s="223"/>
      <c r="D1" s="223"/>
      <c r="E1" s="223"/>
      <c r="F1" s="223"/>
      <c r="G1" s="223"/>
      <c r="H1" s="223"/>
      <c r="I1" s="223"/>
      <c r="J1" s="223"/>
      <c r="K1" s="223"/>
      <c r="L1" s="224"/>
    </row>
    <row r="3" spans="2:12" ht="19" x14ac:dyDescent="0.25">
      <c r="B3" s="136" t="s">
        <v>972</v>
      </c>
      <c r="C3" s="137"/>
      <c r="D3" s="137"/>
      <c r="E3" s="137"/>
      <c r="F3" s="137"/>
      <c r="G3" s="137"/>
      <c r="H3" s="137"/>
      <c r="I3" s="137"/>
      <c r="J3" s="137"/>
      <c r="K3" s="137"/>
      <c r="L3" s="138"/>
    </row>
    <row r="4" spans="2:12" ht="15" customHeight="1" x14ac:dyDescent="0.2">
      <c r="B4" s="139" t="s">
        <v>968</v>
      </c>
      <c r="C4" s="74"/>
      <c r="D4" s="74"/>
      <c r="E4" s="74"/>
      <c r="F4" s="74"/>
      <c r="G4" s="74"/>
      <c r="H4" s="74"/>
      <c r="I4" s="74"/>
      <c r="J4" s="74"/>
      <c r="K4" s="74"/>
      <c r="L4" s="140"/>
    </row>
    <row r="5" spans="2:12" x14ac:dyDescent="0.2">
      <c r="B5" s="139"/>
      <c r="C5" s="74"/>
      <c r="D5" s="74"/>
      <c r="E5" s="74"/>
      <c r="F5" s="74"/>
      <c r="G5" s="74"/>
      <c r="H5" s="74"/>
      <c r="I5" s="74"/>
      <c r="J5" s="74"/>
      <c r="K5" s="74"/>
      <c r="L5" s="140"/>
    </row>
    <row r="6" spans="2:12" ht="19" x14ac:dyDescent="0.25">
      <c r="B6" s="141" t="s">
        <v>973</v>
      </c>
      <c r="C6" s="74"/>
      <c r="D6" s="74"/>
      <c r="E6" s="74"/>
      <c r="F6" s="74"/>
      <c r="G6" s="74"/>
      <c r="H6" s="74"/>
      <c r="I6" s="74"/>
      <c r="J6" s="74"/>
      <c r="K6" s="74"/>
      <c r="L6" s="140"/>
    </row>
    <row r="7" spans="2:12" ht="15" customHeight="1" x14ac:dyDescent="0.2">
      <c r="B7" s="139" t="s">
        <v>969</v>
      </c>
      <c r="C7" s="74"/>
      <c r="D7" s="74"/>
      <c r="E7" s="74"/>
      <c r="F7" s="74"/>
      <c r="G7" s="74"/>
      <c r="H7" s="74"/>
      <c r="I7" s="74"/>
      <c r="J7" s="74"/>
      <c r="K7" s="74"/>
      <c r="L7" s="140"/>
    </row>
    <row r="8" spans="2:12" x14ac:dyDescent="0.2">
      <c r="B8" s="139"/>
      <c r="C8" s="74"/>
      <c r="D8" s="74"/>
      <c r="E8" s="74"/>
      <c r="F8" s="74"/>
      <c r="G8" s="74"/>
      <c r="H8" s="74"/>
      <c r="I8" s="74"/>
      <c r="J8" s="74"/>
      <c r="K8" s="74"/>
      <c r="L8" s="140"/>
    </row>
    <row r="9" spans="2:12" ht="19" x14ac:dyDescent="0.25">
      <c r="B9" s="141" t="s">
        <v>974</v>
      </c>
      <c r="C9" s="74"/>
      <c r="D9" s="74"/>
      <c r="E9" s="74"/>
      <c r="F9" s="74"/>
      <c r="G9" s="74"/>
      <c r="H9" s="74"/>
      <c r="I9" s="74"/>
      <c r="J9" s="74"/>
      <c r="K9" s="74"/>
      <c r="L9" s="140"/>
    </row>
    <row r="10" spans="2:12" ht="15" customHeight="1" x14ac:dyDescent="0.2">
      <c r="B10" s="139" t="s">
        <v>970</v>
      </c>
      <c r="C10" s="74"/>
      <c r="D10" s="74"/>
      <c r="E10" s="74"/>
      <c r="F10" s="74"/>
      <c r="G10" s="74"/>
      <c r="H10" s="74"/>
      <c r="I10" s="74"/>
      <c r="J10" s="74"/>
      <c r="K10" s="74"/>
      <c r="L10" s="140"/>
    </row>
    <row r="11" spans="2:12" x14ac:dyDescent="0.2">
      <c r="B11" s="139"/>
      <c r="C11" s="74"/>
      <c r="D11" s="74"/>
      <c r="E11" s="74"/>
      <c r="F11" s="74"/>
      <c r="G11" s="74"/>
      <c r="H11" s="74"/>
      <c r="I11" s="74"/>
      <c r="J11" s="74"/>
      <c r="K11" s="74"/>
      <c r="L11" s="140"/>
    </row>
    <row r="12" spans="2:12" ht="19" x14ac:dyDescent="0.25">
      <c r="B12" s="141" t="s">
        <v>975</v>
      </c>
      <c r="C12" s="74"/>
      <c r="D12" s="74"/>
      <c r="E12" s="74"/>
      <c r="F12" s="74"/>
      <c r="G12" s="74"/>
      <c r="H12" s="74"/>
      <c r="I12" s="74"/>
      <c r="J12" s="74"/>
      <c r="K12" s="74"/>
      <c r="L12" s="140"/>
    </row>
    <row r="13" spans="2:12" ht="15" customHeight="1" x14ac:dyDescent="0.2">
      <c r="B13" s="139" t="s">
        <v>971</v>
      </c>
      <c r="C13" s="74"/>
      <c r="D13" s="74"/>
      <c r="E13" s="74"/>
      <c r="F13" s="74"/>
      <c r="G13" s="74"/>
      <c r="H13" s="74"/>
      <c r="I13" s="74"/>
      <c r="J13" s="74"/>
      <c r="K13" s="74"/>
      <c r="L13" s="140"/>
    </row>
    <row r="14" spans="2:12" x14ac:dyDescent="0.2">
      <c r="B14" s="142"/>
      <c r="C14" s="143"/>
      <c r="D14" s="143"/>
      <c r="E14" s="143"/>
      <c r="F14" s="143"/>
      <c r="G14" s="143"/>
      <c r="H14" s="143"/>
      <c r="I14" s="143"/>
      <c r="J14" s="143"/>
      <c r="K14" s="143"/>
      <c r="L14" s="144"/>
    </row>
    <row r="20" ht="15" customHeight="1" x14ac:dyDescent="0.2"/>
  </sheetData>
  <mergeCells count="1">
    <mergeCell ref="B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01 - Raw data</vt:lpstr>
      <vt:lpstr>02 - Data Profiling</vt:lpstr>
      <vt:lpstr>03 - Data Integrity</vt:lpstr>
      <vt:lpstr>04 - Data Quality</vt:lpstr>
      <vt:lpstr>05 - Cleaned data</vt:lpstr>
      <vt:lpstr>06 - Data Profiling_Cleaned</vt:lpstr>
      <vt:lpstr>07 - Data Integrity_Cleaned</vt:lpstr>
      <vt:lpstr>08 - Derived data</vt:lpstr>
      <vt:lpstr>09 - Customers stayed</vt:lpstr>
      <vt:lpstr>10 - Customers left</vt:lpstr>
      <vt:lpstr>11 - Pivot tables</vt:lpstr>
      <vt:lpstr>12 - Descriptive statistics</vt:lpstr>
      <vt:lpstr>13 - Decision Tree</vt:lpstr>
      <vt:lpstr>14 - Time Series</vt:lpstr>
      <vt:lpstr>15 -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dc:creator>
  <cp:lastModifiedBy>Helena Robalinho</cp:lastModifiedBy>
  <dcterms:created xsi:type="dcterms:W3CDTF">2020-05-11T14:22:03Z</dcterms:created>
  <dcterms:modified xsi:type="dcterms:W3CDTF">2026-05-27T14:31:38Z</dcterms:modified>
</cp:coreProperties>
</file>