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ves.sokn/Documents/NHH/Energy and Climate Policy/"/>
    </mc:Choice>
  </mc:AlternateContent>
  <xr:revisionPtr revIDLastSave="0" documentId="13_ncr:1_{7E3F2187-9F6C-7541-95B7-80FA14983830}" xr6:coauthVersionLast="47" xr6:coauthVersionMax="47" xr10:uidLastSave="{00000000-0000-0000-0000-000000000000}"/>
  <bookViews>
    <workbookView xWindow="-20" yWindow="740" windowWidth="29400" windowHeight="17200" activeTab="1" xr2:uid="{11F5FE6E-38B3-4AB6-AD84-37C03706B9C2}"/>
  </bookViews>
  <sheets>
    <sheet name="1.1" sheetId="4" r:id="rId1"/>
    <sheet name="1.2" sheetId="5" r:id="rId2"/>
  </sheets>
  <externalReferences>
    <externalReference r:id="rId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D53" i="5"/>
  <c r="B19" i="5"/>
  <c r="Z19" i="5" s="1"/>
  <c r="Y17" i="5"/>
  <c r="B16" i="5"/>
  <c r="D54" i="5"/>
  <c r="D55" i="5"/>
  <c r="D56" i="5"/>
  <c r="Z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B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C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B17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G2" i="4"/>
</calcChain>
</file>

<file path=xl/sharedStrings.xml><?xml version="1.0" encoding="utf-8"?>
<sst xmlns="http://schemas.openxmlformats.org/spreadsheetml/2006/main" count="138" uniqueCount="57">
  <si>
    <t>Primary energy consumption (Exajoules)</t>
  </si>
  <si>
    <t>GDP (2015 $)</t>
  </si>
  <si>
    <t>GDP per capita (2015 $)</t>
  </si>
  <si>
    <t>Crude oil price (2023 $)</t>
  </si>
  <si>
    <t>Energy consumption in Exajoules</t>
  </si>
  <si>
    <t>Oil</t>
  </si>
  <si>
    <t>Gas</t>
  </si>
  <si>
    <t>Coal</t>
  </si>
  <si>
    <t>Nuclear</t>
  </si>
  <si>
    <t>Hydro</t>
  </si>
  <si>
    <t>Renewables</t>
  </si>
  <si>
    <t>Solar</t>
  </si>
  <si>
    <t>Wind</t>
  </si>
  <si>
    <t>Geothermal &amp; other</t>
  </si>
  <si>
    <t>Biofuels</t>
  </si>
  <si>
    <t>Renewables incl. hydro</t>
  </si>
  <si>
    <t>Total</t>
  </si>
  <si>
    <t>SAMMENDRAG (UTDATA)</t>
  </si>
  <si>
    <t>Regresjonsstatistikk</t>
  </si>
  <si>
    <t>Multippel R</t>
  </si>
  <si>
    <t>R-kvadrat</t>
  </si>
  <si>
    <t>Justert R-kvadrat</t>
  </si>
  <si>
    <t>Standardfeil</t>
  </si>
  <si>
    <t>Observasjoner</t>
  </si>
  <si>
    <t>Variansanalyse</t>
  </si>
  <si>
    <t>Regresjon</t>
  </si>
  <si>
    <t>Residualer</t>
  </si>
  <si>
    <t>Totalt</t>
  </si>
  <si>
    <t>Skjæringspunkt</t>
  </si>
  <si>
    <t>fg</t>
  </si>
  <si>
    <t>SK</t>
  </si>
  <si>
    <t>GK</t>
  </si>
  <si>
    <t>F</t>
  </si>
  <si>
    <t>Signifkans-F</t>
  </si>
  <si>
    <t>Koeffisienter</t>
  </si>
  <si>
    <t>t-Stat</t>
  </si>
  <si>
    <t>P-verdi</t>
  </si>
  <si>
    <t>Nederste 95%</t>
  </si>
  <si>
    <t>Øverste 95%</t>
  </si>
  <si>
    <t>Nedre 95.0%</t>
  </si>
  <si>
    <t>Øverste 95.0%</t>
  </si>
  <si>
    <t>X-variabel 1</t>
  </si>
  <si>
    <t>Crude oil price</t>
  </si>
  <si>
    <t>T</t>
  </si>
  <si>
    <t>g energy</t>
  </si>
  <si>
    <t>g GDP</t>
  </si>
  <si>
    <t>X-variabel 2</t>
  </si>
  <si>
    <t>GDP per capita</t>
  </si>
  <si>
    <t xml:space="preserve">Other </t>
  </si>
  <si>
    <t>Other/Total</t>
  </si>
  <si>
    <t>ge</t>
  </si>
  <si>
    <t>S&amp;W</t>
  </si>
  <si>
    <t>gw&amp;S</t>
  </si>
  <si>
    <t>Average</t>
  </si>
  <si>
    <t>gS&amp;W</t>
  </si>
  <si>
    <t>Y = g Energi</t>
  </si>
  <si>
    <t>Y =g  Energi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</si>
</sst>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Fill="0" applyBorder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4" fillId="0" borderId="0" xfId="0" applyFont="1"/>
    <xf numFmtId="0" fontId="0" fillId="2" borderId="0" xfId="0" applyFill="1"/>
    <xf numFmtId="0" fontId="0" fillId="2" borderId="1" xfId="0" applyFill="1" applyBorder="1"/>
  </cellXfs>
  <cellStyles count="3">
    <cellStyle name="Normal" xfId="0" builtinId="0"/>
    <cellStyle name="Normal 2" xfId="1" xr:uid="{73FC84AC-6F8C-4377-8134-CA82C408E9EF}"/>
    <cellStyle name="Normal 3" xfId="2" xr:uid="{44BBA268-2AC1-9E4A-A257-3D8A17DD4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Share of</a:t>
            </a:r>
            <a:r>
              <a:rPr lang="nb-NO" baseline="0"/>
              <a:t> "other"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'1.2'!$B$2:$Y$2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'1.2'!$B$17:$Y$17</c:f>
              <c:numCache>
                <c:formatCode>General</c:formatCode>
                <c:ptCount val="24"/>
                <c:pt idx="0">
                  <c:v>0.14363642722813091</c:v>
                </c:pt>
                <c:pt idx="1">
                  <c:v>0.14160210822044908</c:v>
                </c:pt>
                <c:pt idx="2">
                  <c:v>0.14062741417560159</c:v>
                </c:pt>
                <c:pt idx="3">
                  <c:v>0.13412278699943037</c:v>
                </c:pt>
                <c:pt idx="4">
                  <c:v>0.13483049446176881</c:v>
                </c:pt>
                <c:pt idx="5">
                  <c:v>0.13269229077918809</c:v>
                </c:pt>
                <c:pt idx="6">
                  <c:v>0.13224808055810247</c:v>
                </c:pt>
                <c:pt idx="7">
                  <c:v>0.12871065710628185</c:v>
                </c:pt>
                <c:pt idx="8">
                  <c:v>0.1314889575617999</c:v>
                </c:pt>
                <c:pt idx="9">
                  <c:v>0.13307558866457622</c:v>
                </c:pt>
                <c:pt idx="10">
                  <c:v>0.13263062047133184</c:v>
                </c:pt>
                <c:pt idx="11">
                  <c:v>0.12867827717832242</c:v>
                </c:pt>
                <c:pt idx="12">
                  <c:v>0.12663727760275736</c:v>
                </c:pt>
                <c:pt idx="13">
                  <c:v>0.12796439932560444</c:v>
                </c:pt>
                <c:pt idx="14">
                  <c:v>0.12974587929359288</c:v>
                </c:pt>
                <c:pt idx="15">
                  <c:v>0.12955864961489438</c:v>
                </c:pt>
                <c:pt idx="16">
                  <c:v>0.13102121475266817</c:v>
                </c:pt>
                <c:pt idx="17">
                  <c:v>0.12933586482484674</c:v>
                </c:pt>
                <c:pt idx="18">
                  <c:v>0.12965068466060992</c:v>
                </c:pt>
                <c:pt idx="19">
                  <c:v>0.1312530555945601</c:v>
                </c:pt>
                <c:pt idx="20">
                  <c:v>0.13622246968895346</c:v>
                </c:pt>
                <c:pt idx="21">
                  <c:v>0.13118855638947882</c:v>
                </c:pt>
                <c:pt idx="22">
                  <c:v>0.12793219101441444</c:v>
                </c:pt>
                <c:pt idx="23">
                  <c:v>0.12540308325833191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C-0F4A-8D28-D7BBC6ABF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62671"/>
        <c:axId val="1936502463"/>
      </c:lineChart>
      <c:catAx>
        <c:axId val="20687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6502463"/>
        <c:crosses val="autoZero"/>
        <c:auto val="1"/>
        <c:lblAlgn val="ctr"/>
        <c:lblOffset val="100"/>
        <c:noMultiLvlLbl val="0"/>
      </c:catAx>
      <c:valAx>
        <c:axId val="1936502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687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Growth S&amp;W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'1.2'!$B$1:$Y$2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'1.2'!$B$21:$X$21</c:f>
              <c:numCache>
                <c:formatCode>General</c:formatCode>
                <c:ptCount val="23"/>
                <c:pt idx="0">
                  <c:v>0.19716203437904412</c:v>
                </c:pt>
                <c:pt idx="1">
                  <c:v>0.30190021778166531</c:v>
                </c:pt>
                <c:pt idx="2">
                  <c:v>0.18389857355932115</c:v>
                </c:pt>
                <c:pt idx="3">
                  <c:v>0.29497279982515778</c:v>
                </c:pt>
                <c:pt idx="4">
                  <c:v>0.19927236533580697</c:v>
                </c:pt>
                <c:pt idx="5">
                  <c:v>0.24041911249701772</c:v>
                </c:pt>
                <c:pt idx="6">
                  <c:v>0.24652006788739633</c:v>
                </c:pt>
                <c:pt idx="7">
                  <c:v>0.26037131082646336</c:v>
                </c:pt>
                <c:pt idx="8">
                  <c:v>0.23470057116694565</c:v>
                </c:pt>
                <c:pt idx="9">
                  <c:v>0.23821028531181287</c:v>
                </c:pt>
                <c:pt idx="10">
                  <c:v>0.28019137640912861</c:v>
                </c:pt>
                <c:pt idx="11">
                  <c:v>0.21555316431254767</c:v>
                </c:pt>
                <c:pt idx="12">
                  <c:v>0.19678161940631544</c:v>
                </c:pt>
                <c:pt idx="13">
                  <c:v>0.14817565540095723</c:v>
                </c:pt>
                <c:pt idx="14">
                  <c:v>0.17958144944419629</c:v>
                </c:pt>
                <c:pt idx="15">
                  <c:v>0.1653922907250478</c:v>
                </c:pt>
                <c:pt idx="16">
                  <c:v>0.20103564525808393</c:v>
                </c:pt>
                <c:pt idx="17">
                  <c:v>0.14472278682710682</c:v>
                </c:pt>
                <c:pt idx="18">
                  <c:v>0.138369176985214</c:v>
                </c:pt>
                <c:pt idx="19">
                  <c:v>0.13760806049508467</c:v>
                </c:pt>
                <c:pt idx="20">
                  <c:v>0.16897301446119739</c:v>
                </c:pt>
                <c:pt idx="21">
                  <c:v>0.16030323133105906</c:v>
                </c:pt>
                <c:pt idx="22">
                  <c:v>0.14181616990281087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9-AE4E-A280-9C25ED5E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707327"/>
        <c:axId val="2112860415"/>
      </c:lineChart>
      <c:catAx>
        <c:axId val="15837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12860415"/>
        <c:crosses val="autoZero"/>
        <c:auto val="1"/>
        <c:lblAlgn val="ctr"/>
        <c:lblOffset val="100"/>
        <c:noMultiLvlLbl val="0"/>
      </c:catAx>
      <c:valAx>
        <c:axId val="21128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837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Growth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'1.2'!$B$19:$X$19</c:f>
              <c:numCache>
                <c:formatCode>General</c:formatCode>
                <c:ptCount val="23"/>
                <c:pt idx="0">
                  <c:v>9.7155492574199087E-3</c:v>
                </c:pt>
                <c:pt idx="1">
                  <c:v>2.0989620820427213E-2</c:v>
                </c:pt>
                <c:pt idx="2">
                  <c:v>3.4549067026438784E-2</c:v>
                </c:pt>
                <c:pt idx="3">
                  <c:v>4.9018442008964769E-2</c:v>
                </c:pt>
                <c:pt idx="4">
                  <c:v>3.2958851815317658E-2</c:v>
                </c:pt>
                <c:pt idx="5">
                  <c:v>2.786861820366493E-2</c:v>
                </c:pt>
                <c:pt idx="6">
                  <c:v>3.0217501821844905E-2</c:v>
                </c:pt>
                <c:pt idx="7">
                  <c:v>1.1796244010676915E-2</c:v>
                </c:pt>
                <c:pt idx="8">
                  <c:v>-1.6011977986349457E-2</c:v>
                </c:pt>
                <c:pt idx="9">
                  <c:v>4.7076925117719881E-2</c:v>
                </c:pt>
                <c:pt idx="10">
                  <c:v>2.2717906093841833E-2</c:v>
                </c:pt>
                <c:pt idx="11">
                  <c:v>1.3977469460695779E-2</c:v>
                </c:pt>
                <c:pt idx="12">
                  <c:v>1.7257476378139458E-2</c:v>
                </c:pt>
                <c:pt idx="13">
                  <c:v>1.0605336201453319E-2</c:v>
                </c:pt>
                <c:pt idx="14">
                  <c:v>7.556226267336541E-3</c:v>
                </c:pt>
                <c:pt idx="15">
                  <c:v>1.0288151749729302E-2</c:v>
                </c:pt>
                <c:pt idx="16">
                  <c:v>2.3447856602950345E-2</c:v>
                </c:pt>
                <c:pt idx="17">
                  <c:v>2.6769309474256708E-2</c:v>
                </c:pt>
                <c:pt idx="18">
                  <c:v>1.1254938402463388E-2</c:v>
                </c:pt>
                <c:pt idx="19">
                  <c:v>-3.53844261421985E-2</c:v>
                </c:pt>
                <c:pt idx="20">
                  <c:v>4.9864292045231018E-2</c:v>
                </c:pt>
                <c:pt idx="21">
                  <c:v>1.7816471053900607E-2</c:v>
                </c:pt>
                <c:pt idx="22">
                  <c:v>2.0015902881659109E-2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A54D-A1CA-4B405E09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71583"/>
        <c:axId val="1584257247"/>
      </c:lineChart>
      <c:catAx>
        <c:axId val="158407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84257247"/>
        <c:crosses val="autoZero"/>
        <c:auto val="1"/>
        <c:lblAlgn val="ctr"/>
        <c:lblOffset val="100"/>
        <c:noMultiLvlLbl val="0"/>
      </c:catAx>
      <c:valAx>
        <c:axId val="15842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8407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323032</xdr:colOff>
      <xdr:row>3</xdr:row>
      <xdr:rowOff>176724</xdr:rowOff>
    </xdr:from>
    <xdr:ext cx="1316318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Sylinder 1">
              <a:extLst>
                <a:ext uri="{FF2B5EF4-FFF2-40B4-BE49-F238E27FC236}">
                  <a16:creationId xmlns:a16="http://schemas.microsoft.com/office/drawing/2014/main" id="{DE25E9F5-DFEB-5043-862E-7EA96C7DE3BE}"/>
                </a:ext>
              </a:extLst>
            </xdr:cNvPr>
            <xdr:cNvSpPr txBox="1"/>
          </xdr:nvSpPr>
          <xdr:spPr>
            <a:xfrm>
              <a:off x="17551187" y="758807"/>
              <a:ext cx="1316318" cy="32137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𝑑𝑥</m:t>
                        </m:r>
                      </m:num>
                      <m:den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𝑑𝑙𝑛𝑥</m:t>
                    </m:r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2" name="TekstSylinder 1">
              <a:extLst>
                <a:ext uri="{FF2B5EF4-FFF2-40B4-BE49-F238E27FC236}">
                  <a16:creationId xmlns:a16="http://schemas.microsoft.com/office/drawing/2014/main" id="{DE25E9F5-DFEB-5043-862E-7EA96C7DE3BE}"/>
                </a:ext>
              </a:extLst>
            </xdr:cNvPr>
            <xdr:cNvSpPr txBox="1"/>
          </xdr:nvSpPr>
          <xdr:spPr>
            <a:xfrm>
              <a:off x="17551187" y="758807"/>
              <a:ext cx="1316318" cy="32137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𝑑𝑥/𝑥=𝑑𝑙𝑛𝑥</a:t>
              </a:r>
              <a:endParaRPr lang="nb-NO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32</xdr:row>
      <xdr:rowOff>22952</xdr:rowOff>
    </xdr:from>
    <xdr:to>
      <xdr:col>7</xdr:col>
      <xdr:colOff>139700</xdr:colOff>
      <xdr:row>48</xdr:row>
      <xdr:rowOff>12700</xdr:rowOff>
    </xdr:to>
    <xdr:sp macro="" textlink="">
      <xdr:nvSpPr>
        <xdr:cNvPr id="9" name="TekstSylinder 8">
          <a:extLst>
            <a:ext uri="{FF2B5EF4-FFF2-40B4-BE49-F238E27FC236}">
              <a16:creationId xmlns:a16="http://schemas.microsoft.com/office/drawing/2014/main" id="{CCA06BA9-3B79-A09C-8832-9B1DBA624700}"/>
            </a:ext>
          </a:extLst>
        </xdr:cNvPr>
        <xdr:cNvSpPr txBox="1"/>
      </xdr:nvSpPr>
      <xdr:spPr>
        <a:xfrm>
          <a:off x="2668071" y="6143434"/>
          <a:ext cx="3010665" cy="304998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kern="1200"/>
            <a:t>s = (1-0,12)</a:t>
          </a:r>
          <a:r>
            <a:rPr lang="nb-NO" sz="1100" kern="1200" baseline="0"/>
            <a:t> / 2 = 0,44 </a:t>
          </a:r>
        </a:p>
        <a:p>
          <a:endParaRPr lang="nb-NO" sz="1100" kern="1200" baseline="0"/>
        </a:p>
        <a:p>
          <a:r>
            <a:rPr lang="nb-NO" sz="1100" kern="1200"/>
            <a:t>To overtake.</a:t>
          </a:r>
          <a:r>
            <a:rPr lang="nb-NO" sz="1100" kern="1200" baseline="0"/>
            <a:t> Solar + wind needs 44% of the total energy share.</a:t>
          </a:r>
          <a:endParaRPr lang="nb-NO" sz="1100" kern="1200"/>
        </a:p>
      </xdr:txBody>
    </xdr:sp>
    <xdr:clientData/>
  </xdr:twoCellAnchor>
  <xdr:twoCellAnchor>
    <xdr:from>
      <xdr:col>8</xdr:col>
      <xdr:colOff>409183</xdr:colOff>
      <xdr:row>35</xdr:row>
      <xdr:rowOff>6090</xdr:rowOff>
    </xdr:from>
    <xdr:to>
      <xdr:col>15</xdr:col>
      <xdr:colOff>278502</xdr:colOff>
      <xdr:row>49</xdr:row>
      <xdr:rowOff>43638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5CDD434-BA32-E6AE-4C27-93C5C12BF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127183</xdr:colOff>
      <xdr:row>37</xdr:row>
      <xdr:rowOff>7546</xdr:rowOff>
    </xdr:from>
    <xdr:ext cx="1622945" cy="369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A09F03FF-480E-5D14-0CC3-A89495B0B67D}"/>
                </a:ext>
              </a:extLst>
            </xdr:cNvPr>
            <xdr:cNvSpPr txBox="1"/>
          </xdr:nvSpPr>
          <xdr:spPr>
            <a:xfrm>
              <a:off x="2969320" y="7018151"/>
              <a:ext cx="1622945" cy="369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𝑠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=0,44=</m:t>
                    </m:r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1+ </m:t>
                                </m:r>
                                <m:sSub>
                                  <m:sSubPr>
                                    <m:ctrlP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1+ </m:t>
                                </m:r>
                                <m:sSub>
                                  <m:sSubPr>
                                    <m:ctrlP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4" name="TekstSylinder 3">
              <a:extLst>
                <a:ext uri="{FF2B5EF4-FFF2-40B4-BE49-F238E27FC236}">
                  <a16:creationId xmlns:a16="http://schemas.microsoft.com/office/drawing/2014/main" id="{A09F03FF-480E-5D14-0CC3-A89495B0B67D}"/>
                </a:ext>
              </a:extLst>
            </xdr:cNvPr>
            <xdr:cNvSpPr txBox="1"/>
          </xdr:nvSpPr>
          <xdr:spPr>
            <a:xfrm>
              <a:off x="2969320" y="7018151"/>
              <a:ext cx="1622945" cy="369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𝑠=0,44=(𝑥_0𝑤  (1+ 𝑔_𝑤 )^𝑇)/(𝑥_0𝑒  (1+ 𝑔_𝑒 )^𝑇 )</a:t>
              </a:r>
              <a:endParaRPr lang="nb-NO" sz="1100" kern="1200"/>
            </a:p>
          </xdr:txBody>
        </xdr:sp>
      </mc:Fallback>
    </mc:AlternateContent>
    <xdr:clientData/>
  </xdr:oneCellAnchor>
  <xdr:oneCellAnchor>
    <xdr:from>
      <xdr:col>3</xdr:col>
      <xdr:colOff>153629</xdr:colOff>
      <xdr:row>40</xdr:row>
      <xdr:rowOff>46089</xdr:rowOff>
    </xdr:from>
    <xdr:ext cx="2611228" cy="270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Sylinder 4">
              <a:extLst>
                <a:ext uri="{FF2B5EF4-FFF2-40B4-BE49-F238E27FC236}">
                  <a16:creationId xmlns:a16="http://schemas.microsoft.com/office/drawing/2014/main" id="{9B5BCED8-3752-EC43-A61B-F2DABDF2B484}"/>
                </a:ext>
              </a:extLst>
            </xdr:cNvPr>
            <xdr:cNvSpPr txBox="1"/>
          </xdr:nvSpPr>
          <xdr:spPr>
            <a:xfrm>
              <a:off x="2995766" y="7625121"/>
              <a:ext cx="2611228" cy="270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nb-NO" sz="1100" b="0" i="0" kern="1200">
                      <a:latin typeface="Cambria Math" panose="02040503050406030204" pitchFamily="18" charset="0"/>
                    </a:rPr>
                    <m:t>ln</m:t>
                  </m:r>
                  <m:r>
                    <a:rPr lang="nb-NO" sz="1100" b="0" i="1" kern="1200">
                      <a:latin typeface="Cambria Math" panose="02040503050406030204" pitchFamily="18" charset="0"/>
                    </a:rPr>
                    <m:t>⁡(0,44)=</m:t>
                  </m:r>
                  <m:func>
                    <m:funcPr>
                      <m:ctrlPr>
                        <a:rPr lang="nb-NO" sz="11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nb-NO" sz="1100" b="0" i="0" kern="120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nb-NO" sz="1100" b="0" i="1" kern="120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nb-NO" sz="1100" b="0" i="1" kern="1200">
                              <a:latin typeface="Cambria Math" panose="02040503050406030204" pitchFamily="18" charset="0"/>
                            </a:rPr>
                            <m:t> </m:t>
                          </m:r>
                          <m:f>
                            <m:fPr>
                              <m:ctrlPr>
                                <a:rPr lang="nb-NO" sz="1100" b="0" i="1" kern="1200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  <m: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  <m:t>𝑤</m:t>
                                  </m:r>
                                </m:sub>
                              </m:sSub>
                              <m:r>
                                <a:rPr lang="nb-NO" sz="1100" b="0" i="1" kern="12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  <m:r>
                                    <a:rPr lang="nb-NO" sz="1100" b="0" i="1" kern="1200">
                                      <a:latin typeface="Cambria Math" panose="02040503050406030204" pitchFamily="18" charset="0"/>
                                    </a:rPr>
                                    <m:t>𝑒</m:t>
                                  </m:r>
                                </m:sub>
                              </m:sSub>
                              <m:r>
                                <a:rPr lang="nb-NO" sz="1100" b="0" i="1" kern="12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den>
                          </m:f>
                        </m:e>
                      </m:d>
                    </m:e>
                  </m:func>
                  <m:r>
                    <a:rPr lang="nb-NO" sz="1100" b="0" i="1" kern="1200">
                      <a:latin typeface="Cambria Math" panose="02040503050406030204" pitchFamily="18" charset="0"/>
                    </a:rPr>
                    <m:t>+</m:t>
                  </m:r>
                  <m:r>
                    <a:rPr lang="nb-NO" sz="1100" b="0" i="1" kern="1200">
                      <a:latin typeface="Cambria Math" panose="02040503050406030204" pitchFamily="18" charset="0"/>
                    </a:rPr>
                    <m:t>𝑇</m:t>
                  </m:r>
                  <m:func>
                    <m:funcPr>
                      <m:ctrlPr>
                        <a:rPr lang="nb-NO" sz="1100" b="0" i="1" kern="1200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nb-NO" sz="1100" b="0" i="0" kern="120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r>
                        <a:rPr lang="nb-NO" sz="1100" b="0" i="1" kern="1200">
                          <a:latin typeface="Cambria Math" panose="02040503050406030204" pitchFamily="18" charset="0"/>
                        </a:rPr>
                        <m:t>(1+</m:t>
                      </m:r>
                    </m:e>
                  </m:func>
                  <m:sSub>
                    <m:sSubPr>
                      <m:ctrlPr>
                        <a:rPr lang="nb-NO" sz="11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b-NO" sz="1100" b="0" i="1" kern="1200">
                          <a:latin typeface="Cambria Math" panose="02040503050406030204" pitchFamily="18" charset="0"/>
                        </a:rPr>
                        <m:t>𝑔</m:t>
                      </m:r>
                    </m:e>
                    <m:sub>
                      <m:r>
                        <a:rPr lang="nb-NO" sz="1100" b="0" i="1" kern="1200">
                          <a:latin typeface="Cambria Math" panose="02040503050406030204" pitchFamily="18" charset="0"/>
                        </a:rPr>
                        <m:t>𝑤</m:t>
                      </m:r>
                    </m:sub>
                  </m:sSub>
                </m:oMath>
              </a14:m>
              <a:r>
                <a:rPr lang="nb-NO" sz="1100" kern="1200"/>
                <a:t>) /(1 + </a:t>
              </a:r>
              <a14:m>
                <m:oMath xmlns:m="http://schemas.openxmlformats.org/officeDocument/2006/math">
                  <m:sSub>
                    <m:sSubPr>
                      <m:ctrlPr>
                        <a:rPr lang="nb-NO" sz="1100" b="0" i="1" kern="120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nb-NO" sz="1100" b="0" i="1" kern="1200">
                          <a:latin typeface="Cambria Math" panose="02040503050406030204" pitchFamily="18" charset="0"/>
                        </a:rPr>
                        <m:t>𝑔</m:t>
                      </m:r>
                    </m:e>
                    <m:sub>
                      <m:r>
                        <a:rPr lang="nb-NO" sz="1100" b="0" i="1" kern="1200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</m:oMath>
              </a14:m>
              <a:r>
                <a:rPr lang="nb-NO" sz="1100" kern="1200"/>
                <a:t>)</a:t>
              </a:r>
            </a:p>
          </xdr:txBody>
        </xdr:sp>
      </mc:Choice>
      <mc:Fallback xmlns="">
        <xdr:sp macro="" textlink="">
          <xdr:nvSpPr>
            <xdr:cNvPr id="5" name="TekstSylinder 4">
              <a:extLst>
                <a:ext uri="{FF2B5EF4-FFF2-40B4-BE49-F238E27FC236}">
                  <a16:creationId xmlns:a16="http://schemas.microsoft.com/office/drawing/2014/main" id="{9B5BCED8-3752-EC43-A61B-F2DABDF2B484}"/>
                </a:ext>
              </a:extLst>
            </xdr:cNvPr>
            <xdr:cNvSpPr txBox="1"/>
          </xdr:nvSpPr>
          <xdr:spPr>
            <a:xfrm>
              <a:off x="2995766" y="7625121"/>
              <a:ext cx="2611228" cy="270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ln⁡(0,44)=ln⁡( (𝑥_0𝑤  )/(𝑥_0𝑒  ))+𝑇 ln⁡〖(1+〗 𝑔_𝑤</a:t>
              </a:r>
              <a:r>
                <a:rPr lang="nb-NO" sz="1100" kern="1200"/>
                <a:t>) /(1 + </a:t>
              </a:r>
              <a:r>
                <a:rPr lang="nb-NO" sz="1100" b="0" i="0" kern="1200">
                  <a:latin typeface="Cambria Math" panose="02040503050406030204" pitchFamily="18" charset="0"/>
                </a:rPr>
                <a:t>𝑔_𝑒</a:t>
              </a:r>
              <a:r>
                <a:rPr lang="nb-NO" sz="1100" kern="1200"/>
                <a:t>)</a:t>
              </a:r>
            </a:p>
          </xdr:txBody>
        </xdr:sp>
      </mc:Fallback>
    </mc:AlternateContent>
    <xdr:clientData/>
  </xdr:oneCellAnchor>
  <xdr:oneCellAnchor>
    <xdr:from>
      <xdr:col>3</xdr:col>
      <xdr:colOff>161930</xdr:colOff>
      <xdr:row>42</xdr:row>
      <xdr:rowOff>177294</xdr:rowOff>
    </xdr:from>
    <xdr:ext cx="1560684" cy="604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Sylinder 5">
              <a:extLst>
                <a:ext uri="{FF2B5EF4-FFF2-40B4-BE49-F238E27FC236}">
                  <a16:creationId xmlns:a16="http://schemas.microsoft.com/office/drawing/2014/main" id="{92E59861-5A18-DE46-8B22-3028AF4467B0}"/>
                </a:ext>
              </a:extLst>
            </xdr:cNvPr>
            <xdr:cNvSpPr txBox="1"/>
          </xdr:nvSpPr>
          <xdr:spPr>
            <a:xfrm>
              <a:off x="3001682" y="8128598"/>
              <a:ext cx="1560684" cy="604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𝑇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nb-NO" sz="1100" b="0" i="0" kern="120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0,44</m:t>
                                </m:r>
                              </m:e>
                            </m:d>
                          </m:e>
                        </m:func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− </m:t>
                        </m:r>
                        <m:func>
                          <m:func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nb-NO" sz="1100" b="0" i="0" kern="120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f>
                                  <m:fPr>
                                    <m:ctrlP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  <m: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  <m:t>𝑤</m:t>
                                        </m:r>
                                      </m:sub>
                                    </m:sSub>
                                    <m: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  <m:r>
                                          <a:rPr lang="nb-NO" sz="1100" b="0" i="1" kern="1200">
                                            <a:latin typeface="Cambria Math" panose="02040503050406030204" pitchFamily="18" charset="0"/>
                                          </a:rPr>
                                          <m:t>𝑒</m:t>
                                        </m:r>
                                      </m:sub>
                                    </m:sSub>
                                    <m:r>
                                      <a:rPr lang="nb-NO" sz="1100" b="0" i="1" kern="1200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𝑙𝑛</m:t>
                        </m:r>
                        <m:f>
                          <m:fPr>
                            <m:ctrlP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1+ </m:t>
                            </m:r>
                            <m:sSub>
                              <m:sSubPr>
                                <m:ctrlP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num>
                          <m:den>
                            <m:r>
                              <a:rPr lang="nb-NO" sz="1100" b="0" i="1" kern="1200">
                                <a:latin typeface="Cambria Math" panose="02040503050406030204" pitchFamily="18" charset="0"/>
                              </a:rPr>
                              <m:t>1+ </m:t>
                            </m:r>
                            <m:sSub>
                              <m:sSubPr>
                                <m:ctrlP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nb-NO" sz="1100" b="0" i="1" kern="1200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6" name="TekstSylinder 5">
              <a:extLst>
                <a:ext uri="{FF2B5EF4-FFF2-40B4-BE49-F238E27FC236}">
                  <a16:creationId xmlns:a16="http://schemas.microsoft.com/office/drawing/2014/main" id="{92E59861-5A18-DE46-8B22-3028AF4467B0}"/>
                </a:ext>
              </a:extLst>
            </xdr:cNvPr>
            <xdr:cNvSpPr txBox="1"/>
          </xdr:nvSpPr>
          <xdr:spPr>
            <a:xfrm>
              <a:off x="3001682" y="8128598"/>
              <a:ext cx="1560684" cy="604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𝑇=(ln⁡(0,44)− ln⁡( (𝑥_0𝑤  )/(𝑥_0𝑒  )))/(𝑙𝑛 (1+ 𝑔_𝑤)/(1+ 𝑔_𝑒 )  )</a:t>
              </a:r>
              <a:endParaRPr lang="nb-NO" sz="1100" kern="1200"/>
            </a:p>
          </xdr:txBody>
        </xdr:sp>
      </mc:Fallback>
    </mc:AlternateContent>
    <xdr:clientData/>
  </xdr:oneCellAnchor>
  <xdr:twoCellAnchor>
    <xdr:from>
      <xdr:col>16</xdr:col>
      <xdr:colOff>347383</xdr:colOff>
      <xdr:row>35</xdr:row>
      <xdr:rowOff>29136</xdr:rowOff>
    </xdr:from>
    <xdr:to>
      <xdr:col>23</xdr:col>
      <xdr:colOff>212913</xdr:colOff>
      <xdr:row>49</xdr:row>
      <xdr:rowOff>157630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E66AE64-8218-8E39-EDB2-8D176974B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48560</xdr:colOff>
      <xdr:row>35</xdr:row>
      <xdr:rowOff>10459</xdr:rowOff>
    </xdr:from>
    <xdr:to>
      <xdr:col>30</xdr:col>
      <xdr:colOff>455707</xdr:colOff>
      <xdr:row>49</xdr:row>
      <xdr:rowOff>138953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9ADEECC-EC64-7694-243F-B030E03A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ves.sokn/Documents/NHH/Energy%20and%20Climate%20Policy/Assignment%203.xlsx" TargetMode="External"/><Relationship Id="rId1" Type="http://schemas.openxmlformats.org/officeDocument/2006/relationships/externalLinkPath" Target="Assignmen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.1.a"/>
      <sheetName val="3.1.b"/>
      <sheetName val="3.1.c"/>
      <sheetName val="3.1.d"/>
    </sheetNames>
    <sheetDataSet>
      <sheetData sheetId="0">
        <row r="5">
          <cell r="B5">
            <v>45.9</v>
          </cell>
        </row>
        <row r="6">
          <cell r="B6">
            <v>43.199999999999996</v>
          </cell>
        </row>
        <row r="7">
          <cell r="B7">
            <v>40.499999999999993</v>
          </cell>
        </row>
        <row r="8">
          <cell r="B8">
            <v>37.79999999999999</v>
          </cell>
        </row>
        <row r="9">
          <cell r="B9">
            <v>35.099999999999987</v>
          </cell>
        </row>
        <row r="10">
          <cell r="B10">
            <v>32.399999999999984</v>
          </cell>
        </row>
        <row r="11">
          <cell r="B11">
            <v>29.699999999999985</v>
          </cell>
        </row>
        <row r="12">
          <cell r="B12">
            <v>26.999999999999986</v>
          </cell>
        </row>
        <row r="13">
          <cell r="B13">
            <v>24.299999999999986</v>
          </cell>
        </row>
        <row r="14">
          <cell r="B14">
            <v>21.599999999999987</v>
          </cell>
        </row>
        <row r="15">
          <cell r="B15">
            <v>18.899999999999988</v>
          </cell>
        </row>
        <row r="16">
          <cell r="B16">
            <v>16.199999999999989</v>
          </cell>
        </row>
        <row r="17">
          <cell r="B17">
            <v>13.499999999999989</v>
          </cell>
        </row>
        <row r="18">
          <cell r="B18">
            <v>10.79999999999999</v>
          </cell>
        </row>
        <row r="19">
          <cell r="B19">
            <v>8.0999999999999908</v>
          </cell>
        </row>
        <row r="20">
          <cell r="B20">
            <v>5.3999999999999906</v>
          </cell>
        </row>
        <row r="21">
          <cell r="B21">
            <v>2.6999999999999904</v>
          </cell>
        </row>
        <row r="22">
          <cell r="B22">
            <v>-9.7699626167013776E-15</v>
          </cell>
        </row>
        <row r="23">
          <cell r="B23">
            <v>2.6999999999999904</v>
          </cell>
        </row>
        <row r="24">
          <cell r="B24">
            <v>5.3999999999999906</v>
          </cell>
        </row>
        <row r="25">
          <cell r="B25">
            <v>8.0999999999999908</v>
          </cell>
        </row>
        <row r="26">
          <cell r="B26">
            <v>10.79999999999999</v>
          </cell>
        </row>
        <row r="27">
          <cell r="B27">
            <v>13.499999999999989</v>
          </cell>
        </row>
        <row r="28">
          <cell r="B28">
            <v>16.199999999999992</v>
          </cell>
        </row>
        <row r="29">
          <cell r="B29">
            <v>18.899999999999995</v>
          </cell>
        </row>
        <row r="30">
          <cell r="B30">
            <v>21.599999999999998</v>
          </cell>
        </row>
        <row r="31">
          <cell r="B31">
            <v>24.3</v>
          </cell>
        </row>
        <row r="32">
          <cell r="B32">
            <v>27.000000000000004</v>
          </cell>
        </row>
        <row r="33">
          <cell r="B33">
            <v>29.700000000000006</v>
          </cell>
        </row>
        <row r="34">
          <cell r="B34">
            <v>32.400000000000006</v>
          </cell>
        </row>
        <row r="35">
          <cell r="B35">
            <v>35.1</v>
          </cell>
        </row>
        <row r="36">
          <cell r="B36">
            <v>37.799999999999997</v>
          </cell>
        </row>
        <row r="37">
          <cell r="B37">
            <v>40.499999999999993</v>
          </cell>
        </row>
        <row r="38">
          <cell r="B38">
            <v>43.199999999999989</v>
          </cell>
        </row>
        <row r="39">
          <cell r="B39">
            <v>45.899999999999984</v>
          </cell>
        </row>
        <row r="40">
          <cell r="B40">
            <v>48.59999999999998</v>
          </cell>
        </row>
        <row r="41">
          <cell r="B41">
            <v>51.299999999999976</v>
          </cell>
        </row>
        <row r="42">
          <cell r="B42">
            <v>53.999999999999972</v>
          </cell>
        </row>
        <row r="43">
          <cell r="B43">
            <v>56.699999999999967</v>
          </cell>
        </row>
        <row r="44">
          <cell r="B44">
            <v>59.399999999999963</v>
          </cell>
        </row>
        <row r="45">
          <cell r="B45">
            <v>62.099999999999966</v>
          </cell>
        </row>
        <row r="46">
          <cell r="B46">
            <v>64.799999999999969</v>
          </cell>
        </row>
        <row r="47">
          <cell r="B47">
            <v>67.499999999999972</v>
          </cell>
        </row>
        <row r="48">
          <cell r="B48">
            <v>70.199999999999974</v>
          </cell>
        </row>
        <row r="49">
          <cell r="B49">
            <v>67.499999999999972</v>
          </cell>
        </row>
        <row r="50">
          <cell r="B50">
            <v>64.799999999999969</v>
          </cell>
        </row>
        <row r="51">
          <cell r="B51">
            <v>62.099999999999966</v>
          </cell>
        </row>
        <row r="52">
          <cell r="B52">
            <v>59.399999999999963</v>
          </cell>
        </row>
        <row r="53">
          <cell r="B53">
            <v>56.69999999999996</v>
          </cell>
        </row>
        <row r="54">
          <cell r="B54">
            <v>53.999999999999957</v>
          </cell>
        </row>
        <row r="55">
          <cell r="B55">
            <v>51.299999999999955</v>
          </cell>
        </row>
        <row r="56">
          <cell r="B56">
            <v>48.599999999999952</v>
          </cell>
        </row>
      </sheetData>
      <sheetData sheetId="1">
        <row r="6">
          <cell r="C6">
            <v>43.199999999999996</v>
          </cell>
          <cell r="E6">
            <v>0</v>
          </cell>
        </row>
        <row r="7">
          <cell r="C7">
            <v>43.199999999999996</v>
          </cell>
          <cell r="E7">
            <v>0</v>
          </cell>
        </row>
        <row r="8">
          <cell r="C8">
            <v>43.199999999999996</v>
          </cell>
          <cell r="E8">
            <v>0</v>
          </cell>
        </row>
        <row r="9">
          <cell r="C9">
            <v>43.199999999999996</v>
          </cell>
          <cell r="E9">
            <v>10.799999999999999</v>
          </cell>
        </row>
        <row r="10">
          <cell r="C10">
            <v>32.4</v>
          </cell>
          <cell r="E10">
            <v>0</v>
          </cell>
        </row>
        <row r="11">
          <cell r="C11">
            <v>32.4</v>
          </cell>
          <cell r="E11">
            <v>0</v>
          </cell>
        </row>
        <row r="12">
          <cell r="C12">
            <v>32.4</v>
          </cell>
          <cell r="E12">
            <v>0</v>
          </cell>
        </row>
        <row r="13">
          <cell r="C13">
            <v>32.4</v>
          </cell>
          <cell r="E13">
            <v>10.799999999999999</v>
          </cell>
        </row>
        <row r="14">
          <cell r="C14">
            <v>21.6</v>
          </cell>
          <cell r="E14">
            <v>0</v>
          </cell>
        </row>
        <row r="15">
          <cell r="C15">
            <v>21.6</v>
          </cell>
          <cell r="E15">
            <v>0</v>
          </cell>
        </row>
        <row r="16">
          <cell r="C16">
            <v>21.6</v>
          </cell>
          <cell r="E16">
            <v>0</v>
          </cell>
        </row>
        <row r="17">
          <cell r="C17">
            <v>21.6</v>
          </cell>
          <cell r="E17">
            <v>10.799999999999999</v>
          </cell>
        </row>
        <row r="18">
          <cell r="C18">
            <v>10.800000000000002</v>
          </cell>
          <cell r="E18">
            <v>0</v>
          </cell>
        </row>
        <row r="19">
          <cell r="C19">
            <v>10.800000000000002</v>
          </cell>
          <cell r="E19">
            <v>0</v>
          </cell>
        </row>
        <row r="20">
          <cell r="C20">
            <v>10.800000000000002</v>
          </cell>
          <cell r="E20">
            <v>0</v>
          </cell>
        </row>
        <row r="21">
          <cell r="C21">
            <v>10.800000000000002</v>
          </cell>
          <cell r="E21">
            <v>10.799999999999999</v>
          </cell>
        </row>
        <row r="22">
          <cell r="C22">
            <v>0</v>
          </cell>
          <cell r="E22">
            <v>0</v>
          </cell>
        </row>
        <row r="23">
          <cell r="C23">
            <v>0</v>
          </cell>
          <cell r="E23">
            <v>0</v>
          </cell>
        </row>
        <row r="24">
          <cell r="C24">
            <v>5.4</v>
          </cell>
          <cell r="E24">
            <v>0</v>
          </cell>
        </row>
        <row r="25">
          <cell r="C25">
            <v>10.8</v>
          </cell>
          <cell r="E25">
            <v>10.799999999999999</v>
          </cell>
        </row>
        <row r="26">
          <cell r="C26">
            <v>5.4000000000000039</v>
          </cell>
          <cell r="E26">
            <v>0</v>
          </cell>
        </row>
        <row r="27">
          <cell r="C27">
            <v>10.800000000000004</v>
          </cell>
          <cell r="E27">
            <v>0</v>
          </cell>
        </row>
        <row r="28">
          <cell r="C28">
            <v>16.200000000000003</v>
          </cell>
          <cell r="E28">
            <v>0</v>
          </cell>
        </row>
        <row r="29">
          <cell r="C29">
            <v>21.6</v>
          </cell>
          <cell r="E29">
            <v>10.799999999999999</v>
          </cell>
        </row>
        <row r="30">
          <cell r="C30">
            <v>16.200000000000003</v>
          </cell>
          <cell r="E30">
            <v>0</v>
          </cell>
        </row>
        <row r="31">
          <cell r="C31">
            <v>21.6</v>
          </cell>
          <cell r="E31">
            <v>0</v>
          </cell>
        </row>
        <row r="32">
          <cell r="C32">
            <v>27</v>
          </cell>
          <cell r="E32">
            <v>0</v>
          </cell>
        </row>
        <row r="33">
          <cell r="C33">
            <v>32.4</v>
          </cell>
          <cell r="E33">
            <v>10.799999999999999</v>
          </cell>
        </row>
        <row r="34">
          <cell r="C34">
            <v>27</v>
          </cell>
          <cell r="E34">
            <v>0</v>
          </cell>
        </row>
        <row r="35">
          <cell r="C35">
            <v>32.4</v>
          </cell>
          <cell r="E35">
            <v>0</v>
          </cell>
        </row>
        <row r="36">
          <cell r="C36">
            <v>37.799999999999997</v>
          </cell>
          <cell r="E36">
            <v>0</v>
          </cell>
        </row>
        <row r="37">
          <cell r="C37">
            <v>43.199999999999996</v>
          </cell>
          <cell r="E37">
            <v>10.799999999999999</v>
          </cell>
        </row>
        <row r="38">
          <cell r="C38">
            <v>37.799999999999997</v>
          </cell>
          <cell r="E38">
            <v>0</v>
          </cell>
        </row>
        <row r="39">
          <cell r="C39">
            <v>43.199999999999996</v>
          </cell>
          <cell r="E39">
            <v>0</v>
          </cell>
        </row>
        <row r="40">
          <cell r="C40">
            <v>48.599999999999994</v>
          </cell>
          <cell r="E40">
            <v>0</v>
          </cell>
        </row>
        <row r="41">
          <cell r="C41">
            <v>53.999999999999993</v>
          </cell>
          <cell r="E41">
            <v>10.799999999999999</v>
          </cell>
        </row>
        <row r="42">
          <cell r="C42">
            <v>48.599999999999994</v>
          </cell>
          <cell r="E42">
            <v>0</v>
          </cell>
        </row>
        <row r="43">
          <cell r="C43">
            <v>53.999999999999993</v>
          </cell>
          <cell r="E43">
            <v>0</v>
          </cell>
        </row>
        <row r="44">
          <cell r="C44">
            <v>59.399999999999991</v>
          </cell>
          <cell r="E44">
            <v>0</v>
          </cell>
        </row>
        <row r="45">
          <cell r="C45">
            <v>64.8</v>
          </cell>
          <cell r="E45">
            <v>10.799999999999999</v>
          </cell>
        </row>
        <row r="46">
          <cell r="C46">
            <v>59.400000000000006</v>
          </cell>
          <cell r="E46">
            <v>0</v>
          </cell>
        </row>
        <row r="47">
          <cell r="C47">
            <v>64.800000000000011</v>
          </cell>
          <cell r="E47">
            <v>0</v>
          </cell>
        </row>
        <row r="48">
          <cell r="C48">
            <v>70.200000000000017</v>
          </cell>
          <cell r="E48">
            <v>0</v>
          </cell>
        </row>
        <row r="49">
          <cell r="C49">
            <v>75.600000000000023</v>
          </cell>
          <cell r="E49">
            <v>10.799999999999999</v>
          </cell>
        </row>
        <row r="50">
          <cell r="C50">
            <v>64.800000000000026</v>
          </cell>
          <cell r="E50">
            <v>0</v>
          </cell>
        </row>
        <row r="51">
          <cell r="C51">
            <v>64.800000000000026</v>
          </cell>
          <cell r="E51">
            <v>0</v>
          </cell>
        </row>
        <row r="52">
          <cell r="C52">
            <v>64.800000000000026</v>
          </cell>
          <cell r="E52">
            <v>0</v>
          </cell>
        </row>
        <row r="53">
          <cell r="C53">
            <v>64.800000000000026</v>
          </cell>
          <cell r="E53">
            <v>10.799999999999999</v>
          </cell>
        </row>
        <row r="54">
          <cell r="C54">
            <v>54.000000000000028</v>
          </cell>
          <cell r="E54">
            <v>0</v>
          </cell>
        </row>
        <row r="55">
          <cell r="C55">
            <v>54.000000000000028</v>
          </cell>
          <cell r="E55">
            <v>0</v>
          </cell>
        </row>
        <row r="56">
          <cell r="C56">
            <v>54.000000000000028</v>
          </cell>
          <cell r="E56">
            <v>0</v>
          </cell>
        </row>
        <row r="57">
          <cell r="C57">
            <v>54.000000000000028</v>
          </cell>
          <cell r="E57">
            <v>10.799999999999999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A0D0-52AD-B840-B7A6-EAAB08F0C9A3}">
  <dimension ref="A1:AK62"/>
  <sheetViews>
    <sheetView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" sqref="J9"/>
    </sheetView>
  </sheetViews>
  <sheetFormatPr baseColWidth="10" defaultColWidth="8.83203125" defaultRowHeight="15" x14ac:dyDescent="0.2"/>
  <cols>
    <col min="2" max="2" width="33.5" bestFit="1" customWidth="1"/>
    <col min="3" max="3" width="11.5" bestFit="1" customWidth="1"/>
    <col min="4" max="4" width="19.6640625" bestFit="1" customWidth="1"/>
    <col min="5" max="5" width="20.1640625" bestFit="1" customWidth="1"/>
    <col min="6" max="6" width="13.1640625" customWidth="1"/>
    <col min="7" max="7" width="16.6640625" customWidth="1"/>
    <col min="8" max="8" width="19.6640625" bestFit="1" customWidth="1"/>
    <col min="9" max="9" width="20.1640625" bestFit="1" customWidth="1"/>
    <col min="10" max="10" width="26.1640625" customWidth="1"/>
    <col min="11" max="11" width="13.83203125" customWidth="1"/>
    <col min="12" max="12" width="15.1640625" customWidth="1"/>
  </cols>
  <sheetData>
    <row r="1" spans="1:34" x14ac:dyDescent="0.2">
      <c r="B1" t="s">
        <v>0</v>
      </c>
      <c r="C1" t="s">
        <v>1</v>
      </c>
      <c r="D1" t="s">
        <v>3</v>
      </c>
      <c r="E1" t="s">
        <v>2</v>
      </c>
      <c r="F1" t="s">
        <v>44</v>
      </c>
      <c r="G1" t="s">
        <v>45</v>
      </c>
      <c r="H1" t="s">
        <v>3</v>
      </c>
      <c r="I1" t="s">
        <v>2</v>
      </c>
    </row>
    <row r="2" spans="1:34" x14ac:dyDescent="0.2">
      <c r="A2">
        <v>1965</v>
      </c>
      <c r="B2">
        <v>51.982923500239849</v>
      </c>
      <c r="C2">
        <v>4376.9093101528906</v>
      </c>
      <c r="D2">
        <v>17.406911775372127</v>
      </c>
      <c r="E2">
        <v>22526.205514855101</v>
      </c>
      <c r="F2">
        <f>LN(B3)-LN(B2)</f>
        <v>5.442518244059702E-2</v>
      </c>
      <c r="G2">
        <f>LN(C3)-LN(C2)</f>
        <v>6.2974799161390038E-2</v>
      </c>
      <c r="H2">
        <v>17.406911775372127</v>
      </c>
      <c r="I2">
        <v>22526.205514855101</v>
      </c>
      <c r="K2" s="4" t="s">
        <v>55</v>
      </c>
      <c r="AC2" t="s">
        <v>17</v>
      </c>
    </row>
    <row r="3" spans="1:34" ht="16" thickBot="1" x14ac:dyDescent="0.25">
      <c r="A3">
        <v>1966</v>
      </c>
      <c r="B3">
        <v>54.890508849173784</v>
      </c>
      <c r="C3">
        <v>4661.4084153128397</v>
      </c>
      <c r="D3">
        <v>16.897441248644554</v>
      </c>
      <c r="E3">
        <v>23714.939027843102</v>
      </c>
      <c r="F3">
        <f t="shared" ref="F3:F59" si="0">LN(B4)-LN(B3)</f>
        <v>3.4244145768669298E-2</v>
      </c>
      <c r="G3">
        <f t="shared" ref="G3:G59" si="1">LN(C4)-LN(C3)</f>
        <v>2.4692612590371255E-2</v>
      </c>
      <c r="H3">
        <v>16.897441248644554</v>
      </c>
      <c r="I3">
        <v>23714.939027843102</v>
      </c>
    </row>
    <row r="4" spans="1:34" x14ac:dyDescent="0.2">
      <c r="A4">
        <v>1967</v>
      </c>
      <c r="B4">
        <v>56.802741967141628</v>
      </c>
      <c r="C4">
        <v>4777.9436256956606</v>
      </c>
      <c r="D4">
        <v>16.441552191301454</v>
      </c>
      <c r="E4">
        <v>24044.565127901991</v>
      </c>
      <c r="F4">
        <f t="shared" si="0"/>
        <v>5.7918089373041326E-2</v>
      </c>
      <c r="G4">
        <f t="shared" si="1"/>
        <v>4.6883585898847002E-2</v>
      </c>
      <c r="H4">
        <v>16.441552191301454</v>
      </c>
      <c r="I4">
        <v>24044.565127901991</v>
      </c>
      <c r="K4" s="3" t="s">
        <v>18</v>
      </c>
      <c r="L4" s="3"/>
      <c r="AC4" s="3" t="s">
        <v>18</v>
      </c>
      <c r="AD4" s="3"/>
    </row>
    <row r="5" spans="1:34" x14ac:dyDescent="0.2">
      <c r="A5">
        <v>1968</v>
      </c>
      <c r="B5">
        <v>60.189787074923515</v>
      </c>
      <c r="C5">
        <v>5007.2849197290307</v>
      </c>
      <c r="D5">
        <v>15.76797640591273</v>
      </c>
      <c r="E5">
        <v>24948.356898792415</v>
      </c>
      <c r="F5">
        <f t="shared" si="0"/>
        <v>5.0387741378838946E-2</v>
      </c>
      <c r="G5">
        <f t="shared" si="1"/>
        <v>3.0529205034822482E-2</v>
      </c>
      <c r="H5">
        <v>15.76797640591273</v>
      </c>
      <c r="I5">
        <v>24948.356898792415</v>
      </c>
      <c r="K5" t="s">
        <v>19</v>
      </c>
      <c r="L5">
        <v>0.82341923439614084</v>
      </c>
      <c r="AC5" t="s">
        <v>19</v>
      </c>
      <c r="AD5">
        <v>0.82341923439614084</v>
      </c>
    </row>
    <row r="6" spans="1:34" x14ac:dyDescent="0.2">
      <c r="A6">
        <v>1969</v>
      </c>
      <c r="B6">
        <v>63.300322845578194</v>
      </c>
      <c r="C6">
        <v>5162.5107522406297</v>
      </c>
      <c r="D6">
        <v>14.951279791747487</v>
      </c>
      <c r="E6">
        <v>25471.616178651893</v>
      </c>
      <c r="F6">
        <f t="shared" si="0"/>
        <v>3.4785797788720707E-2</v>
      </c>
      <c r="G6">
        <f t="shared" si="1"/>
        <v>2.163722445311933E-3</v>
      </c>
      <c r="H6">
        <v>14.951279791747487</v>
      </c>
      <c r="I6">
        <v>25471.616178651893</v>
      </c>
      <c r="K6" t="s">
        <v>20</v>
      </c>
      <c r="L6">
        <v>0.67801923557352672</v>
      </c>
      <c r="AC6" t="s">
        <v>20</v>
      </c>
      <c r="AD6">
        <v>0.67801923557352672</v>
      </c>
    </row>
    <row r="7" spans="1:34" x14ac:dyDescent="0.2">
      <c r="A7">
        <v>1970</v>
      </c>
      <c r="B7">
        <v>65.541021376848221</v>
      </c>
      <c r="C7">
        <v>5173.6930859999993</v>
      </c>
      <c r="D7">
        <v>14.126536564446843</v>
      </c>
      <c r="E7">
        <v>25231.127157989187</v>
      </c>
      <c r="F7">
        <f t="shared" si="0"/>
        <v>2.0828099071189321E-2</v>
      </c>
      <c r="G7">
        <f t="shared" si="1"/>
        <v>3.2396737075750082E-2</v>
      </c>
      <c r="H7">
        <v>14.126536564446843</v>
      </c>
      <c r="I7">
        <v>25231.127157989187</v>
      </c>
      <c r="K7" t="s">
        <v>21</v>
      </c>
      <c r="L7">
        <v>0.66631084413983677</v>
      </c>
      <c r="AC7" t="s">
        <v>21</v>
      </c>
      <c r="AD7">
        <v>0.66631084413983677</v>
      </c>
    </row>
    <row r="8" spans="1:34" x14ac:dyDescent="0.2">
      <c r="A8">
        <v>1971</v>
      </c>
      <c r="B8">
        <v>66.920431643724442</v>
      </c>
      <c r="C8">
        <v>5344.0484399999987</v>
      </c>
      <c r="D8">
        <v>16.856096978294939</v>
      </c>
      <c r="E8">
        <v>25734.482835005125</v>
      </c>
      <c r="F8">
        <f t="shared" si="0"/>
        <v>4.8565826021766512E-2</v>
      </c>
      <c r="G8">
        <f t="shared" si="1"/>
        <v>5.1220560272263072E-2</v>
      </c>
      <c r="H8">
        <v>16.856096978294939</v>
      </c>
      <c r="I8">
        <v>25734.482835005125</v>
      </c>
      <c r="K8" t="s">
        <v>22</v>
      </c>
      <c r="L8">
        <v>1.6556251074794144E-2</v>
      </c>
      <c r="AC8" t="s">
        <v>22</v>
      </c>
      <c r="AD8">
        <v>1.6556251074794144E-2</v>
      </c>
    </row>
    <row r="9" spans="1:34" ht="16" thickBot="1" x14ac:dyDescent="0.25">
      <c r="A9">
        <v>1972</v>
      </c>
      <c r="B9">
        <v>70.250691547989845</v>
      </c>
      <c r="C9">
        <v>5624.9050099999986</v>
      </c>
      <c r="D9">
        <v>18.070781172103647</v>
      </c>
      <c r="E9">
        <v>26798.533607119713</v>
      </c>
      <c r="F9">
        <f t="shared" si="0"/>
        <v>4.1443006285517114E-2</v>
      </c>
      <c r="G9">
        <f t="shared" si="1"/>
        <v>5.492066529171602E-2</v>
      </c>
      <c r="H9">
        <v>18.070781172103647</v>
      </c>
      <c r="I9">
        <v>26798.533607119713</v>
      </c>
      <c r="K9" s="1" t="s">
        <v>23</v>
      </c>
      <c r="L9" s="1">
        <v>58</v>
      </c>
      <c r="AC9" s="1" t="s">
        <v>23</v>
      </c>
      <c r="AD9" s="1">
        <v>58</v>
      </c>
    </row>
    <row r="10" spans="1:34" x14ac:dyDescent="0.2">
      <c r="A10">
        <v>1973</v>
      </c>
      <c r="B10">
        <v>73.223262086510658</v>
      </c>
      <c r="C10">
        <v>5942.469133999999</v>
      </c>
      <c r="D10">
        <v>22.578110024436999</v>
      </c>
      <c r="E10">
        <v>28042.551916152683</v>
      </c>
      <c r="F10">
        <f t="shared" si="0"/>
        <v>-2.47478212506822E-2</v>
      </c>
      <c r="G10">
        <f t="shared" si="1"/>
        <v>-5.4201644554527917E-3</v>
      </c>
      <c r="H10">
        <v>22.578110024436999</v>
      </c>
      <c r="I10">
        <v>28042.551916152683</v>
      </c>
    </row>
    <row r="11" spans="1:34" ht="16" thickBot="1" x14ac:dyDescent="0.25">
      <c r="A11">
        <v>1974</v>
      </c>
      <c r="B11">
        <v>71.433385014533997</v>
      </c>
      <c r="C11">
        <v>5910.3471059999993</v>
      </c>
      <c r="D11">
        <v>71.558777439677669</v>
      </c>
      <c r="E11">
        <v>27637.29977461258</v>
      </c>
      <c r="F11">
        <f t="shared" si="0"/>
        <v>-2.6717469718894549E-2</v>
      </c>
      <c r="G11">
        <f t="shared" si="1"/>
        <v>-2.0583087910353015E-3</v>
      </c>
      <c r="H11">
        <v>71.558777439677669</v>
      </c>
      <c r="I11">
        <v>27637.29977461258</v>
      </c>
      <c r="K11" t="s">
        <v>24</v>
      </c>
      <c r="AC11" t="s">
        <v>24</v>
      </c>
    </row>
    <row r="12" spans="1:34" x14ac:dyDescent="0.2">
      <c r="A12">
        <v>1975</v>
      </c>
      <c r="B12">
        <v>69.550135567784309</v>
      </c>
      <c r="C12">
        <v>5898.1942979999994</v>
      </c>
      <c r="D12">
        <v>65.281058568623109</v>
      </c>
      <c r="E12">
        <v>27309.868816935446</v>
      </c>
      <c r="F12">
        <f t="shared" si="0"/>
        <v>5.3268712558478093E-2</v>
      </c>
      <c r="G12">
        <f t="shared" si="1"/>
        <v>5.2478913271091443E-2</v>
      </c>
      <c r="H12">
        <v>65.281058568623109</v>
      </c>
      <c r="I12">
        <v>27309.868816935446</v>
      </c>
      <c r="K12" s="2"/>
      <c r="L12" s="2" t="s">
        <v>29</v>
      </c>
      <c r="M12" s="2" t="s">
        <v>30</v>
      </c>
      <c r="N12" s="2" t="s">
        <v>31</v>
      </c>
      <c r="O12" s="2" t="s">
        <v>32</v>
      </c>
      <c r="P12" s="2" t="s">
        <v>33</v>
      </c>
      <c r="AC12" s="2"/>
      <c r="AD12" s="2" t="s">
        <v>29</v>
      </c>
      <c r="AE12" s="2" t="s">
        <v>30</v>
      </c>
      <c r="AF12" s="2" t="s">
        <v>31</v>
      </c>
      <c r="AG12" s="2" t="s">
        <v>32</v>
      </c>
      <c r="AH12" s="2" t="s">
        <v>33</v>
      </c>
    </row>
    <row r="13" spans="1:34" x14ac:dyDescent="0.2">
      <c r="A13">
        <v>1976</v>
      </c>
      <c r="B13">
        <v>73.355433642864227</v>
      </c>
      <c r="C13">
        <v>6215.9910059999993</v>
      </c>
      <c r="D13">
        <v>68.534426204820321</v>
      </c>
      <c r="E13">
        <v>28509.143055014098</v>
      </c>
      <c r="F13">
        <f t="shared" si="0"/>
        <v>2.5158104532213343E-2</v>
      </c>
      <c r="G13">
        <f t="shared" si="1"/>
        <v>4.5204567565916065E-2</v>
      </c>
      <c r="H13">
        <v>68.534426204820321</v>
      </c>
      <c r="I13">
        <v>28509.143055014098</v>
      </c>
      <c r="K13" t="s">
        <v>25</v>
      </c>
      <c r="L13">
        <v>2</v>
      </c>
      <c r="M13">
        <v>3.1746714408864146E-2</v>
      </c>
      <c r="N13">
        <v>1.5873357204432073E-2</v>
      </c>
      <c r="O13">
        <v>57.908828844121288</v>
      </c>
      <c r="P13">
        <v>2.9195975856346684E-14</v>
      </c>
      <c r="AC13" t="s">
        <v>25</v>
      </c>
      <c r="AD13">
        <v>2</v>
      </c>
      <c r="AE13">
        <v>3.1746714408864146E-2</v>
      </c>
      <c r="AF13">
        <v>1.5873357204432073E-2</v>
      </c>
      <c r="AG13">
        <v>57.908828844121288</v>
      </c>
      <c r="AH13">
        <v>2.9195975856346684E-14</v>
      </c>
    </row>
    <row r="14" spans="1:34" x14ac:dyDescent="0.2">
      <c r="A14">
        <v>1977</v>
      </c>
      <c r="B14">
        <v>75.224327653646469</v>
      </c>
      <c r="C14">
        <v>6503.4300240000002</v>
      </c>
      <c r="D14">
        <v>69.981230059932287</v>
      </c>
      <c r="E14">
        <v>29528.96636835438</v>
      </c>
      <c r="F14">
        <f t="shared" si="0"/>
        <v>2.194599627661642E-2</v>
      </c>
      <c r="G14">
        <f t="shared" si="1"/>
        <v>5.3874421953764795E-2</v>
      </c>
      <c r="H14">
        <v>69.981230059932287</v>
      </c>
      <c r="I14">
        <v>29528.96636835438</v>
      </c>
      <c r="K14" t="s">
        <v>26</v>
      </c>
      <c r="L14">
        <v>55</v>
      </c>
      <c r="M14">
        <v>1.5076019730839222E-2</v>
      </c>
      <c r="N14">
        <v>2.7410944965162223E-4</v>
      </c>
      <c r="AC14" t="s">
        <v>26</v>
      </c>
      <c r="AD14">
        <v>55</v>
      </c>
      <c r="AE14">
        <v>1.5076019730839222E-2</v>
      </c>
      <c r="AF14">
        <v>2.7410944965162223E-4</v>
      </c>
    </row>
    <row r="15" spans="1:34" ht="16" thickBot="1" x14ac:dyDescent="0.25">
      <c r="A15">
        <v>1978</v>
      </c>
      <c r="B15">
        <v>76.893448740243912</v>
      </c>
      <c r="C15">
        <v>6863.4083039999996</v>
      </c>
      <c r="D15">
        <v>65.4867021182001</v>
      </c>
      <c r="E15">
        <v>30834.999231754162</v>
      </c>
      <c r="F15">
        <f t="shared" si="0"/>
        <v>1.0484003180255108E-2</v>
      </c>
      <c r="G15">
        <f t="shared" si="1"/>
        <v>3.1169041312541168E-2</v>
      </c>
      <c r="H15">
        <v>65.4867021182001</v>
      </c>
      <c r="I15">
        <v>30834.999231754162</v>
      </c>
      <c r="K15" s="1" t="s">
        <v>27</v>
      </c>
      <c r="L15" s="1">
        <v>57</v>
      </c>
      <c r="M15" s="1">
        <v>4.6822734139703365E-2</v>
      </c>
      <c r="N15" s="1"/>
      <c r="O15" s="1"/>
      <c r="P15" s="1"/>
      <c r="AC15" s="1" t="s">
        <v>27</v>
      </c>
      <c r="AD15" s="1">
        <v>57</v>
      </c>
      <c r="AE15" s="1">
        <v>4.6822734139703365E-2</v>
      </c>
      <c r="AF15" s="1"/>
      <c r="AG15" s="1"/>
      <c r="AH15" s="1"/>
    </row>
    <row r="16" spans="1:34" ht="16" thickBot="1" x14ac:dyDescent="0.25">
      <c r="A16">
        <v>1979</v>
      </c>
      <c r="B16">
        <v>77.703840553760529</v>
      </c>
      <c r="C16">
        <v>7080.7030029999996</v>
      </c>
      <c r="D16">
        <v>132.71259252565966</v>
      </c>
      <c r="E16">
        <v>31462.10038879385</v>
      </c>
      <c r="F16">
        <f t="shared" si="0"/>
        <v>-3.9330233352163013E-2</v>
      </c>
      <c r="G16">
        <f t="shared" si="1"/>
        <v>-2.5710596678312214E-3</v>
      </c>
      <c r="H16">
        <v>132.71259252565966</v>
      </c>
      <c r="I16">
        <v>31462.10038879385</v>
      </c>
    </row>
    <row r="17" spans="1:37" x14ac:dyDescent="0.2">
      <c r="A17">
        <v>1980</v>
      </c>
      <c r="B17">
        <v>74.707048922777176</v>
      </c>
      <c r="C17">
        <v>7062.5214759999999</v>
      </c>
      <c r="D17">
        <v>136.17747504447394</v>
      </c>
      <c r="E17">
        <v>31081.621634943338</v>
      </c>
      <c r="F17">
        <f t="shared" si="0"/>
        <v>-3.0027391132640524E-2</v>
      </c>
      <c r="G17">
        <f t="shared" si="1"/>
        <v>2.5060362204174069E-2</v>
      </c>
      <c r="H17">
        <v>136.17747504447394</v>
      </c>
      <c r="I17">
        <v>31081.621634943338</v>
      </c>
      <c r="L17" t="s">
        <v>34</v>
      </c>
      <c r="M17" t="s">
        <v>22</v>
      </c>
      <c r="N17" t="s">
        <v>35</v>
      </c>
      <c r="O17" t="s">
        <v>36</v>
      </c>
      <c r="P17" t="s">
        <v>37</v>
      </c>
      <c r="Q17" t="s">
        <v>38</v>
      </c>
      <c r="R17" t="s">
        <v>39</v>
      </c>
      <c r="S17" t="s">
        <v>40</v>
      </c>
      <c r="T17" s="2" t="s">
        <v>40</v>
      </c>
      <c r="AC17" s="2"/>
      <c r="AD17" s="2" t="s">
        <v>34</v>
      </c>
      <c r="AE17" s="2" t="s">
        <v>22</v>
      </c>
      <c r="AF17" s="2" t="s">
        <v>35</v>
      </c>
      <c r="AG17" s="2" t="s">
        <v>36</v>
      </c>
      <c r="AH17" s="2" t="s">
        <v>37</v>
      </c>
      <c r="AI17" s="2" t="s">
        <v>38</v>
      </c>
      <c r="AJ17" s="2" t="s">
        <v>39</v>
      </c>
      <c r="AK17" s="2" t="s">
        <v>40</v>
      </c>
    </row>
    <row r="18" spans="1:37" x14ac:dyDescent="0.2">
      <c r="A18">
        <v>1981</v>
      </c>
      <c r="B18">
        <v>72.497136145830154</v>
      </c>
      <c r="C18">
        <v>7241.7471729999997</v>
      </c>
      <c r="D18">
        <v>120.40613554561209</v>
      </c>
      <c r="E18">
        <v>31559.129339422834</v>
      </c>
      <c r="F18">
        <f t="shared" si="0"/>
        <v>-4.1568664603824246E-2</v>
      </c>
      <c r="G18">
        <f t="shared" si="1"/>
        <v>-1.8194661401134127E-2</v>
      </c>
      <c r="H18">
        <v>120.40613554561209</v>
      </c>
      <c r="I18">
        <v>31559.129339422834</v>
      </c>
      <c r="K18" t="s">
        <v>28</v>
      </c>
      <c r="L18">
        <v>1.9397622043167834E-5</v>
      </c>
      <c r="M18">
        <v>6.3642922805604496E-3</v>
      </c>
      <c r="N18">
        <v>3.0478835961725579E-3</v>
      </c>
      <c r="O18">
        <v>0.9975791727669483</v>
      </c>
      <c r="P18">
        <v>-1.2734929122141379E-2</v>
      </c>
      <c r="Q18">
        <v>1.2773724366227715E-2</v>
      </c>
      <c r="R18">
        <v>-1.2734929122141379E-2</v>
      </c>
      <c r="S18">
        <v>1.2773724366227715E-2</v>
      </c>
      <c r="T18">
        <v>-1.1696588346764375E-2</v>
      </c>
      <c r="AC18" t="s">
        <v>28</v>
      </c>
      <c r="AD18">
        <v>1.9397622043167834E-5</v>
      </c>
      <c r="AE18">
        <v>6.3642922805604496E-3</v>
      </c>
      <c r="AF18">
        <v>3.0478835961725579E-3</v>
      </c>
      <c r="AG18">
        <v>0.9975791727669483</v>
      </c>
      <c r="AH18">
        <v>-1.2734929122141379E-2</v>
      </c>
      <c r="AI18">
        <v>1.2773724366227715E-2</v>
      </c>
      <c r="AJ18">
        <v>-1.2734929122141379E-2</v>
      </c>
      <c r="AK18">
        <v>1.2773724366227715E-2</v>
      </c>
    </row>
    <row r="19" spans="1:37" ht="16" thickBot="1" x14ac:dyDescent="0.25">
      <c r="A19">
        <v>1982</v>
      </c>
      <c r="B19">
        <v>69.545303910970688</v>
      </c>
      <c r="C19">
        <v>7111.1774729999997</v>
      </c>
      <c r="D19">
        <v>104.10374289174786</v>
      </c>
      <c r="E19">
        <v>30696.083435492783</v>
      </c>
      <c r="F19">
        <f t="shared" si="0"/>
        <v>-3.5058859956507149E-3</v>
      </c>
      <c r="G19">
        <f t="shared" si="1"/>
        <v>4.4818391741186403E-2</v>
      </c>
      <c r="H19">
        <v>104.10374289174786</v>
      </c>
      <c r="I19">
        <v>30696.083435492783</v>
      </c>
      <c r="K19" t="s">
        <v>45</v>
      </c>
      <c r="L19">
        <v>0.93030010488428994</v>
      </c>
      <c r="M19">
        <v>0.11709536975895612</v>
      </c>
      <c r="N19">
        <v>7.9448069278856801</v>
      </c>
      <c r="O19">
        <v>1.0728416481505561E-10</v>
      </c>
      <c r="P19">
        <v>0.69563573997154038</v>
      </c>
      <c r="Q19">
        <v>1.1649644697970396</v>
      </c>
      <c r="R19">
        <v>0.69563573997154038</v>
      </c>
      <c r="S19">
        <v>1.1649644697970396</v>
      </c>
      <c r="T19" s="1">
        <v>1.3397655697775865</v>
      </c>
      <c r="AC19" t="s">
        <v>41</v>
      </c>
      <c r="AD19">
        <v>0.93030010488428994</v>
      </c>
      <c r="AE19">
        <v>0.11709536975895612</v>
      </c>
      <c r="AF19">
        <v>7.9448069278856801</v>
      </c>
      <c r="AG19">
        <v>1.0728416481505561E-10</v>
      </c>
      <c r="AH19">
        <v>0.69563573997154038</v>
      </c>
      <c r="AI19">
        <v>1.1649644697970396</v>
      </c>
      <c r="AJ19">
        <v>0.69563573997154038</v>
      </c>
      <c r="AK19">
        <v>1.1649644697970396</v>
      </c>
    </row>
    <row r="20" spans="1:37" ht="16" thickBot="1" x14ac:dyDescent="0.25">
      <c r="A20">
        <v>1983</v>
      </c>
      <c r="B20">
        <v>69.301912903785706</v>
      </c>
      <c r="C20">
        <v>7437.1389849999996</v>
      </c>
      <c r="D20">
        <v>90.400921644464589</v>
      </c>
      <c r="E20">
        <v>31810.921609807006</v>
      </c>
      <c r="F20">
        <f t="shared" si="0"/>
        <v>4.9909171081291781E-2</v>
      </c>
      <c r="G20">
        <f t="shared" si="1"/>
        <v>6.9866052967936909E-2</v>
      </c>
      <c r="H20">
        <v>90.400921644464589</v>
      </c>
      <c r="I20">
        <v>31810.921609807006</v>
      </c>
      <c r="K20" t="s">
        <v>42</v>
      </c>
      <c r="L20">
        <v>-2.3535905737917829E-4</v>
      </c>
      <c r="M20">
        <v>6.0610067646645288E-5</v>
      </c>
      <c r="N20">
        <v>-3.8831677065815846</v>
      </c>
      <c r="O20">
        <v>2.787868259969651E-4</v>
      </c>
      <c r="P20">
        <v>-3.5682434726124E-4</v>
      </c>
      <c r="Q20">
        <v>-1.1389376749711659E-4</v>
      </c>
      <c r="R20">
        <v>-3.5682434726124E-4</v>
      </c>
      <c r="S20">
        <v>-1.1389376749711659E-4</v>
      </c>
      <c r="AC20" s="1" t="s">
        <v>46</v>
      </c>
      <c r="AD20" s="1">
        <v>-2.3535905737917829E-4</v>
      </c>
      <c r="AE20" s="1">
        <v>6.0610067646645288E-5</v>
      </c>
      <c r="AF20" s="1">
        <v>-3.8831677065815846</v>
      </c>
      <c r="AG20" s="1">
        <v>2.787868259969651E-4</v>
      </c>
      <c r="AH20" s="1">
        <v>-3.5682434726124E-4</v>
      </c>
      <c r="AI20" s="1">
        <v>-1.1389376749711659E-4</v>
      </c>
      <c r="AJ20" s="1">
        <v>-3.5682434726124E-4</v>
      </c>
      <c r="AK20" s="1">
        <v>-1.1389376749711659E-4</v>
      </c>
    </row>
    <row r="21" spans="1:37" x14ac:dyDescent="0.2">
      <c r="A21">
        <v>1984</v>
      </c>
      <c r="B21">
        <v>72.84848091006279</v>
      </c>
      <c r="C21">
        <v>7975.3240640000013</v>
      </c>
      <c r="D21">
        <v>84.41499950860053</v>
      </c>
      <c r="E21">
        <v>33818.823551362242</v>
      </c>
      <c r="F21">
        <f t="shared" si="0"/>
        <v>-2.5454825139759052E-3</v>
      </c>
      <c r="G21">
        <f t="shared" si="1"/>
        <v>4.0849917459691909E-2</v>
      </c>
      <c r="H21">
        <v>84.41499950860053</v>
      </c>
      <c r="I21">
        <v>33818.823551362242</v>
      </c>
    </row>
    <row r="22" spans="1:37" x14ac:dyDescent="0.2">
      <c r="A22">
        <v>1985</v>
      </c>
      <c r="B22">
        <v>72.663282185792923</v>
      </c>
      <c r="C22">
        <v>8307.8612100000009</v>
      </c>
      <c r="D22">
        <v>78.068567844574417</v>
      </c>
      <c r="E22">
        <v>34918.13020124074</v>
      </c>
      <c r="F22">
        <f t="shared" si="0"/>
        <v>9.2397701664310716E-3</v>
      </c>
      <c r="G22">
        <f t="shared" si="1"/>
        <v>3.4040540863729873E-2</v>
      </c>
      <c r="H22">
        <v>78.068567844574417</v>
      </c>
      <c r="I22">
        <v>34918.13020124074</v>
      </c>
    </row>
    <row r="23" spans="1:37" x14ac:dyDescent="0.2">
      <c r="A23">
        <v>1986</v>
      </c>
      <c r="B23">
        <v>73.337785542011261</v>
      </c>
      <c r="C23">
        <v>8595.5337860000018</v>
      </c>
      <c r="D23">
        <v>40.114138133384337</v>
      </c>
      <c r="E23">
        <v>35794.887774691531</v>
      </c>
      <c r="F23">
        <f t="shared" si="0"/>
        <v>3.3008587949967527E-2</v>
      </c>
      <c r="G23">
        <f t="shared" si="1"/>
        <v>3.3962969880468208E-2</v>
      </c>
      <c r="H23">
        <v>40.114138133384337</v>
      </c>
      <c r="I23">
        <v>35794.887774691531</v>
      </c>
      <c r="K23" s="4" t="s">
        <v>55</v>
      </c>
    </row>
    <row r="24" spans="1:37" ht="16" thickBot="1" x14ac:dyDescent="0.25">
      <c r="A24">
        <v>1987</v>
      </c>
      <c r="B24">
        <v>75.798958748579025</v>
      </c>
      <c r="C24">
        <v>8892.4776460000012</v>
      </c>
      <c r="D24">
        <v>49.436177483087874</v>
      </c>
      <c r="E24">
        <v>36701.94538753308</v>
      </c>
      <c r="F24">
        <f t="shared" si="0"/>
        <v>4.4554423677666044E-2</v>
      </c>
      <c r="G24">
        <f t="shared" si="1"/>
        <v>4.0921020635702021E-2</v>
      </c>
      <c r="H24">
        <v>49.436177483087874</v>
      </c>
      <c r="I24">
        <v>36701.94538753308</v>
      </c>
    </row>
    <row r="25" spans="1:37" x14ac:dyDescent="0.2">
      <c r="A25">
        <v>1988</v>
      </c>
      <c r="B25">
        <v>79.25250169634819</v>
      </c>
      <c r="C25">
        <v>9263.9148720000012</v>
      </c>
      <c r="D25">
        <v>38.452412246225066</v>
      </c>
      <c r="E25">
        <v>37889.377347146619</v>
      </c>
      <c r="F25">
        <f t="shared" si="0"/>
        <v>2.388900468323385E-2</v>
      </c>
      <c r="G25">
        <f t="shared" si="1"/>
        <v>3.6064177259765628E-2</v>
      </c>
      <c r="H25">
        <v>38.452412246225066</v>
      </c>
      <c r="I25">
        <v>37889.377347146619</v>
      </c>
      <c r="K25" s="3" t="s">
        <v>18</v>
      </c>
      <c r="L25" s="3"/>
    </row>
    <row r="26" spans="1:37" x14ac:dyDescent="0.2">
      <c r="A26">
        <v>1989</v>
      </c>
      <c r="B26">
        <v>81.168560326099396</v>
      </c>
      <c r="C26">
        <v>9604.1078590000016</v>
      </c>
      <c r="D26">
        <v>44.798539101791462</v>
      </c>
      <c r="E26">
        <v>38911.541895072914</v>
      </c>
      <c r="F26">
        <f t="shared" si="0"/>
        <v>2.762590519346908E-3</v>
      </c>
      <c r="G26">
        <f t="shared" si="1"/>
        <v>1.8684017427961663E-2</v>
      </c>
      <c r="H26">
        <v>44.798539101791462</v>
      </c>
      <c r="I26">
        <v>38911.541895072914</v>
      </c>
      <c r="K26" t="s">
        <v>19</v>
      </c>
      <c r="L26">
        <v>0.76794782927366523</v>
      </c>
    </row>
    <row r="27" spans="1:37" x14ac:dyDescent="0.2">
      <c r="A27">
        <v>1990</v>
      </c>
      <c r="B27">
        <v>81.3931058421731</v>
      </c>
      <c r="C27">
        <v>9785.2380280000016</v>
      </c>
      <c r="D27">
        <v>55.329766167615901</v>
      </c>
      <c r="E27">
        <v>39200.065811243359</v>
      </c>
      <c r="F27">
        <f t="shared" si="0"/>
        <v>-1.3046014871660461E-3</v>
      </c>
      <c r="G27">
        <f t="shared" si="1"/>
        <v>-1.0837158976304551E-3</v>
      </c>
      <c r="H27">
        <v>55.329766167615901</v>
      </c>
      <c r="I27">
        <v>39200.065811243359</v>
      </c>
      <c r="K27" t="s">
        <v>20</v>
      </c>
      <c r="L27" s="5">
        <v>0.58974386848613447</v>
      </c>
    </row>
    <row r="28" spans="1:37" x14ac:dyDescent="0.2">
      <c r="A28">
        <v>1991</v>
      </c>
      <c r="B28">
        <v>81.286989510059357</v>
      </c>
      <c r="C28">
        <v>9774.6393540000026</v>
      </c>
      <c r="D28">
        <v>44.748041091578251</v>
      </c>
      <c r="E28">
        <v>38637.839814057188</v>
      </c>
      <c r="F28">
        <f t="shared" si="0"/>
        <v>1.4657115381844221E-2</v>
      </c>
      <c r="G28">
        <f t="shared" si="1"/>
        <v>3.4618767194706024E-2</v>
      </c>
      <c r="H28">
        <v>44.748041091578251</v>
      </c>
      <c r="I28">
        <v>38637.839814057188</v>
      </c>
      <c r="K28" t="s">
        <v>21</v>
      </c>
      <c r="L28">
        <v>0.58241786613767255</v>
      </c>
    </row>
    <row r="29" spans="1:37" x14ac:dyDescent="0.2">
      <c r="A29">
        <v>1992</v>
      </c>
      <c r="B29">
        <v>82.4871965944767</v>
      </c>
      <c r="C29">
        <v>10118.950750000002</v>
      </c>
      <c r="D29">
        <v>41.955739318426986</v>
      </c>
      <c r="E29">
        <v>39447.94728552828</v>
      </c>
      <c r="F29">
        <f t="shared" si="0"/>
        <v>2.0872300536132649E-2</v>
      </c>
      <c r="G29">
        <f t="shared" si="1"/>
        <v>2.7146145209615113E-2</v>
      </c>
      <c r="H29">
        <v>41.955739318426986</v>
      </c>
      <c r="I29">
        <v>39447.94728552828</v>
      </c>
      <c r="K29" t="s">
        <v>22</v>
      </c>
      <c r="L29">
        <v>1.8520892534348157E-2</v>
      </c>
    </row>
    <row r="30" spans="1:37" ht="16" thickBot="1" x14ac:dyDescent="0.25">
      <c r="A30">
        <v>1993</v>
      </c>
      <c r="B30">
        <v>84.226987712085247</v>
      </c>
      <c r="C30">
        <v>10397.403618000002</v>
      </c>
      <c r="D30">
        <v>35.797753564214055</v>
      </c>
      <c r="E30">
        <v>40002.47622528558</v>
      </c>
      <c r="F30">
        <f t="shared" si="0"/>
        <v>1.811740296312081E-2</v>
      </c>
      <c r="G30">
        <f t="shared" si="1"/>
        <v>3.9499738924346772E-2</v>
      </c>
      <c r="H30">
        <v>35.797753564214055</v>
      </c>
      <c r="I30">
        <v>40002.47622528558</v>
      </c>
      <c r="K30" s="1" t="s">
        <v>23</v>
      </c>
      <c r="L30" s="1">
        <v>58</v>
      </c>
    </row>
    <row r="31" spans="1:37" x14ac:dyDescent="0.2">
      <c r="A31">
        <v>1994</v>
      </c>
      <c r="B31">
        <v>85.766869194805622</v>
      </c>
      <c r="C31">
        <v>10816.317373000002</v>
      </c>
      <c r="D31">
        <v>32.515809073853632</v>
      </c>
      <c r="E31">
        <v>41106.988184367954</v>
      </c>
      <c r="F31">
        <f t="shared" si="0"/>
        <v>2.156260073054117E-2</v>
      </c>
      <c r="G31">
        <f t="shared" si="1"/>
        <v>2.6490319993566658E-2</v>
      </c>
      <c r="H31">
        <v>32.515809073853632</v>
      </c>
      <c r="I31">
        <v>41106.988184367954</v>
      </c>
    </row>
    <row r="32" spans="1:37" ht="16" thickBot="1" x14ac:dyDescent="0.25">
      <c r="A32">
        <v>1995</v>
      </c>
      <c r="B32">
        <v>87.636308506131172</v>
      </c>
      <c r="C32">
        <v>11106.673921</v>
      </c>
      <c r="D32">
        <v>34.0260912135181</v>
      </c>
      <c r="E32">
        <v>41710.820724956626</v>
      </c>
      <c r="F32">
        <f t="shared" si="0"/>
        <v>3.3207432292312156E-2</v>
      </c>
      <c r="G32">
        <f t="shared" si="1"/>
        <v>3.7033444804453808E-2</v>
      </c>
      <c r="H32">
        <v>34.0260912135181</v>
      </c>
      <c r="I32">
        <v>41710.820724956626</v>
      </c>
      <c r="K32" t="s">
        <v>24</v>
      </c>
    </row>
    <row r="33" spans="1:19" x14ac:dyDescent="0.2">
      <c r="A33">
        <v>1996</v>
      </c>
      <c r="B33">
        <v>90.595344364643097</v>
      </c>
      <c r="C33">
        <v>11525.703481000002</v>
      </c>
      <c r="D33">
        <v>40.151234238713549</v>
      </c>
      <c r="E33">
        <v>42783.816569782553</v>
      </c>
      <c r="F33">
        <f t="shared" si="0"/>
        <v>7.4712967030095001E-3</v>
      </c>
      <c r="G33">
        <f t="shared" si="1"/>
        <v>4.3510804670082948E-2</v>
      </c>
      <c r="H33">
        <v>40.151234238713549</v>
      </c>
      <c r="I33">
        <v>42783.816569782553</v>
      </c>
      <c r="K33" s="2"/>
      <c r="L33" s="2" t="s">
        <v>29</v>
      </c>
      <c r="M33" s="2" t="s">
        <v>30</v>
      </c>
      <c r="N33" s="2" t="s">
        <v>31</v>
      </c>
      <c r="O33" s="2" t="s">
        <v>32</v>
      </c>
      <c r="P33" s="2" t="s">
        <v>33</v>
      </c>
    </row>
    <row r="34" spans="1:19" x14ac:dyDescent="0.2">
      <c r="A34">
        <v>1997</v>
      </c>
      <c r="B34">
        <v>91.274743899703026</v>
      </c>
      <c r="C34">
        <v>12038.266261000002</v>
      </c>
      <c r="D34">
        <v>36.242601685461331</v>
      </c>
      <c r="E34">
        <v>44151.686041436682</v>
      </c>
      <c r="F34">
        <f t="shared" si="0"/>
        <v>6.2620455038064904E-3</v>
      </c>
      <c r="G34">
        <f t="shared" si="1"/>
        <v>4.385546900012649E-2</v>
      </c>
      <c r="H34">
        <v>36.242601685461331</v>
      </c>
      <c r="I34">
        <v>44151.686041436682</v>
      </c>
      <c r="K34" t="s">
        <v>25</v>
      </c>
      <c r="L34">
        <v>1</v>
      </c>
      <c r="M34">
        <v>2.7613420364646462E-2</v>
      </c>
      <c r="N34">
        <v>2.7613420364646462E-2</v>
      </c>
      <c r="O34">
        <v>80.500092742934072</v>
      </c>
      <c r="P34">
        <v>2.0000978088568335E-12</v>
      </c>
    </row>
    <row r="35" spans="1:19" x14ac:dyDescent="0.2">
      <c r="A35">
        <v>1998</v>
      </c>
      <c r="B35">
        <v>91.848103828728199</v>
      </c>
      <c r="C35">
        <v>12577.957790000002</v>
      </c>
      <c r="D35">
        <v>23.768614046564274</v>
      </c>
      <c r="E35">
        <v>45596.430684347528</v>
      </c>
      <c r="F35">
        <f t="shared" si="0"/>
        <v>1.7550068188822543E-2</v>
      </c>
      <c r="G35">
        <f t="shared" si="1"/>
        <v>4.6773131833582227E-2</v>
      </c>
      <c r="H35">
        <v>23.768614046564274</v>
      </c>
      <c r="I35">
        <v>45596.430684347528</v>
      </c>
      <c r="K35" t="s">
        <v>26</v>
      </c>
      <c r="L35">
        <v>56</v>
      </c>
      <c r="M35">
        <v>1.9209313775056903E-2</v>
      </c>
      <c r="N35">
        <v>3.4302346026887328E-4</v>
      </c>
    </row>
    <row r="36" spans="1:19" ht="16" thickBot="1" x14ac:dyDescent="0.25">
      <c r="A36">
        <v>1999</v>
      </c>
      <c r="B36">
        <v>93.474272258579731</v>
      </c>
      <c r="C36">
        <v>13180.243872000003</v>
      </c>
      <c r="D36">
        <v>32.871145975795194</v>
      </c>
      <c r="E36">
        <v>47234.245527522944</v>
      </c>
      <c r="F36">
        <f t="shared" si="0"/>
        <v>2.2135564310270084E-2</v>
      </c>
      <c r="G36">
        <f t="shared" si="1"/>
        <v>3.9966451925248947E-2</v>
      </c>
      <c r="H36">
        <v>32.871145975795194</v>
      </c>
      <c r="I36">
        <v>47234.245527522944</v>
      </c>
      <c r="K36" s="1" t="s">
        <v>27</v>
      </c>
      <c r="L36" s="1">
        <v>57</v>
      </c>
      <c r="M36" s="1">
        <v>4.6822734139703365E-2</v>
      </c>
      <c r="N36" s="1"/>
      <c r="O36" s="1"/>
      <c r="P36" s="1"/>
    </row>
    <row r="37" spans="1:19" ht="16" thickBot="1" x14ac:dyDescent="0.25">
      <c r="A37">
        <v>2000</v>
      </c>
      <c r="B37">
        <v>95.566448345780373</v>
      </c>
      <c r="C37">
        <v>13717.679619</v>
      </c>
      <c r="D37">
        <v>50.421652031722182</v>
      </c>
      <c r="E37">
        <v>48616.254625780042</v>
      </c>
      <c r="F37">
        <f t="shared" si="0"/>
        <v>-2.3936505814755371E-2</v>
      </c>
      <c r="G37">
        <f t="shared" si="1"/>
        <v>9.5100195385882103E-3</v>
      </c>
      <c r="H37">
        <v>50.421652031722182</v>
      </c>
      <c r="I37">
        <v>48616.254625780042</v>
      </c>
    </row>
    <row r="38" spans="1:19" x14ac:dyDescent="0.2">
      <c r="A38">
        <v>2001</v>
      </c>
      <c r="B38">
        <v>93.306082057883032</v>
      </c>
      <c r="C38">
        <v>13848.757308000002</v>
      </c>
      <c r="D38">
        <v>42.063774294694952</v>
      </c>
      <c r="E38">
        <v>48597.424614200529</v>
      </c>
      <c r="F38">
        <f t="shared" si="0"/>
        <v>1.4513662473775391E-2</v>
      </c>
      <c r="G38">
        <f t="shared" si="1"/>
        <v>1.6861515519195791E-2</v>
      </c>
      <c r="H38">
        <v>42.063774294694952</v>
      </c>
      <c r="I38">
        <v>48597.424614200529</v>
      </c>
      <c r="K38" s="2"/>
      <c r="L38" s="2" t="s">
        <v>34</v>
      </c>
      <c r="M38" s="2" t="s">
        <v>22</v>
      </c>
      <c r="N38" s="2" t="s">
        <v>35</v>
      </c>
      <c r="O38" s="2" t="s">
        <v>36</v>
      </c>
      <c r="P38" s="2" t="s">
        <v>37</v>
      </c>
      <c r="Q38" s="2" t="s">
        <v>38</v>
      </c>
      <c r="R38" s="2" t="s">
        <v>39</v>
      </c>
      <c r="S38" s="2" t="s">
        <v>40</v>
      </c>
    </row>
    <row r="39" spans="1:19" x14ac:dyDescent="0.2">
      <c r="A39">
        <v>2002</v>
      </c>
      <c r="B39">
        <v>94.670170051045716</v>
      </c>
      <c r="C39">
        <v>14084.248131000002</v>
      </c>
      <c r="D39">
        <v>42.388467738015144</v>
      </c>
      <c r="E39">
        <v>48967.366120115919</v>
      </c>
      <c r="F39">
        <f t="shared" si="0"/>
        <v>3.2579495307203388E-3</v>
      </c>
      <c r="G39">
        <f t="shared" si="1"/>
        <v>2.7572422596904289E-2</v>
      </c>
      <c r="H39">
        <v>42.388467738015144</v>
      </c>
      <c r="I39">
        <v>48967.366120115919</v>
      </c>
      <c r="K39" t="s">
        <v>28</v>
      </c>
      <c r="L39">
        <v>-2.0032910421212281E-2</v>
      </c>
      <c r="M39">
        <v>4.1614180442789668E-3</v>
      </c>
      <c r="N39">
        <v>-4.8139625022179926</v>
      </c>
      <c r="O39">
        <v>1.1615894655552546E-5</v>
      </c>
      <c r="P39">
        <v>-2.8369232495660188E-2</v>
      </c>
      <c r="Q39">
        <v>-1.1696588346764375E-2</v>
      </c>
      <c r="R39">
        <v>-2.8369232495660188E-2</v>
      </c>
      <c r="S39">
        <v>-1.1696588346764375E-2</v>
      </c>
    </row>
    <row r="40" spans="1:19" ht="16" thickBot="1" x14ac:dyDescent="0.25">
      <c r="A40">
        <v>2003</v>
      </c>
      <c r="B40">
        <v>94.979103658930399</v>
      </c>
      <c r="C40">
        <v>14477.988212000002</v>
      </c>
      <c r="D40">
        <v>47.754079372909032</v>
      </c>
      <c r="E40">
        <v>49905.52330742366</v>
      </c>
      <c r="F40">
        <f t="shared" si="0"/>
        <v>1.9370445587602703E-2</v>
      </c>
      <c r="G40">
        <f t="shared" si="1"/>
        <v>3.7755907118290466E-2</v>
      </c>
      <c r="H40">
        <v>47.754079372909032</v>
      </c>
      <c r="I40">
        <v>49905.52330742366</v>
      </c>
      <c r="K40" s="1" t="s">
        <v>45</v>
      </c>
      <c r="L40" s="6">
        <v>1.0952308099600434</v>
      </c>
      <c r="M40" s="1">
        <v>0.12206958330908069</v>
      </c>
      <c r="N40" s="6">
        <v>8.9721843908233421</v>
      </c>
      <c r="O40" s="1">
        <v>2.0000978088568485E-12</v>
      </c>
      <c r="P40" s="1">
        <v>0.85069605014250038</v>
      </c>
      <c r="Q40" s="1">
        <v>1.3397655697775865</v>
      </c>
      <c r="R40" s="1">
        <v>0.85069605014250038</v>
      </c>
      <c r="S40" s="1">
        <v>1.3397655697775865</v>
      </c>
    </row>
    <row r="41" spans="1:19" x14ac:dyDescent="0.2">
      <c r="A41">
        <v>2004</v>
      </c>
      <c r="B41">
        <v>96.836825582431629</v>
      </c>
      <c r="C41">
        <v>15035.068144000003</v>
      </c>
      <c r="D41">
        <v>61.728082585282223</v>
      </c>
      <c r="E41">
        <v>51348.34733762229</v>
      </c>
      <c r="F41">
        <f t="shared" si="0"/>
        <v>4.9974924957840727E-4</v>
      </c>
      <c r="G41">
        <f t="shared" si="1"/>
        <v>3.4242476287730028E-2</v>
      </c>
      <c r="H41">
        <v>61.728082585282223</v>
      </c>
      <c r="I41">
        <v>51348.34733762229</v>
      </c>
    </row>
    <row r="42" spans="1:19" x14ac:dyDescent="0.2">
      <c r="A42">
        <v>2005</v>
      </c>
      <c r="B42">
        <v>96.88523180782795</v>
      </c>
      <c r="C42">
        <v>15558.822251000001</v>
      </c>
      <c r="D42">
        <v>85.065903877609756</v>
      </c>
      <c r="E42">
        <v>52649.571305468366</v>
      </c>
      <c r="F42">
        <f t="shared" si="0"/>
        <v>-7.931076321593622E-3</v>
      </c>
      <c r="G42">
        <f t="shared" si="1"/>
        <v>2.7464763109849244E-2</v>
      </c>
      <c r="H42">
        <v>85.065903877609756</v>
      </c>
      <c r="I42">
        <v>52649.571305468366</v>
      </c>
    </row>
    <row r="43" spans="1:19" x14ac:dyDescent="0.2">
      <c r="A43">
        <v>2006</v>
      </c>
      <c r="B43">
        <v>96.119866736233234</v>
      </c>
      <c r="C43">
        <v>15992.063824000003</v>
      </c>
      <c r="D43">
        <v>98.463885724368012</v>
      </c>
      <c r="E43">
        <v>53596.315237200026</v>
      </c>
      <c r="F43">
        <f t="shared" si="0"/>
        <v>1.3642417342816238E-2</v>
      </c>
      <c r="G43">
        <f t="shared" si="1"/>
        <v>1.9840453034291272E-2</v>
      </c>
      <c r="H43">
        <v>98.463885724368012</v>
      </c>
      <c r="I43">
        <v>53596.315237200026</v>
      </c>
      <c r="K43" s="4" t="s">
        <v>56</v>
      </c>
    </row>
    <row r="44" spans="1:19" ht="16" thickBot="1" x14ac:dyDescent="0.25">
      <c r="A44">
        <v>2007</v>
      </c>
      <c r="B44">
        <v>97.4401595890522</v>
      </c>
      <c r="C44">
        <v>16312.522122000002</v>
      </c>
      <c r="D44">
        <v>106.37990470524048</v>
      </c>
      <c r="E44">
        <v>54152.829265129898</v>
      </c>
      <c r="F44">
        <f t="shared" si="0"/>
        <v>-2.466600706798161E-2</v>
      </c>
      <c r="G44">
        <f t="shared" si="1"/>
        <v>1.135227867528954E-3</v>
      </c>
      <c r="H44">
        <v>106.37990470524048</v>
      </c>
      <c r="I44">
        <v>54152.829265129898</v>
      </c>
    </row>
    <row r="45" spans="1:19" x14ac:dyDescent="0.2">
      <c r="A45">
        <v>2008</v>
      </c>
      <c r="B45">
        <v>95.06609958037734</v>
      </c>
      <c r="C45">
        <v>16331.051067000002</v>
      </c>
      <c r="D45">
        <v>137.63912907419453</v>
      </c>
      <c r="E45">
        <v>53703.962896126657</v>
      </c>
      <c r="F45">
        <f t="shared" si="0"/>
        <v>-5.0351443823870135E-2</v>
      </c>
      <c r="G45">
        <f t="shared" si="1"/>
        <v>-2.6102733745315021E-2</v>
      </c>
      <c r="H45">
        <v>137.63912907419453</v>
      </c>
      <c r="I45">
        <v>53703.962896126657</v>
      </c>
      <c r="K45" s="3" t="s">
        <v>18</v>
      </c>
      <c r="L45" s="3"/>
    </row>
    <row r="46" spans="1:19" x14ac:dyDescent="0.2">
      <c r="A46">
        <v>2009</v>
      </c>
      <c r="B46">
        <v>90.397895827889442</v>
      </c>
      <c r="C46">
        <v>15910.281498000002</v>
      </c>
      <c r="D46">
        <v>87.590167907573615</v>
      </c>
      <c r="E46">
        <v>51863.61834119229</v>
      </c>
      <c r="F46">
        <f t="shared" si="0"/>
        <v>3.3021150527465792E-2</v>
      </c>
      <c r="G46">
        <f t="shared" si="1"/>
        <v>2.6595119566719561E-2</v>
      </c>
      <c r="H46">
        <v>87.590167907573615</v>
      </c>
      <c r="I46">
        <v>51863.61834119229</v>
      </c>
      <c r="K46" t="s">
        <v>19</v>
      </c>
      <c r="L46">
        <v>0.82405618771286682</v>
      </c>
    </row>
    <row r="47" spans="1:19" x14ac:dyDescent="0.2">
      <c r="A47">
        <v>2010</v>
      </c>
      <c r="B47">
        <v>93.432770110666752</v>
      </c>
      <c r="C47">
        <v>16339.094225000003</v>
      </c>
      <c r="D47">
        <v>111.083714108256</v>
      </c>
      <c r="E47">
        <v>52821.40476434039</v>
      </c>
      <c r="F47">
        <f t="shared" si="0"/>
        <v>-8.6860931352443771E-3</v>
      </c>
      <c r="G47">
        <f t="shared" si="1"/>
        <v>1.5522961541330815E-2</v>
      </c>
      <c r="H47">
        <v>111.083714108256</v>
      </c>
      <c r="I47">
        <v>52821.40476434039</v>
      </c>
      <c r="K47" t="s">
        <v>20</v>
      </c>
      <c r="L47">
        <v>0.67906860050786366</v>
      </c>
    </row>
    <row r="48" spans="1:19" x14ac:dyDescent="0.2">
      <c r="A48">
        <v>2011</v>
      </c>
      <c r="B48">
        <v>92.624718852341175</v>
      </c>
      <c r="C48">
        <v>16594.704135000004</v>
      </c>
      <c r="D48">
        <v>150.70633060740158</v>
      </c>
      <c r="E48">
        <v>53259.25521385391</v>
      </c>
      <c r="F48">
        <f t="shared" si="0"/>
        <v>-2.6853488280933036E-2</v>
      </c>
      <c r="G48">
        <f t="shared" si="1"/>
        <v>2.2633062808877114E-2</v>
      </c>
      <c r="H48">
        <v>150.70633060740158</v>
      </c>
      <c r="I48">
        <v>53259.25521385391</v>
      </c>
      <c r="K48" t="s">
        <v>21</v>
      </c>
      <c r="L48">
        <v>0.66123907831385609</v>
      </c>
    </row>
    <row r="49" spans="1:19" x14ac:dyDescent="0.2">
      <c r="A49">
        <v>2012</v>
      </c>
      <c r="B49">
        <v>90.170521408319473</v>
      </c>
      <c r="C49">
        <v>16974.575729</v>
      </c>
      <c r="D49">
        <v>148.20050713423274</v>
      </c>
      <c r="E49">
        <v>54080.228649721503</v>
      </c>
      <c r="F49">
        <f t="shared" si="0"/>
        <v>2.6835604179715311E-2</v>
      </c>
      <c r="G49">
        <f t="shared" si="1"/>
        <v>2.0957157620449252E-2</v>
      </c>
      <c r="H49">
        <v>148.20050713423274</v>
      </c>
      <c r="I49">
        <v>54080.228649721503</v>
      </c>
      <c r="K49" t="s">
        <v>22</v>
      </c>
      <c r="L49">
        <v>1.6681596421685357E-2</v>
      </c>
    </row>
    <row r="50" spans="1:19" ht="16" thickBot="1" x14ac:dyDescent="0.25">
      <c r="A50">
        <v>2013</v>
      </c>
      <c r="B50">
        <v>92.62306235730648</v>
      </c>
      <c r="C50">
        <v>17334.068403000001</v>
      </c>
      <c r="D50">
        <v>142.12240980913359</v>
      </c>
      <c r="E50">
        <v>54844.242579715421</v>
      </c>
      <c r="F50">
        <f t="shared" si="0"/>
        <v>1.0335011256287885E-2</v>
      </c>
      <c r="G50">
        <f t="shared" si="1"/>
        <v>2.4924974025726243E-2</v>
      </c>
      <c r="H50">
        <v>142.12240980913359</v>
      </c>
      <c r="I50">
        <v>54844.242579715421</v>
      </c>
      <c r="K50" s="1" t="s">
        <v>23</v>
      </c>
      <c r="L50" s="1">
        <v>58</v>
      </c>
    </row>
    <row r="51" spans="1:19" x14ac:dyDescent="0.2">
      <c r="A51">
        <v>2014</v>
      </c>
      <c r="B51">
        <v>93.585286483168602</v>
      </c>
      <c r="C51">
        <v>17771.549056</v>
      </c>
      <c r="D51">
        <v>127.35276310009594</v>
      </c>
      <c r="E51">
        <v>55817.563247195831</v>
      </c>
      <c r="F51">
        <f t="shared" si="0"/>
        <v>-9.6046502506741405E-3</v>
      </c>
      <c r="G51">
        <f t="shared" si="1"/>
        <v>2.9030026100508977E-2</v>
      </c>
      <c r="H51">
        <v>127.35276310009594</v>
      </c>
      <c r="I51">
        <v>55817.563247195831</v>
      </c>
    </row>
    <row r="52" spans="1:19" ht="16" thickBot="1" x14ac:dyDescent="0.25">
      <c r="A52">
        <v>2015</v>
      </c>
      <c r="B52">
        <v>92.690735340118408</v>
      </c>
      <c r="C52">
        <v>18295.019</v>
      </c>
      <c r="D52">
        <v>67.346765065013585</v>
      </c>
      <c r="E52">
        <v>57040.20821366048</v>
      </c>
      <c r="F52">
        <f t="shared" si="0"/>
        <v>-7.9166525174301228E-4</v>
      </c>
      <c r="G52">
        <f t="shared" si="1"/>
        <v>1.803097526615538E-2</v>
      </c>
      <c r="H52">
        <v>67.346765065013585</v>
      </c>
      <c r="I52">
        <v>57040.20821366048</v>
      </c>
      <c r="K52" t="s">
        <v>24</v>
      </c>
    </row>
    <row r="53" spans="1:19" x14ac:dyDescent="0.2">
      <c r="A53">
        <v>2016</v>
      </c>
      <c r="B53">
        <v>92.617384344339371</v>
      </c>
      <c r="C53">
        <v>18627.887993</v>
      </c>
      <c r="D53">
        <v>55.522803369026278</v>
      </c>
      <c r="E53">
        <v>57658.670882572202</v>
      </c>
      <c r="F53">
        <f t="shared" si="0"/>
        <v>3.7553095042417439E-3</v>
      </c>
      <c r="G53">
        <f t="shared" si="1"/>
        <v>2.4279086159321395E-2</v>
      </c>
      <c r="H53">
        <v>55.522803369026278</v>
      </c>
      <c r="I53">
        <v>57658.670882572202</v>
      </c>
      <c r="K53" s="2"/>
      <c r="L53" s="2" t="s">
        <v>29</v>
      </c>
      <c r="M53" s="2" t="s">
        <v>30</v>
      </c>
      <c r="N53" s="2" t="s">
        <v>31</v>
      </c>
      <c r="O53" s="2" t="s">
        <v>32</v>
      </c>
      <c r="P53" s="2" t="s">
        <v>33</v>
      </c>
    </row>
    <row r="54" spans="1:19" x14ac:dyDescent="0.2">
      <c r="A54">
        <v>2017</v>
      </c>
      <c r="B54">
        <v>92.965845167636871</v>
      </c>
      <c r="C54">
        <v>19085.691123000001</v>
      </c>
      <c r="D54">
        <v>67.365169508768815</v>
      </c>
      <c r="E54">
        <v>58703.144078215431</v>
      </c>
      <c r="F54">
        <f t="shared" si="0"/>
        <v>3.5945704221550301E-2</v>
      </c>
      <c r="G54">
        <f t="shared" si="1"/>
        <v>2.9233555869280892E-2</v>
      </c>
      <c r="H54">
        <v>67.365169508768815</v>
      </c>
      <c r="I54">
        <v>58703.144078215431</v>
      </c>
      <c r="K54" t="s">
        <v>25</v>
      </c>
      <c r="L54">
        <v>3</v>
      </c>
      <c r="M54">
        <v>3.1795848544200131E-2</v>
      </c>
      <c r="N54">
        <v>1.0598616181400044E-2</v>
      </c>
      <c r="O54">
        <v>38.086752584771773</v>
      </c>
      <c r="P54">
        <v>2.3270339091748761E-13</v>
      </c>
    </row>
    <row r="55" spans="1:19" x14ac:dyDescent="0.2">
      <c r="A55">
        <v>2018</v>
      </c>
      <c r="B55">
        <v>96.368354380130768</v>
      </c>
      <c r="C55">
        <v>19651.869117999999</v>
      </c>
      <c r="D55">
        <v>86.530054604745956</v>
      </c>
      <c r="E55">
        <v>60127.210277523285</v>
      </c>
      <c r="F55">
        <f t="shared" si="0"/>
        <v>-7.1416292751553812E-3</v>
      </c>
      <c r="G55">
        <f t="shared" si="1"/>
        <v>2.4370976121046439E-2</v>
      </c>
      <c r="H55">
        <v>86.530054604745956</v>
      </c>
      <c r="I55">
        <v>60127.210277523285</v>
      </c>
      <c r="K55" t="s">
        <v>26</v>
      </c>
      <c r="L55">
        <v>54</v>
      </c>
      <c r="M55">
        <v>1.502688559550323E-2</v>
      </c>
      <c r="N55">
        <v>2.7827565917598574E-4</v>
      </c>
    </row>
    <row r="56" spans="1:19" ht="16" thickBot="1" x14ac:dyDescent="0.25">
      <c r="A56">
        <v>2019</v>
      </c>
      <c r="B56">
        <v>95.682579010725021</v>
      </c>
      <c r="C56">
        <v>20136.688110999999</v>
      </c>
      <c r="D56">
        <v>76.52843974394132</v>
      </c>
      <c r="E56">
        <v>61330.64597673183</v>
      </c>
      <c r="F56">
        <f t="shared" si="0"/>
        <v>-7.6435730026617854E-2</v>
      </c>
      <c r="G56">
        <f t="shared" si="1"/>
        <v>-2.2383341672389534E-2</v>
      </c>
      <c r="H56">
        <v>76.52843974394132</v>
      </c>
      <c r="I56">
        <v>61330.64597673183</v>
      </c>
      <c r="K56" s="1" t="s">
        <v>27</v>
      </c>
      <c r="L56" s="1">
        <v>57</v>
      </c>
      <c r="M56" s="1">
        <v>4.6822734139703365E-2</v>
      </c>
      <c r="N56" s="1"/>
      <c r="O56" s="1"/>
      <c r="P56" s="1"/>
    </row>
    <row r="57" spans="1:19" ht="16" thickBot="1" x14ac:dyDescent="0.25">
      <c r="A57">
        <v>2020</v>
      </c>
      <c r="B57">
        <v>88.641532719135284</v>
      </c>
      <c r="C57">
        <v>19690.968695</v>
      </c>
      <c r="D57">
        <v>49.256802032131993</v>
      </c>
      <c r="E57">
        <v>59394.778327105028</v>
      </c>
      <c r="F57">
        <f t="shared" si="0"/>
        <v>5.276800414215721E-2</v>
      </c>
      <c r="G57">
        <f t="shared" si="1"/>
        <v>5.6382281718306615E-2</v>
      </c>
      <c r="H57">
        <v>49.256802032131993</v>
      </c>
      <c r="I57">
        <v>59394.778327105028</v>
      </c>
    </row>
    <row r="58" spans="1:19" x14ac:dyDescent="0.2">
      <c r="A58">
        <v>2021</v>
      </c>
      <c r="B58">
        <v>93.444578617811203</v>
      </c>
      <c r="C58">
        <v>20833.085468000001</v>
      </c>
      <c r="D58">
        <v>79.739407518352408</v>
      </c>
      <c r="E58">
        <v>62741.001813115057</v>
      </c>
      <c r="F58">
        <f t="shared" si="0"/>
        <v>2.0872489164048602E-2</v>
      </c>
      <c r="G58">
        <f t="shared" si="1"/>
        <v>1.9170034063343167E-2</v>
      </c>
      <c r="H58">
        <v>79.739407518352408</v>
      </c>
      <c r="I58">
        <v>62741.001813115057</v>
      </c>
      <c r="K58" s="2"/>
      <c r="L58" s="2" t="s">
        <v>34</v>
      </c>
      <c r="M58" s="2" t="s">
        <v>22</v>
      </c>
      <c r="N58" s="2" t="s">
        <v>35</v>
      </c>
      <c r="O58" s="2" t="s">
        <v>36</v>
      </c>
      <c r="P58" s="2" t="s">
        <v>37</v>
      </c>
      <c r="Q58" s="2" t="s">
        <v>38</v>
      </c>
      <c r="R58" s="2" t="s">
        <v>39</v>
      </c>
      <c r="S58" s="2" t="s">
        <v>40</v>
      </c>
    </row>
    <row r="59" spans="1:19" x14ac:dyDescent="0.2">
      <c r="A59">
        <v>2022</v>
      </c>
      <c r="B59">
        <v>95.415497004985809</v>
      </c>
      <c r="C59">
        <v>21236.308981999999</v>
      </c>
      <c r="D59">
        <v>105.4906736616</v>
      </c>
      <c r="E59">
        <v>63720.764161195933</v>
      </c>
      <c r="F59">
        <f t="shared" si="0"/>
        <v>-1.1960057087094356E-2</v>
      </c>
      <c r="G59">
        <f t="shared" si="1"/>
        <v>2.5109114122393805E-2</v>
      </c>
      <c r="H59">
        <v>105.4906736616</v>
      </c>
      <c r="I59">
        <v>63720.764161195933</v>
      </c>
      <c r="K59" t="s">
        <v>28</v>
      </c>
      <c r="L59">
        <v>3.0545646610458878E-3</v>
      </c>
      <c r="M59">
        <v>9.6588922111231264E-3</v>
      </c>
      <c r="N59">
        <v>0.31624378803277958</v>
      </c>
      <c r="O59">
        <v>0.75303668419094349</v>
      </c>
      <c r="P59">
        <v>-1.6310348279875819E-2</v>
      </c>
      <c r="Q59">
        <v>2.2419477601967597E-2</v>
      </c>
      <c r="R59">
        <v>-1.6310348279875819E-2</v>
      </c>
      <c r="S59">
        <v>2.2419477601967597E-2</v>
      </c>
    </row>
    <row r="60" spans="1:19" x14ac:dyDescent="0.2">
      <c r="A60">
        <v>2023</v>
      </c>
      <c r="B60">
        <v>94.281119346618652</v>
      </c>
      <c r="C60">
        <v>21776.284673936199</v>
      </c>
      <c r="D60">
        <v>82.642290836653416</v>
      </c>
      <c r="E60">
        <v>65020.352928573688</v>
      </c>
      <c r="H60">
        <v>82.642290836653416</v>
      </c>
      <c r="I60">
        <v>65020.352928573688</v>
      </c>
      <c r="K60" t="s">
        <v>45</v>
      </c>
      <c r="L60">
        <v>0.9238037720760246</v>
      </c>
      <c r="M60">
        <v>0.11899051164246688</v>
      </c>
      <c r="N60">
        <v>7.7636759378915512</v>
      </c>
      <c r="O60">
        <v>2.376423218268224E-10</v>
      </c>
      <c r="P60">
        <v>0.68524215979314285</v>
      </c>
      <c r="Q60">
        <v>1.1623653843589064</v>
      </c>
      <c r="R60">
        <v>0.68524215979314285</v>
      </c>
      <c r="S60">
        <v>1.1623653843589064</v>
      </c>
    </row>
    <row r="61" spans="1:19" x14ac:dyDescent="0.2">
      <c r="K61" t="s">
        <v>42</v>
      </c>
      <c r="L61">
        <v>-2.2510973881804787E-4</v>
      </c>
      <c r="M61">
        <v>6.5759921353373456E-5</v>
      </c>
      <c r="N61">
        <v>-3.4232057183946103</v>
      </c>
      <c r="O61">
        <v>1.1878546200229606E-3</v>
      </c>
      <c r="P61">
        <v>-3.5695044313230188E-4</v>
      </c>
      <c r="Q61">
        <v>-9.3269034503793829E-5</v>
      </c>
      <c r="R61">
        <v>-3.5695044313230188E-4</v>
      </c>
      <c r="S61">
        <v>-9.3269034503793829E-5</v>
      </c>
    </row>
    <row r="62" spans="1:19" ht="16" thickBot="1" x14ac:dyDescent="0.25">
      <c r="K62" s="1" t="s">
        <v>47</v>
      </c>
      <c r="L62" s="1">
        <v>-8.4262379303915212E-8</v>
      </c>
      <c r="M62" s="1">
        <v>2.0053014566970502E-7</v>
      </c>
      <c r="N62" s="1">
        <v>-0.42019806559510769</v>
      </c>
      <c r="O62" s="1">
        <v>0.67600813368820512</v>
      </c>
      <c r="P62" s="1">
        <v>-4.8630111501444088E-7</v>
      </c>
      <c r="Q62" s="1">
        <v>3.1777635640661048E-7</v>
      </c>
      <c r="R62" s="1">
        <v>-4.8630111501444088E-7</v>
      </c>
      <c r="S62" s="1">
        <v>3.1777635640661048E-7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BDFE-419D-BB47-AF32-FD5B370F0CA4}">
  <dimension ref="A1:Z56"/>
  <sheetViews>
    <sheetView tabSelected="1" topLeftCell="A27" zoomScale="165" workbookViewId="0">
      <selection activeCell="T54" sqref="T54"/>
    </sheetView>
  </sheetViews>
  <sheetFormatPr baseColWidth="10" defaultColWidth="8.83203125" defaultRowHeight="15" x14ac:dyDescent="0.2"/>
  <cols>
    <col min="1" max="1" width="19.6640625" bestFit="1" customWidth="1"/>
    <col min="28" max="28" width="10.5" customWidth="1"/>
  </cols>
  <sheetData>
    <row r="1" spans="1:26" x14ac:dyDescent="0.2">
      <c r="A1" t="s">
        <v>4</v>
      </c>
    </row>
    <row r="2" spans="1:26" x14ac:dyDescent="0.2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 t="s">
        <v>53</v>
      </c>
    </row>
    <row r="3" spans="1:26" x14ac:dyDescent="0.2">
      <c r="A3" t="s">
        <v>5</v>
      </c>
      <c r="B3">
        <v>154.74035469767841</v>
      </c>
      <c r="C3">
        <v>156.11818589494214</v>
      </c>
      <c r="D3">
        <v>157.14265502408671</v>
      </c>
      <c r="E3">
        <v>160.48818941909849</v>
      </c>
      <c r="F3">
        <v>166.92171019266243</v>
      </c>
      <c r="G3">
        <v>169.07598675607005</v>
      </c>
      <c r="H3">
        <v>170.88755222723557</v>
      </c>
      <c r="I3">
        <v>172.88194626619224</v>
      </c>
      <c r="J3">
        <v>171.46436681025079</v>
      </c>
      <c r="K3">
        <v>167.6378537865894</v>
      </c>
      <c r="L3">
        <v>173.00962082114711</v>
      </c>
      <c r="M3">
        <v>174.24115583417733</v>
      </c>
      <c r="N3">
        <v>176.99161849704979</v>
      </c>
      <c r="O3">
        <v>178.75570876542042</v>
      </c>
      <c r="P3">
        <v>180.04258224547084</v>
      </c>
      <c r="Q3">
        <v>183.51795851559291</v>
      </c>
      <c r="R3">
        <v>187.41906797552656</v>
      </c>
      <c r="S3">
        <v>190.72370072398189</v>
      </c>
      <c r="T3">
        <v>192.67700151880126</v>
      </c>
      <c r="U3">
        <v>193.02814041692909</v>
      </c>
      <c r="V3">
        <v>175.48446547265485</v>
      </c>
      <c r="W3">
        <v>185.50978653940547</v>
      </c>
      <c r="X3">
        <v>191.61661998822092</v>
      </c>
      <c r="Y3">
        <v>196.43040605900023</v>
      </c>
    </row>
    <row r="4" spans="1:26" x14ac:dyDescent="0.2">
      <c r="A4" t="s">
        <v>6</v>
      </c>
      <c r="B4">
        <v>86.379328444912971</v>
      </c>
      <c r="C4">
        <v>87.540595824915727</v>
      </c>
      <c r="D4">
        <v>90.101833212725523</v>
      </c>
      <c r="E4">
        <v>92.619838487972629</v>
      </c>
      <c r="F4">
        <v>96.243387232232635</v>
      </c>
      <c r="G4">
        <v>98.780340488510774</v>
      </c>
      <c r="H4">
        <v>101.38100437729372</v>
      </c>
      <c r="I4">
        <v>105.53653627518906</v>
      </c>
      <c r="J4">
        <v>108.09608034377379</v>
      </c>
      <c r="K4">
        <v>105.86051734635475</v>
      </c>
      <c r="L4">
        <v>113.73775575290165</v>
      </c>
      <c r="M4">
        <v>116.45682610281438</v>
      </c>
      <c r="N4">
        <v>119.53128737021325</v>
      </c>
      <c r="O4">
        <v>121.39480630721846</v>
      </c>
      <c r="P4">
        <v>122.26211596871144</v>
      </c>
      <c r="Q4">
        <v>125.10759979107024</v>
      </c>
      <c r="R4">
        <v>126.82565712639826</v>
      </c>
      <c r="S4">
        <v>131.46325616655849</v>
      </c>
      <c r="T4">
        <v>137.95718418950764</v>
      </c>
      <c r="U4">
        <v>140.70403408817492</v>
      </c>
      <c r="V4">
        <v>139.37073316610622</v>
      </c>
      <c r="W4">
        <v>144.86046148359583</v>
      </c>
      <c r="X4">
        <v>144.31276422042356</v>
      </c>
      <c r="Y4">
        <v>144.36625694241229</v>
      </c>
    </row>
    <row r="5" spans="1:26" x14ac:dyDescent="0.2">
      <c r="A5" t="s">
        <v>7</v>
      </c>
      <c r="B5">
        <v>98.789356500947548</v>
      </c>
      <c r="C5">
        <v>100.31298093631483</v>
      </c>
      <c r="D5">
        <v>104.28333630816687</v>
      </c>
      <c r="E5">
        <v>113.44078601018782</v>
      </c>
      <c r="F5">
        <v>121.28341553613143</v>
      </c>
      <c r="G5">
        <v>130.28675353805943</v>
      </c>
      <c r="H5">
        <v>137.06340394170562</v>
      </c>
      <c r="I5">
        <v>144.84205199403908</v>
      </c>
      <c r="J5">
        <v>146.82976701526309</v>
      </c>
      <c r="K5">
        <v>144.68396467049277</v>
      </c>
      <c r="L5">
        <v>151.15792124822681</v>
      </c>
      <c r="M5">
        <v>158.18687348599389</v>
      </c>
      <c r="N5">
        <v>158.61957881744726</v>
      </c>
      <c r="O5">
        <v>160.95327343869317</v>
      </c>
      <c r="P5">
        <v>161.61542242886588</v>
      </c>
      <c r="Q5">
        <v>157.24982434001893</v>
      </c>
      <c r="R5">
        <v>153.85269999562462</v>
      </c>
      <c r="S5">
        <v>155.49581669779198</v>
      </c>
      <c r="T5">
        <v>157.87005939011686</v>
      </c>
      <c r="U5">
        <v>156.94979540623666</v>
      </c>
      <c r="V5">
        <v>152.2680691138595</v>
      </c>
      <c r="W5">
        <v>160.56029079177054</v>
      </c>
      <c r="X5">
        <v>161.52884324480033</v>
      </c>
      <c r="Y5">
        <v>164.03374602588048</v>
      </c>
    </row>
    <row r="6" spans="1:26" x14ac:dyDescent="0.2">
      <c r="A6" t="s">
        <v>8</v>
      </c>
      <c r="B6">
        <v>26.361657595261931</v>
      </c>
      <c r="C6">
        <v>26.930006455630064</v>
      </c>
      <c r="D6">
        <v>27.18387509137392</v>
      </c>
      <c r="E6">
        <v>26.462361743673682</v>
      </c>
      <c r="F6">
        <v>27.488772166892886</v>
      </c>
      <c r="G6">
        <v>27.38647217862308</v>
      </c>
      <c r="H6">
        <v>27.55339889600873</v>
      </c>
      <c r="I6">
        <v>26.823010405525565</v>
      </c>
      <c r="J6">
        <v>26.573766518384218</v>
      </c>
      <c r="K6">
        <v>26.036028534173965</v>
      </c>
      <c r="L6">
        <v>26.543127864599228</v>
      </c>
      <c r="M6">
        <v>25.277351450407878</v>
      </c>
      <c r="N6">
        <v>23.401326407678425</v>
      </c>
      <c r="O6">
        <v>23.446104012429714</v>
      </c>
      <c r="P6">
        <v>23.781628865748644</v>
      </c>
      <c r="Q6">
        <v>23.958381021395326</v>
      </c>
      <c r="R6">
        <v>24.17095785588026</v>
      </c>
      <c r="S6">
        <v>24.243405120447278</v>
      </c>
      <c r="T6">
        <v>24.679470701143146</v>
      </c>
      <c r="U6">
        <v>25.458413166925311</v>
      </c>
      <c r="V6">
        <v>24.396717382362112</v>
      </c>
      <c r="W6">
        <v>25.333451399579644</v>
      </c>
      <c r="X6">
        <v>24.133946623653173</v>
      </c>
      <c r="Y6">
        <v>24.567039774730802</v>
      </c>
    </row>
    <row r="7" spans="1:26" x14ac:dyDescent="0.2">
      <c r="A7" t="s">
        <v>15</v>
      </c>
      <c r="B7">
        <v>31.054310626330093</v>
      </c>
      <c r="C7">
        <v>30.302282446004011</v>
      </c>
      <c r="D7">
        <v>31.002472501764004</v>
      </c>
      <c r="E7">
        <v>31.105604612406065</v>
      </c>
      <c r="F7">
        <v>33.487003048447718</v>
      </c>
      <c r="G7">
        <v>34.820017335727371</v>
      </c>
      <c r="H7">
        <v>36.47395709357275</v>
      </c>
      <c r="I7">
        <v>37.797812517339558</v>
      </c>
      <c r="J7">
        <v>40.706622859564106</v>
      </c>
      <c r="K7">
        <v>41.610544434516719</v>
      </c>
      <c r="L7">
        <v>44.798718634180069</v>
      </c>
      <c r="M7">
        <v>46.786379119079982</v>
      </c>
      <c r="N7">
        <v>49.73744455308546</v>
      </c>
      <c r="O7">
        <v>52.927285390989354</v>
      </c>
      <c r="P7">
        <v>55.505887591338137</v>
      </c>
      <c r="Q7">
        <v>57.494020024254752</v>
      </c>
      <c r="R7">
        <v>60.719457873249837</v>
      </c>
      <c r="S7">
        <v>64.181253772063371</v>
      </c>
      <c r="T7">
        <v>68.282678974579284</v>
      </c>
      <c r="U7">
        <v>71.907346940231477</v>
      </c>
      <c r="V7">
        <v>76.083844291798442</v>
      </c>
      <c r="W7">
        <v>80.360537665766159</v>
      </c>
      <c r="X7">
        <v>85.757354568307306</v>
      </c>
      <c r="Y7">
        <v>90.23120798948645</v>
      </c>
    </row>
    <row r="8" spans="1:26" x14ac:dyDescent="0.2">
      <c r="A8" t="s">
        <v>16</v>
      </c>
      <c r="B8">
        <f>SUM(B3:B7)</f>
        <v>397.32500786513094</v>
      </c>
      <c r="C8">
        <f t="shared" ref="C8:Y8" si="0">SUM(C3:C7)</f>
        <v>401.20405155780679</v>
      </c>
      <c r="D8">
        <f t="shared" si="0"/>
        <v>409.71417213811708</v>
      </c>
      <c r="E8">
        <f t="shared" si="0"/>
        <v>424.11678027333869</v>
      </c>
      <c r="F8">
        <f t="shared" si="0"/>
        <v>445.4242881763671</v>
      </c>
      <c r="G8">
        <f t="shared" si="0"/>
        <v>460.34957029699069</v>
      </c>
      <c r="H8">
        <f t="shared" si="0"/>
        <v>473.35931653581633</v>
      </c>
      <c r="I8">
        <f t="shared" si="0"/>
        <v>487.88135745828549</v>
      </c>
      <c r="J8">
        <f t="shared" si="0"/>
        <v>493.670603547236</v>
      </c>
      <c r="K8">
        <f t="shared" si="0"/>
        <v>485.82890877212759</v>
      </c>
      <c r="L8">
        <f t="shared" si="0"/>
        <v>509.24714432105486</v>
      </c>
      <c r="M8">
        <f t="shared" si="0"/>
        <v>520.94858599247345</v>
      </c>
      <c r="N8">
        <f t="shared" si="0"/>
        <v>528.28125564547418</v>
      </c>
      <c r="O8">
        <f t="shared" si="0"/>
        <v>537.47717791475111</v>
      </c>
      <c r="P8">
        <f t="shared" si="0"/>
        <v>543.20763710013489</v>
      </c>
      <c r="Q8">
        <f t="shared" si="0"/>
        <v>547.3277836923321</v>
      </c>
      <c r="R8">
        <f t="shared" si="0"/>
        <v>552.98784082667953</v>
      </c>
      <c r="S8">
        <f t="shared" si="0"/>
        <v>566.10743248084304</v>
      </c>
      <c r="T8">
        <f t="shared" si="0"/>
        <v>581.46639477414828</v>
      </c>
      <c r="U8">
        <f t="shared" si="0"/>
        <v>588.04773001849753</v>
      </c>
      <c r="V8">
        <f t="shared" si="0"/>
        <v>567.60382942678109</v>
      </c>
      <c r="W8">
        <f t="shared" si="0"/>
        <v>596.62452788011763</v>
      </c>
      <c r="X8">
        <f t="shared" si="0"/>
        <v>607.34952864540526</v>
      </c>
      <c r="Y8">
        <f t="shared" si="0"/>
        <v>619.62865679151014</v>
      </c>
    </row>
    <row r="9" spans="1:26" x14ac:dyDescent="0.2">
      <c r="A9" t="s">
        <v>10</v>
      </c>
    </row>
    <row r="10" spans="1:26" x14ac:dyDescent="0.2">
      <c r="A10" t="s">
        <v>9</v>
      </c>
      <c r="B10">
        <v>28.173913794134023</v>
      </c>
      <c r="C10">
        <v>27.271071614576158</v>
      </c>
      <c r="D10">
        <v>27.594642930512691</v>
      </c>
      <c r="E10">
        <v>27.384232392481863</v>
      </c>
      <c r="F10">
        <v>29.218530167810059</v>
      </c>
      <c r="G10">
        <v>30.010069488410409</v>
      </c>
      <c r="H10">
        <v>30.958116386289475</v>
      </c>
      <c r="I10">
        <v>31.275399359800758</v>
      </c>
      <c r="J10">
        <v>32.893911745625701</v>
      </c>
      <c r="K10">
        <v>32.637868731372123</v>
      </c>
      <c r="L10">
        <v>34.273957085430993</v>
      </c>
      <c r="M10">
        <v>34.685346790023004</v>
      </c>
      <c r="N10">
        <v>35.944570794667698</v>
      </c>
      <c r="O10">
        <v>37.164910763898206</v>
      </c>
      <c r="P10">
        <v>37.926471213514333</v>
      </c>
      <c r="Q10">
        <v>37.60331265069226</v>
      </c>
      <c r="R10">
        <v>38.698877448731537</v>
      </c>
      <c r="S10">
        <v>38.975730890289242</v>
      </c>
      <c r="T10">
        <v>39.89117571428352</v>
      </c>
      <c r="U10">
        <v>40.265126623603649</v>
      </c>
      <c r="V10">
        <v>41.216665134589576</v>
      </c>
      <c r="W10">
        <v>40.400870928715619</v>
      </c>
      <c r="X10">
        <v>40.578501032370923</v>
      </c>
      <c r="Y10">
        <v>39.652554204912178</v>
      </c>
    </row>
    <row r="11" spans="1:26" x14ac:dyDescent="0.2">
      <c r="A11" t="s">
        <v>11</v>
      </c>
      <c r="B11">
        <v>1.1263976629710015E-2</v>
      </c>
      <c r="C11">
        <v>1.5041021598801052E-2</v>
      </c>
      <c r="D11">
        <v>1.8885377917072788E-2</v>
      </c>
      <c r="E11">
        <v>2.3522189465008836E-2</v>
      </c>
      <c r="F11">
        <v>3.0797505822619087E-2</v>
      </c>
      <c r="G11">
        <v>4.3122453869292698E-2</v>
      </c>
      <c r="H11">
        <v>5.8964468816418147E-2</v>
      </c>
      <c r="I11">
        <v>7.9475979212733527E-2</v>
      </c>
      <c r="J11">
        <v>0.12830185767261515</v>
      </c>
      <c r="K11">
        <v>0.21175020662844357</v>
      </c>
      <c r="L11">
        <v>0.33873248146500856</v>
      </c>
      <c r="M11">
        <v>0.65251393775437094</v>
      </c>
      <c r="N11">
        <v>1.0020550147012699</v>
      </c>
      <c r="O11">
        <v>1.3600482976807342</v>
      </c>
      <c r="P11">
        <v>1.9241674146013565</v>
      </c>
      <c r="Q11">
        <v>2.4819227304843423</v>
      </c>
      <c r="R11">
        <v>3.1648517440037267</v>
      </c>
      <c r="S11">
        <v>4.2663532130399275</v>
      </c>
      <c r="T11">
        <v>5.4738505408754747</v>
      </c>
      <c r="U11">
        <v>6.6945477577942114</v>
      </c>
      <c r="V11">
        <v>8.082966032963256</v>
      </c>
      <c r="W11">
        <v>9.9063128029490741</v>
      </c>
      <c r="X11">
        <v>12.407067363889835</v>
      </c>
      <c r="Y11">
        <v>15.351340491332806</v>
      </c>
    </row>
    <row r="12" spans="1:26" x14ac:dyDescent="0.2">
      <c r="A12" t="s">
        <v>12</v>
      </c>
      <c r="B12">
        <v>0.33435969721101699</v>
      </c>
      <c r="C12">
        <v>0.40590835029196626</v>
      </c>
      <c r="D12">
        <v>0.55041761176065052</v>
      </c>
      <c r="E12">
        <v>0.66071960853388312</v>
      </c>
      <c r="F12">
        <v>0.88820069153297254</v>
      </c>
      <c r="G12">
        <v>1.0785280303494318</v>
      </c>
      <c r="H12">
        <v>1.3675304928013858</v>
      </c>
      <c r="I12">
        <v>1.7458168482431251</v>
      </c>
      <c r="J12">
        <v>2.2398544860886176</v>
      </c>
      <c r="K12">
        <v>2.7828547130110337</v>
      </c>
      <c r="L12">
        <v>3.4613493263344139</v>
      </c>
      <c r="M12">
        <v>4.376449924424918</v>
      </c>
      <c r="N12">
        <v>5.236615714927666</v>
      </c>
      <c r="O12">
        <v>6.2353969262870805</v>
      </c>
      <c r="P12">
        <v>6.8843964121333556</v>
      </c>
      <c r="Q12">
        <v>8.0594298146124999</v>
      </c>
      <c r="R12">
        <v>9.2724249810247272</v>
      </c>
      <c r="S12">
        <v>10.940311440827188</v>
      </c>
      <c r="T12">
        <v>12.100782935539954</v>
      </c>
      <c r="U12">
        <v>13.488151390988605</v>
      </c>
      <c r="V12">
        <v>15.077199965258671</v>
      </c>
      <c r="W12">
        <v>17.517366123630566</v>
      </c>
      <c r="X12">
        <v>19.78467804499617</v>
      </c>
      <c r="Y12">
        <v>21.745293437925881</v>
      </c>
    </row>
    <row r="13" spans="1:26" x14ac:dyDescent="0.2">
      <c r="A13" t="s">
        <v>13</v>
      </c>
      <c r="B13">
        <v>2.0577415147809006</v>
      </c>
      <c r="C13">
        <v>2.1371315541259719</v>
      </c>
      <c r="D13">
        <v>2.3009945812937076</v>
      </c>
      <c r="E13">
        <v>2.4289788743844838</v>
      </c>
      <c r="F13">
        <v>2.6255863510141353</v>
      </c>
      <c r="G13">
        <v>2.8440675849315085</v>
      </c>
      <c r="H13">
        <v>3.0287571758077547</v>
      </c>
      <c r="I13">
        <v>3.2874657252546058</v>
      </c>
      <c r="J13">
        <v>3.5159744791149024</v>
      </c>
      <c r="K13">
        <v>3.7772930127946438</v>
      </c>
      <c r="L13">
        <v>4.2329713267422449</v>
      </c>
      <c r="M13">
        <v>4.4484789230049842</v>
      </c>
      <c r="N13">
        <v>4.8268767095241856</v>
      </c>
      <c r="O13">
        <v>5.2121346141470895</v>
      </c>
      <c r="P13">
        <v>5.6505694501639709</v>
      </c>
      <c r="Q13">
        <v>6.1074711758797093</v>
      </c>
      <c r="R13">
        <v>6.1939359636978679</v>
      </c>
      <c r="S13">
        <v>6.542841162468676</v>
      </c>
      <c r="T13">
        <v>7.0730640926652768</v>
      </c>
      <c r="U13">
        <v>7.4288616111373358</v>
      </c>
      <c r="V13">
        <v>7.8540315779978869</v>
      </c>
      <c r="W13">
        <v>8.4642993647217963</v>
      </c>
      <c r="X13">
        <v>8.6914942274679561</v>
      </c>
      <c r="Y13">
        <v>8.7403013353734877</v>
      </c>
    </row>
    <row r="14" spans="1:26" x14ac:dyDescent="0.2">
      <c r="A14" t="s">
        <v>14</v>
      </c>
      <c r="B14">
        <v>0.4770316739595728</v>
      </c>
      <c r="C14">
        <v>0.47312990283899126</v>
      </c>
      <c r="D14">
        <v>0.53753197570040356</v>
      </c>
      <c r="E14">
        <v>0.6081515729451894</v>
      </c>
      <c r="F14">
        <v>0.72388833438390066</v>
      </c>
      <c r="G14">
        <v>0.84422978995758058</v>
      </c>
      <c r="H14">
        <v>1.0605885680510028</v>
      </c>
      <c r="I14">
        <v>1.4096546177797791</v>
      </c>
      <c r="J14">
        <v>1.9285802962058369</v>
      </c>
      <c r="K14">
        <v>2.2007777467788401</v>
      </c>
      <c r="L14">
        <v>2.4917084477829121</v>
      </c>
      <c r="M14">
        <v>2.6235893805587693</v>
      </c>
      <c r="N14">
        <v>2.7273261116388312</v>
      </c>
      <c r="O14">
        <v>2.9547948326071491</v>
      </c>
      <c r="P14">
        <v>3.1202829851249589</v>
      </c>
      <c r="Q14">
        <v>3.241883703924259</v>
      </c>
      <c r="R14">
        <v>3.3893673802569992</v>
      </c>
      <c r="S14">
        <v>3.4560171904781782</v>
      </c>
      <c r="T14">
        <v>3.7438056815128675</v>
      </c>
      <c r="U14">
        <v>4.030659998706426</v>
      </c>
      <c r="V14">
        <v>3.852981354474025</v>
      </c>
      <c r="W14">
        <v>4.0716888261299289</v>
      </c>
      <c r="X14">
        <v>4.2956140276865113</v>
      </c>
      <c r="Y14">
        <v>4.7434487218576473</v>
      </c>
    </row>
    <row r="16" spans="1:26" x14ac:dyDescent="0.2">
      <c r="A16" t="s">
        <v>48</v>
      </c>
      <c r="B16">
        <f>B6+B10+B13+B14</f>
        <v>57.070344578136428</v>
      </c>
      <c r="C16">
        <f>C6+C10+C13+C14</f>
        <v>56.811339527171185</v>
      </c>
      <c r="D16">
        <f t="shared" ref="D16:Y16" si="1">D6+D10+D13+D14</f>
        <v>57.617044578880723</v>
      </c>
      <c r="E16">
        <f t="shared" si="1"/>
        <v>56.883724583485218</v>
      </c>
      <c r="F16">
        <f t="shared" si="1"/>
        <v>60.056777020100981</v>
      </c>
      <c r="G16">
        <f t="shared" si="1"/>
        <v>61.084839041922578</v>
      </c>
      <c r="H16">
        <f t="shared" si="1"/>
        <v>62.600861026156963</v>
      </c>
      <c r="I16">
        <f t="shared" si="1"/>
        <v>62.795530108360708</v>
      </c>
      <c r="J16">
        <f t="shared" si="1"/>
        <v>64.912233039330658</v>
      </c>
      <c r="K16">
        <f t="shared" si="1"/>
        <v>64.651968025119572</v>
      </c>
      <c r="L16">
        <f t="shared" si="1"/>
        <v>67.541764724555378</v>
      </c>
      <c r="M16">
        <f t="shared" si="1"/>
        <v>67.034766543994635</v>
      </c>
      <c r="N16">
        <f t="shared" si="1"/>
        <v>66.90010002350914</v>
      </c>
      <c r="O16">
        <f t="shared" si="1"/>
        <v>68.777944223082159</v>
      </c>
      <c r="P16">
        <f t="shared" si="1"/>
        <v>70.478952514551906</v>
      </c>
      <c r="Q16">
        <f t="shared" si="1"/>
        <v>70.911048551891554</v>
      </c>
      <c r="R16">
        <f t="shared" si="1"/>
        <v>72.453138648566664</v>
      </c>
      <c r="S16">
        <f t="shared" si="1"/>
        <v>73.217994363683374</v>
      </c>
      <c r="T16">
        <f t="shared" si="1"/>
        <v>75.38751618960481</v>
      </c>
      <c r="U16">
        <f t="shared" si="1"/>
        <v>77.183061400372722</v>
      </c>
      <c r="V16">
        <f t="shared" si="1"/>
        <v>77.3203954494236</v>
      </c>
      <c r="W16">
        <f t="shared" si="1"/>
        <v>78.270310519146989</v>
      </c>
      <c r="X16">
        <f t="shared" si="1"/>
        <v>77.699555911178564</v>
      </c>
      <c r="Y16">
        <f t="shared" si="1"/>
        <v>77.703344036874114</v>
      </c>
    </row>
    <row r="17" spans="1:26" x14ac:dyDescent="0.2">
      <c r="A17" t="s">
        <v>49</v>
      </c>
      <c r="B17">
        <f>B16/B8</f>
        <v>0.14363642722813091</v>
      </c>
      <c r="C17">
        <f t="shared" ref="C17:X17" si="2">C16/C8</f>
        <v>0.14160210822044908</v>
      </c>
      <c r="D17">
        <f t="shared" si="2"/>
        <v>0.14062741417560159</v>
      </c>
      <c r="E17">
        <f t="shared" si="2"/>
        <v>0.13412278699943037</v>
      </c>
      <c r="F17">
        <f t="shared" si="2"/>
        <v>0.13483049446176881</v>
      </c>
      <c r="G17">
        <f t="shared" si="2"/>
        <v>0.13269229077918809</v>
      </c>
      <c r="H17">
        <f t="shared" si="2"/>
        <v>0.13224808055810247</v>
      </c>
      <c r="I17">
        <f t="shared" si="2"/>
        <v>0.12871065710628185</v>
      </c>
      <c r="J17">
        <f t="shared" si="2"/>
        <v>0.1314889575617999</v>
      </c>
      <c r="K17">
        <f t="shared" si="2"/>
        <v>0.13307558866457622</v>
      </c>
      <c r="L17">
        <f t="shared" si="2"/>
        <v>0.13263062047133184</v>
      </c>
      <c r="M17">
        <f t="shared" si="2"/>
        <v>0.12867827717832242</v>
      </c>
      <c r="N17">
        <f t="shared" si="2"/>
        <v>0.12663727760275736</v>
      </c>
      <c r="O17">
        <f t="shared" si="2"/>
        <v>0.12796439932560444</v>
      </c>
      <c r="P17">
        <f t="shared" si="2"/>
        <v>0.12974587929359288</v>
      </c>
      <c r="Q17">
        <f t="shared" si="2"/>
        <v>0.12955864961489438</v>
      </c>
      <c r="R17">
        <f t="shared" si="2"/>
        <v>0.13102121475266817</v>
      </c>
      <c r="S17">
        <f t="shared" si="2"/>
        <v>0.12933586482484674</v>
      </c>
      <c r="T17">
        <f t="shared" si="2"/>
        <v>0.12965068466060992</v>
      </c>
      <c r="U17">
        <f t="shared" si="2"/>
        <v>0.1312530555945601</v>
      </c>
      <c r="V17">
        <f t="shared" si="2"/>
        <v>0.13622246968895346</v>
      </c>
      <c r="W17">
        <f t="shared" si="2"/>
        <v>0.13118855638947882</v>
      </c>
      <c r="X17">
        <f t="shared" si="2"/>
        <v>0.12793219101441444</v>
      </c>
      <c r="Y17">
        <f>Y16/Y8</f>
        <v>0.12540308325833191</v>
      </c>
    </row>
    <row r="19" spans="1:26" x14ac:dyDescent="0.2">
      <c r="A19" t="s">
        <v>50</v>
      </c>
      <c r="B19">
        <f>LN(C8)-LN(B8)</f>
        <v>9.7155492574199087E-3</v>
      </c>
      <c r="C19">
        <f t="shared" ref="C19:X19" si="3">LN(D8)-LN(C8)</f>
        <v>2.0989620820427213E-2</v>
      </c>
      <c r="D19">
        <f t="shared" si="3"/>
        <v>3.4549067026438784E-2</v>
      </c>
      <c r="E19">
        <f t="shared" si="3"/>
        <v>4.9018442008964769E-2</v>
      </c>
      <c r="F19">
        <f t="shared" si="3"/>
        <v>3.2958851815317658E-2</v>
      </c>
      <c r="G19">
        <f t="shared" si="3"/>
        <v>2.786861820366493E-2</v>
      </c>
      <c r="H19">
        <f t="shared" si="3"/>
        <v>3.0217501821844905E-2</v>
      </c>
      <c r="I19">
        <f t="shared" si="3"/>
        <v>1.1796244010676915E-2</v>
      </c>
      <c r="J19">
        <f t="shared" si="3"/>
        <v>-1.6011977986349457E-2</v>
      </c>
      <c r="K19">
        <f t="shared" si="3"/>
        <v>4.7076925117719881E-2</v>
      </c>
      <c r="L19">
        <f t="shared" si="3"/>
        <v>2.2717906093841833E-2</v>
      </c>
      <c r="M19">
        <f t="shared" si="3"/>
        <v>1.3977469460695779E-2</v>
      </c>
      <c r="N19">
        <f t="shared" si="3"/>
        <v>1.7257476378139458E-2</v>
      </c>
      <c r="O19">
        <f t="shared" si="3"/>
        <v>1.0605336201453319E-2</v>
      </c>
      <c r="P19">
        <f t="shared" si="3"/>
        <v>7.556226267336541E-3</v>
      </c>
      <c r="Q19">
        <f t="shared" si="3"/>
        <v>1.0288151749729302E-2</v>
      </c>
      <c r="R19">
        <f t="shared" si="3"/>
        <v>2.3447856602950345E-2</v>
      </c>
      <c r="S19">
        <f t="shared" si="3"/>
        <v>2.6769309474256708E-2</v>
      </c>
      <c r="T19">
        <f t="shared" si="3"/>
        <v>1.1254938402463388E-2</v>
      </c>
      <c r="U19">
        <f t="shared" si="3"/>
        <v>-3.53844261421985E-2</v>
      </c>
      <c r="V19">
        <f t="shared" si="3"/>
        <v>4.9864292045231018E-2</v>
      </c>
      <c r="W19">
        <f t="shared" si="3"/>
        <v>1.7816471053900607E-2</v>
      </c>
      <c r="X19">
        <f t="shared" si="3"/>
        <v>2.0015902881659109E-2</v>
      </c>
      <c r="Z19">
        <f>AVERAGE(B19:X19)</f>
        <v>1.9320250111547147E-2</v>
      </c>
    </row>
    <row r="20" spans="1:26" x14ac:dyDescent="0.2">
      <c r="A20" t="s">
        <v>51</v>
      </c>
      <c r="B20">
        <f>B11+B12</f>
        <v>0.34562367384072701</v>
      </c>
      <c r="C20">
        <f t="shared" ref="C20:Y20" si="4">C11+C12</f>
        <v>0.42094937189076731</v>
      </c>
      <c r="D20">
        <f t="shared" si="4"/>
        <v>0.5693029896777233</v>
      </c>
      <c r="E20">
        <f t="shared" si="4"/>
        <v>0.68424179799889195</v>
      </c>
      <c r="F20">
        <f t="shared" si="4"/>
        <v>0.91899819735559163</v>
      </c>
      <c r="G20">
        <f t="shared" si="4"/>
        <v>1.1216504842187245</v>
      </c>
      <c r="H20">
        <f t="shared" si="4"/>
        <v>1.426494961617804</v>
      </c>
      <c r="I20">
        <f t="shared" si="4"/>
        <v>1.8252928274558586</v>
      </c>
      <c r="J20">
        <f t="shared" si="4"/>
        <v>2.3681563437612327</v>
      </c>
      <c r="K20">
        <f t="shared" si="4"/>
        <v>2.9946049196394773</v>
      </c>
      <c r="L20">
        <f t="shared" si="4"/>
        <v>3.8000818077994225</v>
      </c>
      <c r="M20">
        <f t="shared" si="4"/>
        <v>5.0289638621792889</v>
      </c>
      <c r="N20">
        <f t="shared" si="4"/>
        <v>6.2386707296289359</v>
      </c>
      <c r="O20">
        <f t="shared" si="4"/>
        <v>7.5954452239678147</v>
      </c>
      <c r="P20">
        <f t="shared" si="4"/>
        <v>8.8085638267347122</v>
      </c>
      <c r="Q20">
        <f t="shared" si="4"/>
        <v>10.541352545096842</v>
      </c>
      <c r="R20">
        <f t="shared" si="4"/>
        <v>12.437276725028454</v>
      </c>
      <c r="S20">
        <f t="shared" si="4"/>
        <v>15.206664653867115</v>
      </c>
      <c r="T20">
        <f t="shared" si="4"/>
        <v>17.574633476415428</v>
      </c>
      <c r="U20">
        <f t="shared" si="4"/>
        <v>20.182699148782817</v>
      </c>
      <c r="V20">
        <f t="shared" si="4"/>
        <v>23.160165998221927</v>
      </c>
      <c r="W20">
        <f t="shared" si="4"/>
        <v>27.42367892657964</v>
      </c>
      <c r="X20">
        <f t="shared" si="4"/>
        <v>32.191745408886007</v>
      </c>
      <c r="Y20">
        <f t="shared" si="4"/>
        <v>37.096633929258687</v>
      </c>
    </row>
    <row r="21" spans="1:26" x14ac:dyDescent="0.2">
      <c r="A21" t="s">
        <v>52</v>
      </c>
      <c r="B21">
        <f>LN(C20)-LN(B20)</f>
        <v>0.19716203437904412</v>
      </c>
      <c r="C21">
        <f t="shared" ref="C21:X21" si="5">LN(D20)-LN(C20)</f>
        <v>0.30190021778166531</v>
      </c>
      <c r="D21">
        <f t="shared" si="5"/>
        <v>0.18389857355932115</v>
      </c>
      <c r="E21">
        <f t="shared" si="5"/>
        <v>0.29497279982515778</v>
      </c>
      <c r="F21">
        <f t="shared" si="5"/>
        <v>0.19927236533580697</v>
      </c>
      <c r="G21">
        <f t="shared" si="5"/>
        <v>0.24041911249701772</v>
      </c>
      <c r="H21">
        <f t="shared" si="5"/>
        <v>0.24652006788739633</v>
      </c>
      <c r="I21">
        <f t="shared" si="5"/>
        <v>0.26037131082646336</v>
      </c>
      <c r="J21">
        <f t="shared" si="5"/>
        <v>0.23470057116694565</v>
      </c>
      <c r="K21">
        <f t="shared" si="5"/>
        <v>0.23821028531181287</v>
      </c>
      <c r="L21">
        <f t="shared" si="5"/>
        <v>0.28019137640912861</v>
      </c>
      <c r="M21">
        <f t="shared" si="5"/>
        <v>0.21555316431254767</v>
      </c>
      <c r="N21">
        <f t="shared" si="5"/>
        <v>0.19678161940631544</v>
      </c>
      <c r="O21">
        <f t="shared" si="5"/>
        <v>0.14817565540095723</v>
      </c>
      <c r="P21">
        <f t="shared" si="5"/>
        <v>0.17958144944419629</v>
      </c>
      <c r="Q21">
        <f t="shared" si="5"/>
        <v>0.1653922907250478</v>
      </c>
      <c r="R21">
        <f t="shared" si="5"/>
        <v>0.20103564525808393</v>
      </c>
      <c r="S21">
        <f t="shared" si="5"/>
        <v>0.14472278682710682</v>
      </c>
      <c r="T21">
        <f t="shared" si="5"/>
        <v>0.138369176985214</v>
      </c>
      <c r="U21">
        <f t="shared" si="5"/>
        <v>0.13760806049508467</v>
      </c>
      <c r="V21">
        <f t="shared" si="5"/>
        <v>0.16897301446119739</v>
      </c>
      <c r="W21">
        <f t="shared" si="5"/>
        <v>0.16030323133105906</v>
      </c>
      <c r="X21">
        <f t="shared" si="5"/>
        <v>0.14181616990281087</v>
      </c>
      <c r="Z21">
        <f>AVERAGE(B21:X21)</f>
        <v>0.20330134693606006</v>
      </c>
    </row>
    <row r="52" spans="3:4" x14ac:dyDescent="0.2">
      <c r="C52" t="s">
        <v>54</v>
      </c>
      <c r="D52" t="s">
        <v>43</v>
      </c>
    </row>
    <row r="53" spans="3:4" x14ac:dyDescent="0.2">
      <c r="C53">
        <v>0.2</v>
      </c>
      <c r="D53">
        <f>(LN(0.44)-LN($Y$20/$Y$8))/LN((1+C53)/(1+0.019))</f>
        <v>12.199486108829811</v>
      </c>
    </row>
    <row r="54" spans="3:4" x14ac:dyDescent="0.2">
      <c r="C54">
        <v>0.15</v>
      </c>
      <c r="D54">
        <f>(LN(0.44)-LN($Y$20/$Y$8))/LN((1+C54)/(1+0.019))</f>
        <v>16.492562156648855</v>
      </c>
    </row>
    <row r="55" spans="3:4" x14ac:dyDescent="0.2">
      <c r="C55">
        <v>0.1</v>
      </c>
      <c r="D55">
        <f>(LN(0.44)-LN($Y$20/$Y$8))/LN((1+C55)/(1+0.019))</f>
        <v>26.077325495268855</v>
      </c>
    </row>
    <row r="56" spans="3:4" x14ac:dyDescent="0.2">
      <c r="C56">
        <v>0.05</v>
      </c>
      <c r="D56">
        <f>(LN(0.44)-LN($Y$20/$Y$8))/LN((1+C56)/(1+0.019))</f>
        <v>66.557203895106056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Rögnvaldur Hannesson</dc:creator>
  <cp:lastModifiedBy>Live Standal Sokn</cp:lastModifiedBy>
  <dcterms:created xsi:type="dcterms:W3CDTF">2024-09-09T09:36:05Z</dcterms:created>
  <dcterms:modified xsi:type="dcterms:W3CDTF">2025-01-16T20:54:56Z</dcterms:modified>
</cp:coreProperties>
</file>